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配置" sheetId="1" r:id="rId1"/>
    <sheet name="中转" sheetId="2" r:id="rId2"/>
    <sheet name="等级中转" sheetId="4" r:id="rId3"/>
    <sheet name="Temp" sheetId="3" r:id="rId4"/>
  </sheets>
  <definedNames>
    <definedName name="_xlnm._FilterDatabase" localSheetId="1" hidden="1">中转!$A$9:$BV$1919</definedName>
    <definedName name="_xlnm._FilterDatabase" localSheetId="0" hidden="1">配置!$G$1:$G$4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<sst xmlns="http://schemas.openxmlformats.org/spreadsheetml/2006/main" count="13200" uniqueCount="861">
  <si>
    <t>Id</t>
  </si>
  <si>
    <t>SkillId</t>
  </si>
  <si>
    <t>//Note</t>
  </si>
  <si>
    <t>SkillLevel</t>
  </si>
  <si>
    <t>CharacterLevel</t>
  </si>
  <si>
    <t>SkillAttr</t>
  </si>
  <si>
    <t>InitCD</t>
  </si>
  <si>
    <t>AddBuff</t>
  </si>
  <si>
    <t>CostEngry</t>
  </si>
  <si>
    <t>GetEngry</t>
  </si>
  <si>
    <t>CostMaga</t>
  </si>
  <si>
    <t>FreezeTime</t>
  </si>
  <si>
    <t>PreCondition</t>
  </si>
  <si>
    <t>Timeline</t>
  </si>
  <si>
    <t>NodeTree</t>
  </si>
  <si>
    <t>SkillDescDetail</t>
  </si>
  <si>
    <t>int</t>
  </si>
  <si>
    <t>备注</t>
  </si>
  <si>
    <t>string</t>
  </si>
  <si>
    <t>int[]</t>
  </si>
  <si>
    <t>float</t>
  </si>
  <si>
    <t>主键</t>
  </si>
  <si>
    <t>技能ID</t>
  </si>
  <si>
    <t>技能等级</t>
  </si>
  <si>
    <t>角色等级</t>
  </si>
  <si>
    <t>技能属性</t>
  </si>
  <si>
    <t>初始化CD</t>
  </si>
  <si>
    <t>添加Buff</t>
  </si>
  <si>
    <t>消耗能量</t>
  </si>
  <si>
    <t>回复能量</t>
  </si>
  <si>
    <t>消耗弹药</t>
  </si>
  <si>
    <t>时停时长</t>
  </si>
  <si>
    <t>前置条件</t>
  </si>
  <si>
    <t>事件时间轴</t>
  </si>
  <si>
    <t>节点树</t>
  </si>
  <si>
    <t>技能描述</t>
  </si>
  <si>
    <t>//序号</t>
  </si>
  <si>
    <t>初始化时CD</t>
  </si>
  <si>
    <t>开局添加Buff</t>
  </si>
  <si>
    <t>每次释放技能消耗能量</t>
  </si>
  <si>
    <t>每次释放技能回复能量</t>
  </si>
  <si>
    <t>每次释放技能消耗弹药</t>
  </si>
  <si>
    <t>技能释放前置条件</t>
  </si>
  <si>
    <t>TimeLine文件名</t>
  </si>
  <si>
    <t>SkillTree文件名</t>
  </si>
  <si>
    <t>技能描述
详细</t>
  </si>
  <si>
    <t>// 新撼地者（大树）</t>
  </si>
  <si>
    <t>// 普攻（近战）</t>
  </si>
  <si>
    <t>{"AtkPower":1,"CoolDownTime":0}</t>
  </si>
  <si>
    <t>[]</t>
  </si>
  <si>
    <t>{}</t>
  </si>
  <si>
    <t>SkillDescDetail1410190101</t>
  </si>
  <si>
    <t>// 普攻（远程）</t>
  </si>
  <si>
    <t>{"AtkPower":1,"AtkPower2":0.5,"Range":1.5,"CoolDownTime":1}</t>
  </si>
  <si>
    <t>// 大招（近战）</t>
  </si>
  <si>
    <t>{"AtkPower":2,"CoolDownTime":0}</t>
  </si>
  <si>
    <t>[1410192299,1410193290]</t>
  </si>
  <si>
    <t>SkillDescDetail1410190201</t>
  </si>
  <si>
    <t>{"AtkPower":2.1,"CoolDownTime":0}</t>
  </si>
  <si>
    <t>SkillDescDetail1410190202</t>
  </si>
  <si>
    <t>{"AtkPower":2.2,"CoolDownTime":0}</t>
  </si>
  <si>
    <t>SkillDescDetail1410190203</t>
  </si>
  <si>
    <t>{"AtkPower":2.3,"CoolDownTime":0}</t>
  </si>
  <si>
    <t>SkillDescDetail1410190204</t>
  </si>
  <si>
    <t>{"AtkPower":2.4,"CoolDownTime":0}</t>
  </si>
  <si>
    <t>SkillDescDetail1410190205</t>
  </si>
  <si>
    <t>// 大招（远程）</t>
  </si>
  <si>
    <t>// 大招（变身）</t>
  </si>
  <si>
    <t>{"CoolDownTime": 1000,"HPRecovery": 0.3}</t>
  </si>
  <si>
    <t>// 大招（进场装备锤子）</t>
  </si>
  <si>
    <t>{"CoolDownTime": 1000}</t>
  </si>
  <si>
    <t>// 经营被动</t>
  </si>
  <si>
    <t>SkillDescDetail1410190301</t>
  </si>
  <si>
    <t>SkillDescDetail1410190302</t>
  </si>
  <si>
    <t>SkillDescDetail1410190303</t>
  </si>
  <si>
    <t>SkillDescDetail1410190304</t>
  </si>
  <si>
    <t>SkillDescDetail1410190305</t>
  </si>
  <si>
    <t>// 初始技能1（近战套盾）</t>
  </si>
  <si>
    <t>{"MaxAtkRate":1.6,"CoolDownTime":14,"MaxHpRate":0.25}</t>
  </si>
  <si>
    <t>SkillDescDetail1410190401</t>
  </si>
  <si>
    <t>{"MaxAtkRate":1.6,"CoolDownTime":14,"MaxHpRate":0.28}</t>
  </si>
  <si>
    <t>SkillDescDetail1410190402</t>
  </si>
  <si>
    <t>{"MaxAtkRate":1.6,"CoolDownTime":14,"MaxHpRate":0.32}</t>
  </si>
  <si>
    <t>SkillDescDetail1410190403</t>
  </si>
  <si>
    <t>{"MaxAtkRate":1.6,"CoolDownTime":14,"MaxHpRate":0.35}</t>
  </si>
  <si>
    <t>SkillDescDetail1410190404</t>
  </si>
  <si>
    <t>// 初始技能1（远程套盾）</t>
  </si>
  <si>
    <t>// 初始技能2（近战回血、远程回蓝）</t>
  </si>
  <si>
    <t>{"CoolDownTime":1000,"HPRecovery":0.035,"EngryRecovery":30}</t>
  </si>
  <si>
    <t>[1410190599]</t>
  </si>
  <si>
    <t>SkillDescDetail1410190501</t>
  </si>
  <si>
    <t>{"CoolDownTime":1000,"HPRecovery":0.04,"EngryRecovery":32}</t>
  </si>
  <si>
    <t>SkillDescDetail1410190502</t>
  </si>
  <si>
    <t>{"CoolDownTime":1000,"HPRecovery":0.045,"EngryRecovery":34}</t>
  </si>
  <si>
    <t>SkillDescDetail1410190503</t>
  </si>
  <si>
    <t>{"CoolDownTime":1000,"HPRecovery":0.05,"EngryRecovery":36}</t>
  </si>
  <si>
    <t>SkillDescDetail1410190504</t>
  </si>
  <si>
    <t>// 精英+加生命上限</t>
  </si>
  <si>
    <t>{"MaxHpRate":0.17,"CoolDownTime":1000}</t>
  </si>
  <si>
    <t>[1410190699]</t>
  </si>
  <si>
    <t>SkillDescDetail1410190601</t>
  </si>
  <si>
    <t>{"MaxHpRate":0.23,"CoolDownTime":1000}</t>
  </si>
  <si>
    <t>SkillDescDetail1410190602</t>
  </si>
  <si>
    <t>{"MaxHpRate":0.29,"CoolDownTime":1000}</t>
  </si>
  <si>
    <t>SkillDescDetail1410190603</t>
  </si>
  <si>
    <t>// 锁链侦测（进场给自己加一个）</t>
  </si>
  <si>
    <t>{"AtkPower":0.8,"CoolDownTime":1000,"LifeSteal":0}</t>
  </si>
  <si>
    <t>[1410190799]</t>
  </si>
  <si>
    <t>SkillDescDetail1410190701</t>
  </si>
  <si>
    <t>{"AtkPower":1,"CoolDownTime":1000,"LifeSteal":0}</t>
  </si>
  <si>
    <t>SkillDescDetail1410190702</t>
  </si>
  <si>
    <t>{"AtkPower":1,"CoolDownTime":1000,"LifeSteal":60}</t>
  </si>
  <si>
    <t>SkillDescDetail1410190703</t>
  </si>
  <si>
    <t>{"AtkPower":1.2,"CoolDownTime":1000,"LifeSteal":60}</t>
  </si>
  <si>
    <t>SkillDescDetail1410190704</t>
  </si>
  <si>
    <t>// 碎盾加击退（进场给自己加一个）</t>
  </si>
  <si>
    <t>{"AtkPower":0.65,"CoolDownTime":5,"BuffAtkPower":1}</t>
  </si>
  <si>
    <t>[1410190899]</t>
  </si>
  <si>
    <t>SkillDescDetail1410190801</t>
  </si>
  <si>
    <t>// 新钢铁拓荒（噜噜）</t>
  </si>
  <si>
    <t>{"MaxAtkRate":1,"CoolDownTime":0}</t>
  </si>
  <si>
    <t>SkillDescDetail1401010101</t>
  </si>
  <si>
    <t>// 大招（冲锋）</t>
  </si>
  <si>
    <t>{"MaxAtkRate":2.4,"CoolDownTime":0,"BuffDuration":3}</t>
  </si>
  <si>
    <t>SkillDescDetail1401010201</t>
  </si>
  <si>
    <t>{"MaxAtkRate":2.6,"CoolDownTime":0,"BuffDuration":3}</t>
  </si>
  <si>
    <t>SkillDescDetail1401010202</t>
  </si>
  <si>
    <t>{"MaxAtkRate":2.6,"CoolDownTime":0,"BuffDuration":4}</t>
  </si>
  <si>
    <t>SkillDescDetail1401010203</t>
  </si>
  <si>
    <t>{"MaxAtkRate":2.8,"CoolDownTime":0,"BuffDuration":4}</t>
  </si>
  <si>
    <t>SkillDescDetail1401010204</t>
  </si>
  <si>
    <t>{"MaxAtkRate":3,"CoolDownTime":0,"BuffDuration":4}</t>
  </si>
  <si>
    <t>SkillDescDetail1401010205</t>
  </si>
  <si>
    <t>// 经营</t>
  </si>
  <si>
    <t>SkillDescDetail1401010301</t>
  </si>
  <si>
    <t>SkillDescDetail1401010302</t>
  </si>
  <si>
    <t>SkillDescDetail1401010303</t>
  </si>
  <si>
    <t>SkillDescDetail1401010304</t>
  </si>
  <si>
    <t>SkillDescDetail1401010305</t>
  </si>
  <si>
    <t>// 套盾</t>
  </si>
  <si>
    <t>{"MaxAtkRate":4.5,"MaxAtkRate2":0.3,"AtkPower3":0.3,"CoolDownTime":15}</t>
  </si>
  <si>
    <t>SkillDescDetail1401010401</t>
  </si>
  <si>
    <t>{"MaxAtkRate":4.5,"MaxAtkRate2":0.35,"AtkPower3":0.3,"CoolDownTime":15}</t>
  </si>
  <si>
    <t>SkillDescDetail1401010402</t>
  </si>
  <si>
    <t>{"MaxAtkRate":4.5,"MaxAtkRate2":0.4,"AtkPower3":0.3,"CoolDownTime":15}</t>
  </si>
  <si>
    <t>SkillDescDetail1401010403</t>
  </si>
  <si>
    <t>{"MaxAtkRate":4.5,"MaxAtkRate2":0.45,"AtkPower3":0.3,"CoolDownTime":15}</t>
  </si>
  <si>
    <t>SkillDescDetail1401010404</t>
  </si>
  <si>
    <t>// 扇形攻击</t>
  </si>
  <si>
    <t>{"MaxAtkRate":2.4,"CoolDownTime":6,"CoolDownTime2":0}</t>
  </si>
  <si>
    <t>SkillDescDetail1401010501</t>
  </si>
  <si>
    <t>{"MaxAtkRate":2.6,"CoolDownTime":6,"CoolDownTime2":0}</t>
  </si>
  <si>
    <t>SkillDescDetail1401010502</t>
  </si>
  <si>
    <t>{"MaxAtkRate":2.6,"CoolDownTime":6,"CoolDownTime2":1}</t>
  </si>
  <si>
    <t>SkillDescDetail1401010503</t>
  </si>
  <si>
    <t>{"MaxAtkRate":2.8,"CoolDownTime":6,"CoolDownTime2":1}</t>
  </si>
  <si>
    <t>SkillDescDetail1401010504</t>
  </si>
  <si>
    <t>// 加急速</t>
  </si>
  <si>
    <t>{"SkillSpeed":0.09,"SkillSpeed1":0.06,"CoolDownTime":1000}</t>
  </si>
  <si>
    <t>[1401010699]</t>
  </si>
  <si>
    <t>SkillDescDetail1401010601</t>
  </si>
  <si>
    <t>{"SkillSpeed":0.12,"SkillSpeed1":0.08,"CoolDownTime":1000}</t>
  </si>
  <si>
    <t>SkillDescDetail1401010602</t>
  </si>
  <si>
    <t>{"SkillSpeed":0.15,"SkillSpeed1":0.10,"CoolDownTime":1000}</t>
  </si>
  <si>
    <t>SkillDescDetail1401010603</t>
  </si>
  <si>
    <t>// 撼地怒击（每受伤40%攻击）</t>
  </si>
  <si>
    <t>{"MaxAtkRate":1.5,"MaxAtkRate2":-0.25,"CoolDownTime":1000,"CoolDownTime2":1000}</t>
  </si>
  <si>
    <t>[1401010799]</t>
  </si>
  <si>
    <t>SkillDescDetail1401010701</t>
  </si>
  <si>
    <t>[1401010799,1401010798]</t>
  </si>
  <si>
    <t>SkillDescDetail1401010702</t>
  </si>
  <si>
    <t>{"MaxAtkRate":1.8,"MaxAtkRate2":-0.25,"CoolDownTime":1000,"CoolDownTime2":1000}</t>
  </si>
  <si>
    <t>SkillDescDetail1401010703</t>
  </si>
  <si>
    <t>{"MaxAtkRate":2.1,"MaxAtkRate2":-0.25,"CoolDownTime":1000,"CoolDownTime2":1000}</t>
  </si>
  <si>
    <t>SkillDescDetail1401010704</t>
  </si>
  <si>
    <t>// 护盾回血</t>
  </si>
  <si>
    <t>{"HPRecovery":0.07,"CoolDownTime":1000}</t>
  </si>
  <si>
    <t>[1401010899]</t>
  </si>
  <si>
    <t>SkillDescDetail1401010801</t>
  </si>
  <si>
    <t>// 机械狗（BOSS2)</t>
  </si>
  <si>
    <t>// 普攻（01近战，11近战，21远程）</t>
  </si>
  <si>
    <t>{"MaxAtkRate":1,"CoolDownTime":0.1}</t>
  </si>
  <si>
    <t>{"PreConditionType":10003,"Distance":3.5,"Count":0,"TargetType":2,"Comparer":1}</t>
  </si>
  <si>
    <t>SkillDescDetail14011600101</t>
  </si>
  <si>
    <t>{"MaxAtkRate":0.5,"CoolDownTime":0.1}</t>
  </si>
  <si>
    <t>// 大招护盾减伤</t>
  </si>
  <si>
    <t>{"DmgDec":0.9,"EngryRecovery":-25,"CoolDownTime":1000,"CoolDownTime2":1000}</t>
  </si>
  <si>
    <t>[700020303]</t>
  </si>
  <si>
    <t>// 技能1秒杀,timeline时长约3s</t>
  </si>
  <si>
    <t>{"MaxAtkRate":100000,"CoolDownTime":17}</t>
  </si>
  <si>
    <t>// 技能3跳扑</t>
  </si>
  <si>
    <t>{"MaxAtkRate":2.4,"CoolDownTime":8}</t>
  </si>
  <si>
    <t>// 技能2飞弹</t>
  </si>
  <si>
    <t>{"MaxAtkRate":0.4,"MaxAtkRate2":1,"CoolDownTime":8}</t>
  </si>
  <si>
    <t>// BOSS2霸体</t>
  </si>
  <si>
    <t>{"CoolDownTime":999}</t>
  </si>
  <si>
    <t>[700020601]</t>
  </si>
  <si>
    <t>// 钞能大亨（罗万）</t>
  </si>
  <si>
    <t>{"MaxAtkRate":1,"CoolDownTime":1}</t>
  </si>
  <si>
    <t>// 大招</t>
  </si>
  <si>
    <t>{"MaxAtkRate":2.4,"CoolDownTime":0,"EngryRecovery":250}</t>
  </si>
  <si>
    <t>SkillDescDetail1401050201</t>
  </si>
  <si>
    <t>{"MaxAtkRate":2.4,"CoolDownTime":0,"EngryRecovery":260}</t>
  </si>
  <si>
    <t>SkillDescDetail1401050202</t>
  </si>
  <si>
    <t>{"MaxAtkRate":2.4,"CoolDownTime":0,"EngryRecovery":280}</t>
  </si>
  <si>
    <t>SkillDescDetail1401050203</t>
  </si>
  <si>
    <t>{"MaxAtkRate":2.4,"CoolDownTime":0,"EngryRecovery":300}</t>
  </si>
  <si>
    <t>SkillDescDetail1401050204</t>
  </si>
  <si>
    <t>{"MaxAtkRate":2.4,"CoolDownTime":0,"EngryRecovery":320}</t>
  </si>
  <si>
    <t>SkillDescDetail1401050205</t>
  </si>
  <si>
    <t>SkillDescDetail1401050301</t>
  </si>
  <si>
    <t>SkillDescDetail1401050302</t>
  </si>
  <si>
    <t>SkillDescDetail1401050303</t>
  </si>
  <si>
    <t>SkillDescDetail1401050304</t>
  </si>
  <si>
    <t>SkillDescDetail1401050305</t>
  </si>
  <si>
    <t>// 技能1 用绿钞票回血 用蓝钞票回蓝</t>
  </si>
  <si>
    <t>{"MaxAtkRate":8,"CoolDownTime":0,"MaxHpRate":0.4}</t>
  </si>
  <si>
    <t>[1401050201,1401050201]</t>
  </si>
  <si>
    <t>{"PreConditionType":10001,"BuffId":1401050201,"IsExist":1}</t>
  </si>
  <si>
    <t>SkillDescDetail1401050401</t>
  </si>
  <si>
    <t>{"MaxAtkRate":8,"CoolDownTime":0,"MaxHpRate":0.42}</t>
  </si>
  <si>
    <t>SkillDescDetail1401050402</t>
  </si>
  <si>
    <t>SkillDescDetail1401050403</t>
  </si>
  <si>
    <t>{"MaxAtkRate":8,"CoolDownTime":0,"MaxHpRate":0.45}</t>
  </si>
  <si>
    <t>SkillDescDetail1401050404</t>
  </si>
  <si>
    <t>SkillDescDetail1401050405</t>
  </si>
  <si>
    <t>{"CoolDownTime":0,"EngryRecovery":400}</t>
  </si>
  <si>
    <t>{"PreConditionType":10001,"BuffId":1401050203,"IsExist":1}</t>
  </si>
  <si>
    <t>[1401050203]</t>
  </si>
  <si>
    <t>// 技能2 伤害 吸能量 回钞票</t>
  </si>
  <si>
    <t>{"MaxAtkRate":1.5,"CoolDownTime":3.25,"EngryRecovery":70,"EngryRecovery2":-70}</t>
  </si>
  <si>
    <t>{"PreConditionType":10001,"BuffId":1401050504,"IsExist":0}</t>
  </si>
  <si>
    <t>SkillDescDetail1401050501</t>
  </si>
  <si>
    <t>SkillDescDetail1401050502</t>
  </si>
  <si>
    <t>{"MaxAtkRate":1.9,"CoolDownTime":3.25,"EngryRecovery":70,"EngryRecovery2":-70}</t>
  </si>
  <si>
    <t>SkillDescDetail1401050503</t>
  </si>
  <si>
    <t>{"MaxAtkRate":2.3,"CoolDownTime":3.25,"EngryRecovery":70,"EngryRecovery2":-70}</t>
  </si>
  <si>
    <t>SkillDescDetail1401050504</t>
  </si>
  <si>
    <t>{"CoolDownTime":3.25}</t>
  </si>
  <si>
    <t>{"PreConditionType":10004,"BuffId0":1401050501,"IsExist0":3,"BuffId1":1401050201,"IsExist1":-1,"BuffId2":1401050202,"IsExist2":-1,"BuffId3":1401050503,"IsExist3":-1}</t>
  </si>
  <si>
    <t>// 技能 传说+ 加急速</t>
  </si>
  <si>
    <t>{"SkillSpeed":0.07,"SkillSpeed1":0.06,"CoolDownTime":999}</t>
  </si>
  <si>
    <t>[1401050601,1401050602]</t>
  </si>
  <si>
    <t>SkillDescDetail1401050601</t>
  </si>
  <si>
    <t>{"SkillSpeed":0.1,"SkillSpeed1":0.08,"CoolDownTime":999}</t>
  </si>
  <si>
    <t>SkillDescDetail1401050602</t>
  </si>
  <si>
    <t>{"SkillSpeed":0.12,"SkillSpeed1":0.1,"CoolDownTime":999}</t>
  </si>
  <si>
    <t>SkillDescDetail1401050603</t>
  </si>
  <si>
    <t>// 技能 神话+ 使用金色钞票、用三次药恢复金色钞票</t>
  </si>
  <si>
    <t>{"CoolDownTime":0,"MaxAtkRate":8,"MaxHpRate":0.6,"PhysDefRate":0.3,"MagicDefRate":0.3}</t>
  </si>
  <si>
    <t>{"PreConditionType":10001,"BuffId":1401050202,"IsExist":1}</t>
  </si>
  <si>
    <t>SkillDescDetail1401050701</t>
  </si>
  <si>
    <t>{"CoolDownTime":0,"MaxAtkRate":8,"MaxHpRate":0.65,"PhysDefRate":0.35,"MagicDefRate":0.35}</t>
  </si>
  <si>
    <t>SkillDescDetail1401050702</t>
  </si>
  <si>
    <t>[1401050711]</t>
  </si>
  <si>
    <t>SkillDescDetail1401050703</t>
  </si>
  <si>
    <t>{"CoolDownTime":0,"MaxAtkRate":8,"MaxHpRate":0.7,"PhysDefRate":0.4,"MagicDefRate":0.4}</t>
  </si>
  <si>
    <t>SkillDescDetail1401050704</t>
  </si>
  <si>
    <t>{"PreConditionType":10001,"BuffId":1401050710,"IsExist":3}</t>
  </si>
  <si>
    <t>[1401050720]</t>
  </si>
  <si>
    <t>// 技能 巅峰+ 多一个绿色钞票</t>
  </si>
  <si>
    <t>[1401050201]</t>
  </si>
  <si>
    <t>SkillDescDetail1401050801</t>
  </si>
  <si>
    <t>// BOSS3</t>
  </si>
  <si>
    <t>// 普攻（近战，远程）</t>
  </si>
  <si>
    <t>// 大招-电磁囚笼</t>
  </si>
  <si>
    <t>{"MaxAtkRate":10,"CoolDownTime":0,"MaxHpRate":0.004,"MaxHpRate2":0.002,"AttrConfig":5030101}</t>
  </si>
  <si>
    <t>{"MaxAtkRate":10,"CoolDownTime":0,"MaxHpRate":0.004,"MaxHpRate2":0.002,"AttrConfig":5030201}</t>
  </si>
  <si>
    <t>{"MaxAtkRate":10,"CoolDownTime":0,"MaxHpRate":0.004,"MaxHpRate2":0.002,"AttrConfig":5030301}</t>
  </si>
  <si>
    <t>{"MaxAtkRate":10,"CoolDownTime":0,"MaxHpRate":0.004,"MaxHpRate2":0.002,"AttrConfig":5030401}</t>
  </si>
  <si>
    <t>{"MaxAtkRate":10,"CoolDownTime":0,"MaxHpRate":0.004,"MaxHpRate2":0.002,"AttrConfig":5030501}</t>
  </si>
  <si>
    <t>{"MaxAtkRate":10,"CoolDownTime":0,"MaxHpRate":0.004,"MaxHpRate2":0.002,"AttrConfig":5030601}</t>
  </si>
  <si>
    <t>// 静谧磁场-沉默-dot</t>
  </si>
  <si>
    <t>{"CoolDownTime":30,"MaxHpRate":0.002}</t>
  </si>
  <si>
    <t>{"CoolDownTime":30,"MaxHpRate":0.004}</t>
  </si>
  <si>
    <t>{"CoolDownTime":30,"MaxHpRate":0.005}</t>
  </si>
  <si>
    <t>{"CoolDownTime":30,"MaxHpRate":0.006}</t>
  </si>
  <si>
    <t>{"CoolDownTime":30,"MaxHpRate":0.008}</t>
  </si>
  <si>
    <t>{"CoolDownTime":30,"MaxHpRate":0.01}</t>
  </si>
  <si>
    <t>// 远程-真伤+dot</t>
  </si>
  <si>
    <t>{"CoolDownTime":10,"MaxHpRate":0.002,"MaxHpRate2":0.05}</t>
  </si>
  <si>
    <t>{"CoolDownTime":10,"MaxHpRate":0.004,"MaxHpRate2":0.05}</t>
  </si>
  <si>
    <t>{"CoolDownTime":10,"MaxHpRate":0.005,"MaxHpRate2":0.05}</t>
  </si>
  <si>
    <t>{"CoolDownTime":10,"MaxHpRate":0.006,"MaxHpRate2":0.05}</t>
  </si>
  <si>
    <t>{"CoolDownTime":10,"MaxHpRate":0.008,"MaxHpRate2":0.05}</t>
  </si>
  <si>
    <t>{"CoolDownTime":10,"MaxHpRate":0.01,"MaxHpRate2":0.05}</t>
  </si>
  <si>
    <t>// 巨钳锤击-伤害+击飞</t>
  </si>
  <si>
    <t>{"MaxAtkRate":1.8,"CoolDownTime":10}</t>
  </si>
  <si>
    <t>// 震地冲击</t>
  </si>
  <si>
    <t>{"MaxAtkRate":1.2,"CoolDownTime":10}</t>
  </si>
  <si>
    <t>// BOSS3霸体</t>
  </si>
  <si>
    <t>[</t>
  </si>
  <si>
    <t>:</t>
  </si>
  <si>
    <t>,</t>
  </si>
  <si>
    <t>燃烧</t>
  </si>
  <si>
    <t>\n\n&lt;i&gt;燃烧：被燃烧的目标每秒受到施加者攻击力&lt;q=attr_atk&gt;&lt;c=A6EC41&gt;15%&lt;/c&gt;的伤害&lt;/i&gt;</t>
  </si>
  <si>
    <t>]</t>
  </si>
  <si>
    <t>"</t>
  </si>
  <si>
    <t>&lt;/c&gt;</t>
  </si>
  <si>
    <t>{</t>
  </si>
  <si>
    <t>SkillDescBrief</t>
  </si>
  <si>
    <t>}</t>
  </si>
  <si>
    <t>造成的伤害提升</t>
  </si>
  <si>
    <t>数字</t>
  </si>
  <si>
    <t>&lt;c=A6EC41&gt;</t>
  </si>
  <si>
    <t>绿色</t>
  </si>
  <si>
    <t>属性</t>
  </si>
  <si>
    <t>值</t>
  </si>
  <si>
    <t>属性1</t>
  </si>
  <si>
    <t>属性2</t>
  </si>
  <si>
    <t>属性3</t>
  </si>
  <si>
    <t>属性4</t>
  </si>
  <si>
    <t>属性5</t>
  </si>
  <si>
    <t>属性6</t>
  </si>
  <si>
    <t>OutPut</t>
  </si>
  <si>
    <t>Brief</t>
  </si>
  <si>
    <t>Detail</t>
  </si>
  <si>
    <t>Desc</t>
  </si>
  <si>
    <t>Begin</t>
  </si>
  <si>
    <t>Num</t>
  </si>
  <si>
    <t>End</t>
  </si>
  <si>
    <t>图片</t>
  </si>
  <si>
    <t>&lt;q=attr_atk&gt;</t>
  </si>
  <si>
    <t>攻击</t>
  </si>
  <si>
    <t xml:space="preserve">// </t>
  </si>
  <si>
    <t>技能结尾</t>
  </si>
  <si>
    <t>辅助1</t>
  </si>
  <si>
    <t>辅助2</t>
  </si>
  <si>
    <t>单偶数</t>
  </si>
  <si>
    <t>&lt;q=attr_hp&gt;</t>
  </si>
  <si>
    <t>生命</t>
  </si>
  <si>
    <t>// 普攻</t>
  </si>
  <si>
    <t>AtkPower</t>
  </si>
  <si>
    <t>BuffAtkPower</t>
  </si>
  <si>
    <t>BuffPower</t>
  </si>
  <si>
    <t>CoolDownTime</t>
  </si>
  <si>
    <t/>
  </si>
  <si>
    <t>// 战斗被动1</t>
  </si>
  <si>
    <t>// 战斗被动2</t>
  </si>
  <si>
    <t>// 战斗被动3</t>
  </si>
  <si>
    <t>// 战斗被动4</t>
  </si>
  <si>
    <t>这是另一个专属装备技能，它必须很好很强大</t>
  </si>
  <si>
    <t>投掷燃烧瓶，对</t>
  </si>
  <si>
    <t>个敌人造成</t>
  </si>
  <si>
    <t>伤害</t>
  </si>
  <si>
    <t>级：</t>
  </si>
  <si>
    <t>伤害提升至</t>
  </si>
  <si>
    <t>这是另一个专属装备技能，它必须非常好非常强大</t>
  </si>
  <si>
    <t>// 燃烧瓶</t>
  </si>
  <si>
    <t>投掷燃烧瓶造成伤害</t>
  </si>
  <si>
    <t>投掷多枚燃烧瓶，攻击随机敌人</t>
  </si>
  <si>
    <t>投掷</t>
  </si>
  <si>
    <t>枚燃烧瓶，攻击随机敌人，前</t>
  </si>
  <si>
    <t>枚造成</t>
  </si>
  <si>
    <t>，最后一枚造成</t>
  </si>
  <si>
    <t>前</t>
  </si>
  <si>
    <t>枚伤害提升至</t>
  </si>
  <si>
    <t>，最后</t>
  </si>
  <si>
    <t>使产业收入提高，升级消耗减少</t>
  </si>
  <si>
    <t>放置在产业中时，产业收入提高</t>
  </si>
  <si>
    <t>倍，产业升级消耗减少</t>
  </si>
  <si>
    <t>倍</t>
  </si>
  <si>
    <t>核心技能伤害倍率提高，且附带燃烧</t>
  </si>
  <si>
    <t>核心技能伤害倍率提高</t>
  </si>
  <si>
    <t>，且附带</t>
  </si>
  <si>
    <t>层燃烧</t>
  </si>
  <si>
    <t>伤害倍率加成提高至</t>
  </si>
  <si>
    <t>这是一个专属装备技能，它很好很强大</t>
  </si>
  <si>
    <t>使用左轮手枪射击，攻击</t>
  </si>
  <si>
    <t>名敌人，造成</t>
  </si>
  <si>
    <t>伤害，每次攻击消耗</t>
  </si>
  <si>
    <t>枚弹药，弹匣共</t>
  </si>
  <si>
    <t>枚，消耗完后需要更换弹匣</t>
  </si>
  <si>
    <t>这是一个专属装备技能，它非常好非常强大</t>
  </si>
  <si>
    <t>被燃烧的敌人死亡时，自身回复能量</t>
  </si>
  <si>
    <t>被燃烧的敌人死亡时，自身回复</t>
  </si>
  <si>
    <t>能量</t>
  </si>
  <si>
    <t xml:space="preserve">// 左轮 </t>
  </si>
  <si>
    <t>左轮手枪射击，弹药消耗完后更换弹匣</t>
  </si>
  <si>
    <t>立即更换特殊弹匣射击</t>
  </si>
  <si>
    <t>立即更换特殊弹匣并对生命值最低的敌人连续射击</t>
  </si>
  <si>
    <t>次，每次造成</t>
  </si>
  <si>
    <t>伤害，最后</t>
  </si>
  <si>
    <t>枚子弹造成</t>
  </si>
  <si>
    <t>枚子弹伤害提高至</t>
  </si>
  <si>
    <t>装填速度变快，核心技能伤害提高</t>
  </si>
  <si>
    <t>装填速度提高</t>
  </si>
  <si>
    <t>80%</t>
  </si>
  <si>
    <t>，核心技能额外造成</t>
  </si>
  <si>
    <t>装配大火力弹匣，造成伤害提高</t>
  </si>
  <si>
    <t>// 普攻-换弹</t>
  </si>
  <si>
    <t>// 机械弩</t>
  </si>
  <si>
    <t>// 普攻-火箭</t>
  </si>
  <si>
    <t>发射火焰箭，附带燃烧</t>
  </si>
  <si>
    <t>发射火焰箭，对</t>
  </si>
  <si>
    <t>伤害,并对敌人附加</t>
  </si>
  <si>
    <t>层燃烧效果</t>
  </si>
  <si>
    <t>核心技能变为二连击，同时射出火箭和雷箭</t>
  </si>
  <si>
    <t>核心技能变为二连击，同时射出火箭和雷箭，分别造成</t>
  </si>
  <si>
    <t>和</t>
  </si>
  <si>
    <t>伤害，持续</t>
  </si>
  <si>
    <t>秒</t>
  </si>
  <si>
    <t>箭袋中增加雷箭，交替发射，附带电磁</t>
  </si>
  <si>
    <t>箭袋中增加雷箭，每次射击造成</t>
  </si>
  <si>
    <t>伤害，和火焰箭交替发射，附加电磁效果</t>
  </si>
  <si>
    <t>周期性获得闪避，期间闪避攻击后回复能量</t>
  </si>
  <si>
    <t>每过</t>
  </si>
  <si>
    <t>秒获得持续&lt;c=A6EC41&gt;2.5&lt;/c&gt;秒的</t>
  </si>
  <si>
    <t>闪避，在此期间闪避攻击后可回复</t>
  </si>
  <si>
    <t>能量，回能至多触发</t>
  </si>
  <si>
    <t>次</t>
  </si>
  <si>
    <t>// 普攻-雷箭</t>
  </si>
  <si>
    <t>// 大招-火雷箭</t>
  </si>
  <si>
    <t>// 手捧雷</t>
  </si>
  <si>
    <t>向敌人投掷手捧雷</t>
  </si>
  <si>
    <t>投掷手捧雷，对</t>
  </si>
  <si>
    <t>投掷手捧雷，落地后爆炸</t>
  </si>
  <si>
    <t>投掷手捧雷，落地后向</t>
  </si>
  <si>
    <t>个方向爆炸，对</t>
  </si>
  <si>
    <t>个敌人造成伤害，伤害提升至</t>
  </si>
  <si>
    <t>对受控的敌人追加投掷小型手捧雷</t>
  </si>
  <si>
    <t>敌方受到控制效果时，追加投掷</t>
  </si>
  <si>
    <t>颗小型手捧雷，造成</t>
  </si>
  <si>
    <t>伤害，同时眩晕敌方</t>
  </si>
  <si>
    <t>场上有敌人被控制时，恢复能量</t>
  </si>
  <si>
    <t>场上有单位被控制时，恢复</t>
  </si>
  <si>
    <t>// 强化普攻</t>
  </si>
  <si>
    <t>// 筹码</t>
  </si>
  <si>
    <t>投掷金币并对敌人造成伤害</t>
  </si>
  <si>
    <t>投掷金币，对</t>
  </si>
  <si>
    <t>投掷大量筹码，对所有敌人造成伤害</t>
  </si>
  <si>
    <t>筹码雨，</t>
  </si>
  <si>
    <t>秒内对所有敌人造成共计</t>
  </si>
  <si>
    <t>每攻击数次，下次攻击投掷巨大骰子</t>
  </si>
  <si>
    <t>每攻击</t>
  </si>
  <si>
    <t>次，下次攻击投掷</t>
  </si>
  <si>
    <t>个巨大骰子，造成</t>
  </si>
  <si>
    <t>伤害，并附带瘫痪效果</t>
  </si>
  <si>
    <t>巨大骰子额外附带减疗</t>
  </si>
  <si>
    <t>骰子重击额外附带</t>
  </si>
  <si>
    <t>减疗效果</t>
  </si>
  <si>
    <t>// 筹码-强化普攻</t>
  </si>
  <si>
    <t>// 榴弹</t>
  </si>
  <si>
    <t>发射榴弹攻击敌人</t>
  </si>
  <si>
    <t>投掷榴弹攻击敌人，对</t>
  </si>
  <si>
    <t>名敌人造成</t>
  </si>
  <si>
    <t>造成的伤害提升至</t>
  </si>
  <si>
    <t>释放轮胎炸弹攻击所有敌人</t>
  </si>
  <si>
    <t>释放轮胎炸弹，对</t>
  </si>
  <si>
    <t>个敌人造成伤害增加</t>
  </si>
  <si>
    <t>每隔一段时间，发射强化榴弹</t>
  </si>
  <si>
    <t>每隔</t>
  </si>
  <si>
    <t>秒，下次榴弹伤害范围增加，且伤害提升</t>
  </si>
  <si>
    <t>，本次伤害附带</t>
  </si>
  <si>
    <t>穿透</t>
  </si>
  <si>
    <t>击杀敌人可以额外获得能量</t>
  </si>
  <si>
    <t>击杀敌人，获得</t>
  </si>
  <si>
    <t>点能量</t>
  </si>
  <si>
    <t>// 普攻-强化攻击</t>
  </si>
  <si>
    <t>// 机枪</t>
  </si>
  <si>
    <t>使用机枪进行高速射击，机枪过热后需要冷却</t>
  </si>
  <si>
    <t>使用机枪高速射击，对</t>
  </si>
  <si>
    <t>个敌人在1.5秒内持续造成共计</t>
  </si>
  <si>
    <t>伤害，持续射击</t>
  </si>
  <si>
    <t>秒后会导致机枪过热，过热后需要冷却</t>
  </si>
  <si>
    <t>为机枪装填强力子弹，造成高额伤害</t>
  </si>
  <si>
    <t>为机枪装填强力子弹，&lt;c=A6EC41&gt;4&lt;/c&gt;秒内对</t>
  </si>
  <si>
    <t>个敌人造成共计</t>
  </si>
  <si>
    <t>射击附带额外伤害,枪管不再过热</t>
  </si>
  <si>
    <t>射击附带额外</t>
  </si>
  <si>
    <t>伤害,枪管不再过热</t>
  </si>
  <si>
    <t>初始获得能量</t>
  </si>
  <si>
    <t>初始额外获得</t>
  </si>
  <si>
    <t>// 过热</t>
  </si>
  <si>
    <t>// 过热-触发器</t>
  </si>
  <si>
    <t>// 蓝冰注射器</t>
  </si>
  <si>
    <t>投掷大麻注射器，对敌人造成伤害</t>
  </si>
  <si>
    <t>投掷大麻注射器，对</t>
  </si>
  <si>
    <t>使友军获得充能</t>
  </si>
  <si>
    <t>使攻击力最高的友军获得</t>
  </si>
  <si>
    <t>充能</t>
  </si>
  <si>
    <t>获得的能量提升至</t>
  </si>
  <si>
    <t>核心技能获得额外充能</t>
  </si>
  <si>
    <t>投掷的大麻注射器使自身获得额外</t>
  </si>
  <si>
    <t>获得的能量提升</t>
  </si>
  <si>
    <t>周期性治疗友方并解控</t>
  </si>
  <si>
    <t>秒解除友方受到的控制，并恢复友方单位</t>
  </si>
  <si>
    <t>血量</t>
  </si>
  <si>
    <t>// 解控治疗</t>
  </si>
  <si>
    <t>// 手枪&amp;光盾</t>
  </si>
  <si>
    <t>格挡子弹并用手枪射击敌人</t>
  </si>
  <si>
    <t>格挡并用手枪射击，对</t>
  </si>
  <si>
    <t>伤害，自身获得</t>
  </si>
  <si>
    <t>减伤</t>
  </si>
  <si>
    <t>跳跃到敌人中间震击，获得护盾</t>
  </si>
  <si>
    <t>跳跃到敌人中间震击，对所有敌人造成</t>
  </si>
  <si>
    <t>护盾</t>
  </si>
  <si>
    <t>反弹部分伤害</t>
  </si>
  <si>
    <t>受到伤害时反击敌人，对敌人造成</t>
  </si>
  <si>
    <t>反击造成的伤害提升至</t>
  </si>
  <si>
    <t>链接队友，自身获得额外回复效果</t>
  </si>
  <si>
    <t>选择</t>
  </si>
  <si>
    <t>名队友链接，链接后该队友造成伤害时，可以使自身回复相当于该伤害</t>
  </si>
  <si>
    <t>的生命值</t>
  </si>
  <si>
    <t>// 火箭弹</t>
  </si>
  <si>
    <t>发射火箭弹，对敌人造成伤害</t>
  </si>
  <si>
    <t>发射火箭弹，对</t>
  </si>
  <si>
    <t>连续发射火箭弹，攻击随机敌人</t>
  </si>
  <si>
    <t>连续发射火箭弹，随机对</t>
  </si>
  <si>
    <t>每隔一段时间，装填大号火箭弹</t>
  </si>
  <si>
    <t>秒装填大号火箭弹，提高</t>
  </si>
  <si>
    <t>周期性免疫控制</t>
  </si>
  <si>
    <t>秒，获得</t>
  </si>
  <si>
    <t>秒控制免疫效果</t>
  </si>
  <si>
    <t>// 激光步枪</t>
  </si>
  <si>
    <t>使用激光穿刺射击敌人</t>
  </si>
  <si>
    <t>激光穿刺射击，对</t>
  </si>
  <si>
    <t>个敌人造成伤害，伤害提升</t>
  </si>
  <si>
    <t>释放电磁，镇压敌人</t>
  </si>
  <si>
    <t>释放</t>
  </si>
  <si>
    <t>次电磁镇压，对</t>
  </si>
  <si>
    <t>攻击附带电磁效果，造成额外伤害</t>
  </si>
  <si>
    <t>核心技能伤害提升</t>
  </si>
  <si>
    <t>，攻击附带</t>
  </si>
  <si>
    <t>层电磁，达到</t>
  </si>
  <si>
    <t>层后，造成</t>
  </si>
  <si>
    <t>秒麻痹</t>
  </si>
  <si>
    <t>伤害加成提升至</t>
  </si>
  <si>
    <t>友方释放必杀技能时，获得能量回复</t>
  </si>
  <si>
    <t>其他队友释放必杀技能时，自身获得</t>
  </si>
  <si>
    <t>能量回复</t>
  </si>
  <si>
    <t>// 手枪&amp;激光普攻</t>
  </si>
  <si>
    <t>使用激光手枪射击敌方单位</t>
  </si>
  <si>
    <t>使用激光手枪射击，对</t>
  </si>
  <si>
    <t>召唤激光对区域持续轰击</t>
  </si>
  <si>
    <t>召唤激光对区域持续轰击，期间不进行攻击，造成</t>
  </si>
  <si>
    <t>范围伤害</t>
  </si>
  <si>
    <t>偷取敌人攻击力</t>
  </si>
  <si>
    <t>每次攻击偷取敌人</t>
  </si>
  <si>
    <t>攻击力，至多维持</t>
  </si>
  <si>
    <t>层</t>
  </si>
  <si>
    <t>每层攻击力偷取提升</t>
  </si>
  <si>
    <t>每次攻击提高攻击速度</t>
  </si>
  <si>
    <t>每次攻击提高</t>
  </si>
  <si>
    <t>攻击速度，至多维持</t>
  </si>
  <si>
    <t>// 狙击枪</t>
  </si>
  <si>
    <t>使用重型狙击枪射击</t>
  </si>
  <si>
    <t>使用重型狙击枪射击，对</t>
  </si>
  <si>
    <t>进入特殊伪装，锁定敌人进行连续射击</t>
  </si>
  <si>
    <t>进入特殊伪装，在伪装状态下进行攻击后仍旧处于伪装状态，连续射击</t>
  </si>
  <si>
    <t>每隔一段时间发射强化子弹</t>
  </si>
  <si>
    <t>秒进行强力射击，造成</t>
  </si>
  <si>
    <t>解除伪装时，暴击伤害提高</t>
  </si>
  <si>
    <t>，持续</t>
  </si>
  <si>
    <t>// 化学手雷</t>
  </si>
  <si>
    <t>投掷化学手雷并对敌人造成伤害</t>
  </si>
  <si>
    <t>投掷化学手雷，随机对</t>
  </si>
  <si>
    <t>连续投掷化学手雷，附带中毒效果</t>
  </si>
  <si>
    <t>连续投掷</t>
  </si>
  <si>
    <t>颗化学手雷，每次随机攻击</t>
  </si>
  <si>
    <t>名敌人，附带</t>
  </si>
  <si>
    <t>层中毒效果，造成</t>
  </si>
  <si>
    <t>周期性使攻击附带中毒效果并提高攻击速度</t>
  </si>
  <si>
    <t>攻击附带</t>
  </si>
  <si>
    <t>层中毒效果，提高自身</t>
  </si>
  <si>
    <t>攻击速度</t>
  </si>
  <si>
    <t>攻击速度加成提高至</t>
  </si>
  <si>
    <t>中毒的敌人使用核心技能时会受到伤害</t>
  </si>
  <si>
    <t>中毒的敌人使用核心技能时会额外受到</t>
  </si>
  <si>
    <t>// 特殊状态触发器</t>
  </si>
  <si>
    <t>// 冲锋枪</t>
  </si>
  <si>
    <t>使用冲锋枪瞄准敌人进行射击</t>
  </si>
  <si>
    <t>使用冲锋枪射击，对</t>
  </si>
  <si>
    <t>跳跃到敌人中间，并进行转圈射击</t>
  </si>
  <si>
    <t>冲锋到敌人中间摆尾横扫，对</t>
  </si>
  <si>
    <t>造成伤害时回复生命</t>
  </si>
  <si>
    <t>造成伤害时回复伤害量</t>
  </si>
  <si>
    <t>根据伤害回复生命的比例提升至</t>
  </si>
  <si>
    <t>周期性免疫伤害</t>
  </si>
  <si>
    <t>秒免疫伤害效果</t>
  </si>
  <si>
    <t>// 医疗飞机</t>
  </si>
  <si>
    <t>发射医疗子弹，回复队友生命</t>
  </si>
  <si>
    <t>发射</t>
  </si>
  <si>
    <t>枚医疗子弹，为生命值最低的队友回复</t>
  </si>
  <si>
    <t>生命值</t>
  </si>
  <si>
    <t>回复生命增加</t>
  </si>
  <si>
    <t>召唤远程医疗支援，回复范围内所有队友生命</t>
  </si>
  <si>
    <t>召唤远程医疗支援向前移动，回复范围内所有队友</t>
  </si>
  <si>
    <t>生命值，持续</t>
  </si>
  <si>
    <t>可在核心技能回复队友生命时，同时回复自己生命</t>
  </si>
  <si>
    <t>核心技能还会治疗自己，为自己恢复</t>
  </si>
  <si>
    <t>回复生命的比例提升至</t>
  </si>
  <si>
    <t>周期性获得护盾，拥有护盾时获得减伤</t>
  </si>
  <si>
    <t>秒获得</t>
  </si>
  <si>
    <t>护盾，拥有护盾时获得</t>
  </si>
  <si>
    <t>// 霰弹枪</t>
  </si>
  <si>
    <t>使用栓式步枪射击</t>
  </si>
  <si>
    <t>使用栓式步枪射击，对</t>
  </si>
  <si>
    <t>持续发射大号弹丸，获得护盾</t>
  </si>
  <si>
    <t>持续发射&lt;c=A6EC41&gt;4&lt;/c&gt;波大号弹丸，每波对所有敌人造成</t>
  </si>
  <si>
    <t>核心技能造成伤害时回复生命</t>
  </si>
  <si>
    <t>核心技能造成伤害时，回复伤害量</t>
  </si>
  <si>
    <t>当生命值降低时，获得攻击力加成</t>
  </si>
  <si>
    <t>生命值每降低</t>
  </si>
  <si>
    <t>提升</t>
  </si>
  <si>
    <t>攻击力</t>
  </si>
  <si>
    <t>// 医疗物资</t>
  </si>
  <si>
    <t>向友方投掷大麻，持续回复生命</t>
  </si>
  <si>
    <t>向生命值最低的队友投掷大麻，&lt;c=A6EC41&gt;3&lt;/c&gt;秒内每秒回复</t>
  </si>
  <si>
    <t>的生命值，可以叠加</t>
  </si>
  <si>
    <t>回复生命值提升</t>
  </si>
  <si>
    <t>向友方投掷吗啡，提高暴击</t>
  </si>
  <si>
    <t>向攻击力最高的队友投掷吗啡，吗啡可以使队友的攻击必定触发暴击，暴击倍率提升</t>
  </si>
  <si>
    <t>暴击倍率提升</t>
  </si>
  <si>
    <t>提升大麻的受愈效果</t>
  </si>
  <si>
    <t>受到大麻治疗的队友受愈提升</t>
  </si>
  <si>
    <t>受愈提升</t>
  </si>
  <si>
    <t>吗啡会治疗目标</t>
  </si>
  <si>
    <t>吗啡可以治疗目标已损的</t>
  </si>
  <si>
    <t>// 柄式手雷</t>
  </si>
  <si>
    <t>投掷柄式手雷</t>
  </si>
  <si>
    <t>投掷柄式手雷，对</t>
  </si>
  <si>
    <t>个敌人造成额外</t>
  </si>
  <si>
    <t>提高自身攻击速度，并在造成伤害时回复生命</t>
  </si>
  <si>
    <t>提高自身</t>
  </si>
  <si>
    <t>攻击速度，并在造成伤害时回复此次伤害</t>
  </si>
  <si>
    <t>攻击一定次数后会投掷强力手雷</t>
  </si>
  <si>
    <t>次，下次攻击的倍率增加至</t>
  </si>
  <si>
    <t>,并额外回复</t>
  </si>
  <si>
    <t>攻击倍率增加</t>
  </si>
  <si>
    <t>随着生命值降低，获得伤害加成</t>
  </si>
  <si>
    <t>，获得</t>
  </si>
  <si>
    <t>的伤害加成</t>
  </si>
  <si>
    <t>// 火铳（男主）</t>
  </si>
  <si>
    <t>使用火铳单发射击</t>
  </si>
  <si>
    <t>单发射击，对</t>
  </si>
  <si>
    <t>使用大后坐力武器射击</t>
  </si>
  <si>
    <t>使用大后坐力武器射击，对</t>
  </si>
  <si>
    <t>伤害，附带</t>
  </si>
  <si>
    <t>秒的缴械效果</t>
  </si>
  <si>
    <t>每隔一段时间，发射炫目弹</t>
  </si>
  <si>
    <t>秒，发射一枚炫目弹，造成</t>
  </si>
  <si>
    <t>伤害，并附带炫目效果</t>
  </si>
  <si>
    <t>// 专属5级-斩杀</t>
  </si>
  <si>
    <t>// 专属10级-造成真实伤害</t>
  </si>
  <si>
    <t>// 专属20级-攻击力提升</t>
  </si>
  <si>
    <t>// 射手步枪</t>
  </si>
  <si>
    <t>使用单发步枪射击</t>
  </si>
  <si>
    <t>使用单发步枪，对</t>
  </si>
  <si>
    <t>投掷旋转飞轮电锯，对多个敌人造成伤害</t>
  </si>
  <si>
    <t>个旋转飞轮电锯，对</t>
  </si>
  <si>
    <t>的多段伤害，并在接下来&lt;c=A6EC41&gt;5&lt;/c&gt;秒内每秒造成</t>
  </si>
  <si>
    <t>多段伤害提升至</t>
  </si>
  <si>
    <t>，每秒造成的伤害提升至</t>
  </si>
  <si>
    <t>核心技能造成伤害可以转化为护盾</t>
  </si>
  <si>
    <t>核心技能造成伤害的</t>
  </si>
  <si>
    <t>转化为护盾</t>
  </si>
  <si>
    <t>根据伤害转化护盾的比例提高至</t>
  </si>
  <si>
    <t>周期性获得伤害减免</t>
  </si>
  <si>
    <t>伤害减免，至多维持</t>
  </si>
  <si>
    <t>// 冰弹手炮</t>
  </si>
  <si>
    <t>使用冰弹手炮射击</t>
  </si>
  <si>
    <t>使用冰弹手炮射击，对</t>
  </si>
  <si>
    <t>投掷特制冰弹，落地后释放冰雾</t>
  </si>
  <si>
    <t>向目标投掷特制冰弹，冰弹可以释放冰雾额外造成</t>
  </si>
  <si>
    <t>伤害，并对目标附带</t>
  </si>
  <si>
    <t>层冻伤效果，持续</t>
  </si>
  <si>
    <t>核心技能附带冻伤</t>
  </si>
  <si>
    <t>核心技能附带</t>
  </si>
  <si>
    <t>层冻伤效果，造成伤害增加</t>
  </si>
  <si>
    <t>造成伤害提升</t>
  </si>
  <si>
    <t>反弹受到首个控制效果</t>
  </si>
  <si>
    <t>反弹受到的第</t>
  </si>
  <si>
    <t>个控制效果</t>
  </si>
  <si>
    <t>// 燃烧手雷</t>
  </si>
  <si>
    <t>投掷燃烧弹</t>
  </si>
  <si>
    <t>投掷燃烧弹，随机对</t>
  </si>
  <si>
    <t>投掷铝热剂，附带燃烧效果</t>
  </si>
  <si>
    <t>投掷铝热剂，对所有敌人持续造成</t>
  </si>
  <si>
    <t>伤害，并为其挂上</t>
  </si>
  <si>
    <t>层燃烧效果，持续</t>
  </si>
  <si>
    <t>暴击率提高，使核心技能附带燃烧效果</t>
  </si>
  <si>
    <t>暴击率提高</t>
  </si>
  <si>
    <t>，并使核心技能附带</t>
  </si>
  <si>
    <t>被燃烧的敌人死亡时，自身攻击力提升</t>
  </si>
  <si>
    <t>每有</t>
  </si>
  <si>
    <t>名被燃烧的敌人死亡，自身攻击力提升</t>
  </si>
  <si>
    <t>// 火箭炮</t>
  </si>
  <si>
    <t>使用火箭炮轰击，弹药充足时发射强力火箭弹</t>
  </si>
  <si>
    <t>使用火箭炮轰击，对</t>
  </si>
  <si>
    <t>伤害；当有火箭弹药时，消耗</t>
  </si>
  <si>
    <t>枚火箭炮弹药，对范围内目标造成</t>
  </si>
  <si>
    <t>造成伤害提升至</t>
  </si>
  <si>
    <t>连续发射火箭炮并补充枚火箭弹药</t>
  </si>
  <si>
    <t>连续发射&lt;c=A6EC41&gt;6&lt;/c&gt;波火箭炮，每波对目标范围内至多</t>
  </si>
  <si>
    <t>伤害，随后补充</t>
  </si>
  <si>
    <t>枚火箭弹药</t>
  </si>
  <si>
    <t>使用强力火箭弹会降低目标护盾</t>
  </si>
  <si>
    <t>消耗弹药的攻击会使目标降低</t>
  </si>
  <si>
    <t>降低护盾的比例提升至</t>
  </si>
  <si>
    <t>战斗开始时获得火箭弹药</t>
  </si>
  <si>
    <t>战斗开始时获得</t>
  </si>
  <si>
    <t>// 弹药自然恢复</t>
  </si>
  <si>
    <t>// 坦克</t>
  </si>
  <si>
    <t>使用坦克炮击敌人</t>
  </si>
  <si>
    <t>使用坦克炮击，对</t>
  </si>
  <si>
    <t>发射大号炮弹</t>
  </si>
  <si>
    <t>发射大号炮弹，对所有敌人造成</t>
  </si>
  <si>
    <t>造成的伤害可以转化为护盾</t>
  </si>
  <si>
    <t>造成伤害的</t>
  </si>
  <si>
    <t>可以转化为护盾</t>
  </si>
  <si>
    <t>自身生命值较低时立即获得大量护盾</t>
  </si>
  <si>
    <t>自身生命值低于</t>
  </si>
  <si>
    <t>时，根据已损生命值立即获得</t>
  </si>
  <si>
    <t>的护盾</t>
  </si>
  <si>
    <t>// 医疗包&amp;弹药箱</t>
  </si>
  <si>
    <t>向队友投掷医疗包</t>
  </si>
  <si>
    <t>向队友投掷医疗包，为</t>
  </si>
  <si>
    <t>名队友恢复</t>
  </si>
  <si>
    <t>恢复的生命提升</t>
  </si>
  <si>
    <t>进入火力全开模式，持续投掷医疗包</t>
  </si>
  <si>
    <t>进入火力全开模式，持续投掷&lt;c=A6EC41&gt;4&lt;/c&gt;波医疗包，每波为所有队友恢复</t>
  </si>
  <si>
    <t>周期性投掷弹匣，提升队友攻击力</t>
  </si>
  <si>
    <t>秒会投掷弹匣，提高目标</t>
  </si>
  <si>
    <t>攻击力并为拥有弹匣的队友恢复</t>
  </si>
  <si>
    <t>枚弹药</t>
  </si>
  <si>
    <t>攻击力提升的比例提高至</t>
  </si>
  <si>
    <t>周期性提高自身治愈</t>
  </si>
  <si>
    <t>秒，使自身治愈提升至</t>
  </si>
  <si>
    <t>// 强化攻击</t>
  </si>
  <si>
    <t>// 护盾发生器</t>
  </si>
  <si>
    <t>使自身和队友获得护盾</t>
  </si>
  <si>
    <t>使自身和</t>
  </si>
  <si>
    <t>名队友获得</t>
  </si>
  <si>
    <t>获得护盾的比例提高至</t>
  </si>
  <si>
    <t>扔出护盾发生器，使所有队友获得护盾</t>
  </si>
  <si>
    <t>扔出护盾发生器，使所有队友获得</t>
  </si>
  <si>
    <t>使自身护盾破碎，对敌人造成伤害</t>
  </si>
  <si>
    <t>使自身护盾破碎，对</t>
  </si>
  <si>
    <t>个敌人造成相当于护盾值</t>
  </si>
  <si>
    <t>的伤害</t>
  </si>
  <si>
    <t>生成的护盾效果提高</t>
  </si>
  <si>
    <t>// 普攻-破碎护盾</t>
  </si>
  <si>
    <t>// 普攻-碎盾-添加触发器</t>
  </si>
  <si>
    <t>// 能量步枪</t>
  </si>
  <si>
    <t>使用能量步枪射击</t>
  </si>
  <si>
    <t>使用能量步枪射击，对</t>
  </si>
  <si>
    <t>持续汲取生命值最高敌人的生命值</t>
  </si>
  <si>
    <t>&lt;c=A6EC41&gt;3&lt;/c&gt;秒内每&lt;c=A6EC41&gt;0.3&lt;/c&gt;秒汲取生命值最高的敌方角色</t>
  </si>
  <si>
    <t>汲取生命值的比例提高至</t>
  </si>
  <si>
    <t>每攻击一定次数，额外造成伤害</t>
  </si>
  <si>
    <t>次，下次射击造成目标</t>
  </si>
  <si>
    <t>周期性给队友和自己添加护盾</t>
  </si>
  <si>
    <t>秒，给</t>
  </si>
  <si>
    <t>名队友和自己添加</t>
  </si>
  <si>
    <t>// 震爆手雷</t>
  </si>
  <si>
    <t>投掷震爆手雷，对敌人造成伤害</t>
  </si>
  <si>
    <t>投掷震爆手雷，对</t>
  </si>
  <si>
    <t>投掷大号震爆手雷，附带炫目效果</t>
  </si>
  <si>
    <t>投掷大号震爆手雷，对</t>
  </si>
  <si>
    <t>伤害，并且附带炫目效果，持续</t>
  </si>
  <si>
    <t>每隔一段时间，投掷中号手雷</t>
  </si>
  <si>
    <t>秒，获得中号手雷，造成</t>
  </si>
  <si>
    <t>对受到控制的敌人伤害加成提高</t>
  </si>
  <si>
    <t>// 科技鸟狙</t>
  </si>
  <si>
    <t>使用鸟狙射击</t>
  </si>
  <si>
    <t>使用鸟狙射击，对</t>
  </si>
  <si>
    <t>标记生命最低目标，发射发巨大子弹</t>
  </si>
  <si>
    <t>标记生命最低目标，发射</t>
  </si>
  <si>
    <t>发巨大子弹，造成</t>
  </si>
  <si>
    <t>周期性标记生命最低敌人并快速射击</t>
  </si>
  <si>
    <t>秒，标记生命最低敌人并快速射击</t>
  </si>
  <si>
    <t>次，造成</t>
  </si>
  <si>
    <t>降低标记目标的暴抗</t>
  </si>
  <si>
    <t>降低标记目标</t>
  </si>
  <si>
    <t>暴抗</t>
  </si>
  <si>
    <t>// 强化普攻-标记</t>
  </si>
  <si>
    <t>// 计算机</t>
  </si>
  <si>
    <t>发射代码攻击敌人</t>
  </si>
  <si>
    <t>串代码攻击敌人，造成</t>
  </si>
  <si>
    <t>攻击所有敌人，并植入病毒</t>
  </si>
  <si>
    <t>攻击所有敌人，并植入</t>
  </si>
  <si>
    <t>层病毒，造成共计</t>
  </si>
  <si>
    <t>攻击会载入病毒，附带中毒</t>
  </si>
  <si>
    <t>攻击会载入病毒，附带</t>
  </si>
  <si>
    <t>层中毒效果，造成的伤害提升</t>
  </si>
  <si>
    <t>中毒触发效果提升</t>
  </si>
  <si>
    <t>// 毒液瓶</t>
  </si>
  <si>
    <t>投掷毒液瓶</t>
  </si>
  <si>
    <t>投掷毒液瓶，对</t>
  </si>
  <si>
    <t>投掷强力毒气瓶，使目标永久中毒</t>
  </si>
  <si>
    <t>投掷强力毒气瓶，攻击生命值最高敌人，每秒添加</t>
  </si>
  <si>
    <t>层中毒，并对敌人造成</t>
  </si>
  <si>
    <t>伤害，持续时间无限</t>
  </si>
  <si>
    <t>核心技能对中毒敌人造成额外伤害</t>
  </si>
  <si>
    <t>核心技能对中毒敌人额外造成</t>
  </si>
  <si>
    <t>对中毒的敌人额外造成伤害</t>
  </si>
  <si>
    <t>对中毒的敌人造成的伤害提升</t>
  </si>
  <si>
    <t>// 充能手枪&amp;激光炮</t>
  </si>
  <si>
    <t>使用充能手枪射击</t>
  </si>
  <si>
    <t>使用充能手枪射击，对</t>
  </si>
  <si>
    <t>个敌人额外造成</t>
  </si>
  <si>
    <t>首次充能时，武器切换为激光炮</t>
  </si>
  <si>
    <t>首次充能满时，将武器切换为激光炮；武器为激光炮时，发射大号激光炮弹，对所有敌人造成</t>
  </si>
  <si>
    <t>秒瘫痪</t>
  </si>
  <si>
    <t>手枪额外充能；激光炮造成额外伤害</t>
  </si>
  <si>
    <t>手枪射击获得额外</t>
  </si>
  <si>
    <t>充能；激光炮造成额外</t>
  </si>
  <si>
    <t>激光炮造成的伤害提升至</t>
  </si>
  <si>
    <t>护盾存在时，核心技能伤害提高</t>
  </si>
  <si>
    <t>护盾存在时，核心技能额外造成</t>
  </si>
  <si>
    <t>// 普攻-激光炮</t>
  </si>
  <si>
    <t>// 大招-切换为激光炮</t>
  </si>
  <si>
    <t>// 战斗被动1-激光炮</t>
  </si>
  <si>
    <t>// 战斗被动4-激光炮</t>
  </si>
  <si>
    <t>// 电磁步枪</t>
  </si>
  <si>
    <t>使用电磁步枪射击</t>
  </si>
  <si>
    <t>使用电磁步枪射击，对</t>
  </si>
  <si>
    <t>发射电磁光弹在所有敌人间随机弹射</t>
  </si>
  <si>
    <t>次，每次弹射造成</t>
  </si>
  <si>
    <t>周期性发射电磁子弹</t>
  </si>
  <si>
    <t>秒，下次射击附带电磁效果，造成的伤害提升至</t>
  </si>
  <si>
    <t>周期性获得能量回复</t>
  </si>
  <si>
    <t>秒，回复</t>
  </si>
  <si>
    <t>// 钉枪</t>
  </si>
  <si>
    <t>使用钉枪射击</t>
  </si>
  <si>
    <t>使用钉枪射击，对</t>
  </si>
  <si>
    <t>名敌人造成额外</t>
  </si>
  <si>
    <t>扣除当前生命值，随后持续恢复自身生命值</t>
  </si>
  <si>
    <t>扣除当前</t>
  </si>
  <si>
    <t>生命值，随后每秒回复自身</t>
  </si>
  <si>
    <t>恢复的生命提升至</t>
  </si>
  <si>
    <t>每攻击数次，下次攻击消耗附加额外伤害</t>
  </si>
  <si>
    <t>次，下次攻击消耗自身</t>
  </si>
  <si>
    <t>生命，附加相当于消耗生命值</t>
  </si>
  <si>
    <t>随着生命值降低获得受愈效果</t>
  </si>
  <si>
    <t>受愈效果</t>
  </si>
  <si>
    <t>// 霓虹医疗车</t>
  </si>
  <si>
    <t>使用医疗枪射击</t>
  </si>
  <si>
    <t>使用医疗枪射击，为</t>
  </si>
  <si>
    <t>回复生命值提升至</t>
  </si>
  <si>
    <t>标记友方，使其免疫死亡</t>
  </si>
  <si>
    <t>标记</t>
  </si>
  <si>
    <t>个友军，当被标记的友军受到最后一击时，免疫死亡</t>
  </si>
  <si>
    <t>秒，效果结束后回复</t>
  </si>
  <si>
    <t>生命值回复提升至</t>
  </si>
  <si>
    <t>额外治疗友方</t>
  </si>
  <si>
    <t>额外治疗</t>
  </si>
  <si>
    <t>名队友，恢复其</t>
  </si>
  <si>
    <t>战斗开始时，立即恢复自身能量</t>
  </si>
  <si>
    <t>// 普攻-普攻</t>
  </si>
  <si>
    <t>普攻</t>
  </si>
  <si>
    <t>大招</t>
  </si>
  <si>
    <t>经营被动</t>
  </si>
  <si>
    <t>战斗被动1</t>
  </si>
  <si>
    <t>战斗被动2</t>
  </si>
  <si>
    <t>战斗被动3</t>
  </si>
  <si>
    <t>战斗被动4</t>
  </si>
  <si>
    <t>战斗被动5</t>
  </si>
  <si>
    <t>战斗被动6</t>
  </si>
  <si>
    <t>战斗被动7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</si>
</sst>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7" borderId="0" xfId="0" applyFill="1">
      <alignment vertical="center"/>
    </xf>
    <xf numFmtId="0" fontId="1" fillId="8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abSelected="1" workbookViewId="0">
      <pane xSplit="4" ySplit="4" topLeftCell="I167" activePane="bottomRight" state="frozen"/>
      <selection/>
      <selection pane="topRight"/>
      <selection pane="bottomLeft"/>
      <selection pane="bottomRight" activeCell="O1" sqref="O1:O4"/>
    </sheetView>
  </sheetViews>
  <sheetFormatPr defaultColWidth="9" defaultRowHeight="13.5"/>
  <cols>
    <col min="1" max="1" width="12.5" style="3" customWidth="1"/>
    <col min="2" max="4" width="15.875" style="3" customWidth="1"/>
    <col min="5" max="5" width="16" style="3" customWidth="1"/>
    <col min="6" max="6" width="83.125" style="3" customWidth="1"/>
    <col min="7" max="7" width="21.25" style="3" customWidth="1"/>
    <col min="8" max="9" width="23.75" style="3" customWidth="1"/>
    <col min="10" max="11" width="21.625" style="3" customWidth="1"/>
    <col min="12" max="12" width="11.5" style="3" customWidth="1"/>
    <col min="13" max="16" width="29" style="18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2" t="s">
        <v>12</v>
      </c>
      <c r="N1" s="22" t="s">
        <v>13</v>
      </c>
      <c r="O1" s="22" t="s">
        <v>14</v>
      </c>
      <c r="P1" s="22" t="s">
        <v>15</v>
      </c>
    </row>
    <row r="2" spans="1:16">
      <c r="A2" s="2" t="s">
        <v>16</v>
      </c>
      <c r="B2" s="2" t="s">
        <v>16</v>
      </c>
      <c r="C2" s="2" t="s">
        <v>17</v>
      </c>
      <c r="D2" s="2" t="s">
        <v>16</v>
      </c>
      <c r="E2" s="2" t="s">
        <v>16</v>
      </c>
      <c r="F2" s="2" t="s">
        <v>18</v>
      </c>
      <c r="G2" s="2" t="s">
        <v>16</v>
      </c>
      <c r="H2" s="2" t="s">
        <v>19</v>
      </c>
      <c r="I2" s="2" t="s">
        <v>20</v>
      </c>
      <c r="J2" s="2" t="s">
        <v>20</v>
      </c>
      <c r="K2" s="2" t="s">
        <v>16</v>
      </c>
      <c r="L2" s="2" t="s">
        <v>16</v>
      </c>
      <c r="M2" s="22" t="s">
        <v>18</v>
      </c>
      <c r="N2" s="22" t="s">
        <v>18</v>
      </c>
      <c r="O2" s="22" t="s">
        <v>18</v>
      </c>
      <c r="P2" s="22" t="s">
        <v>18</v>
      </c>
    </row>
    <row r="3" spans="1:16">
      <c r="A3" s="2" t="s">
        <v>21</v>
      </c>
      <c r="B3" s="2" t="s">
        <v>22</v>
      </c>
      <c r="C3" s="2" t="s">
        <v>17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2" t="s">
        <v>32</v>
      </c>
      <c r="N3" s="22" t="s">
        <v>33</v>
      </c>
      <c r="O3" s="22" t="s">
        <v>34</v>
      </c>
      <c r="P3" s="22" t="s">
        <v>35</v>
      </c>
    </row>
    <row r="4" s="15" customFormat="1" ht="87" customHeight="1" spans="1:16">
      <c r="A4" s="2" t="s">
        <v>36</v>
      </c>
      <c r="B4" s="2" t="s">
        <v>22</v>
      </c>
      <c r="C4" s="2" t="s">
        <v>17</v>
      </c>
      <c r="D4" s="2" t="s">
        <v>23</v>
      </c>
      <c r="E4" s="2" t="s">
        <v>24</v>
      </c>
      <c r="F4" s="2" t="s">
        <v>25</v>
      </c>
      <c r="G4" s="5" t="s">
        <v>37</v>
      </c>
      <c r="H4" s="2" t="s">
        <v>38</v>
      </c>
      <c r="I4" s="2" t="s">
        <v>39</v>
      </c>
      <c r="J4" s="2" t="s">
        <v>40</v>
      </c>
      <c r="K4" s="2" t="s">
        <v>41</v>
      </c>
      <c r="L4" s="2" t="s">
        <v>31</v>
      </c>
      <c r="M4" s="23" t="s">
        <v>42</v>
      </c>
      <c r="N4" s="23" t="s">
        <v>43</v>
      </c>
      <c r="O4" s="23" t="s">
        <v>44</v>
      </c>
      <c r="P4" s="23" t="s">
        <v>45</v>
      </c>
    </row>
    <row r="5" s="16" customFormat="1" spans="1:17">
      <c r="A5" s="19" t="s">
        <v>46</v>
      </c>
      <c r="B5" s="20"/>
      <c r="C5" s="20"/>
      <c r="D5" s="20"/>
      <c r="E5" s="20"/>
      <c r="F5" s="20"/>
      <c r="G5" s="21"/>
      <c r="H5" s="20"/>
      <c r="I5" s="20"/>
      <c r="J5" s="20"/>
      <c r="K5" s="20"/>
      <c r="L5" s="20"/>
      <c r="M5" s="20"/>
      <c r="N5" s="20"/>
      <c r="O5" s="20"/>
      <c r="P5" s="20"/>
      <c r="Q5" s="25">
        <f>MOD(B5,100)</f>
        <v>0</v>
      </c>
    </row>
    <row r="6" s="17" customFormat="1" spans="1:17">
      <c r="A6" s="7" t="s">
        <v>47</v>
      </c>
      <c r="B6" s="5"/>
      <c r="C6" s="5"/>
      <c r="D6" s="5"/>
      <c r="E6" s="5"/>
      <c r="F6" s="5"/>
      <c r="G6" s="21"/>
      <c r="H6" s="5"/>
      <c r="I6" s="5"/>
      <c r="J6" s="5"/>
      <c r="K6" s="5"/>
      <c r="L6" s="5"/>
      <c r="M6" s="5"/>
      <c r="N6" s="5"/>
      <c r="O6" s="5"/>
      <c r="P6" s="5"/>
      <c r="Q6" s="26">
        <v>0</v>
      </c>
    </row>
    <row r="7" spans="1:17">
      <c r="A7" s="3">
        <v>1410190101</v>
      </c>
      <c r="B7" s="3">
        <v>14101901</v>
      </c>
      <c r="D7" s="3">
        <v>1</v>
      </c>
      <c r="E7" s="3">
        <v>1</v>
      </c>
      <c r="F7" s="3" t="s">
        <v>48</v>
      </c>
      <c r="G7" s="21">
        <v>0</v>
      </c>
      <c r="H7" s="3" t="s">
        <v>49</v>
      </c>
      <c r="I7" s="3">
        <v>0</v>
      </c>
      <c r="J7" s="3">
        <v>0</v>
      </c>
      <c r="K7" s="3">
        <v>0</v>
      </c>
      <c r="L7" s="3">
        <v>0</v>
      </c>
      <c r="M7" s="3" t="s">
        <v>50</v>
      </c>
      <c r="N7" s="3" t="str">
        <f>"Skill"&amp;B7</f>
        <v>Skill14101901</v>
      </c>
      <c r="O7" s="24"/>
      <c r="P7" s="24" t="s">
        <v>51</v>
      </c>
      <c r="Q7" s="26">
        <v>1</v>
      </c>
    </row>
    <row r="8" s="17" customFormat="1" spans="1:17">
      <c r="A8" s="7" t="s">
        <v>52</v>
      </c>
      <c r="B8" s="5"/>
      <c r="C8" s="5"/>
      <c r="D8" s="5"/>
      <c r="E8" s="5"/>
      <c r="F8" s="5"/>
      <c r="G8" s="21">
        <v>0</v>
      </c>
      <c r="H8" s="5"/>
      <c r="I8" s="5"/>
      <c r="J8" s="5"/>
      <c r="K8" s="5"/>
      <c r="L8" s="5"/>
      <c r="M8" s="5"/>
      <c r="N8" s="5"/>
      <c r="O8" s="5"/>
      <c r="P8" s="5"/>
      <c r="Q8" s="26">
        <v>0</v>
      </c>
    </row>
    <row r="9" spans="1:17">
      <c r="A9" s="3">
        <v>1410191101</v>
      </c>
      <c r="B9" s="3">
        <v>14101911</v>
      </c>
      <c r="D9" s="3">
        <v>1</v>
      </c>
      <c r="E9" s="3">
        <v>1</v>
      </c>
      <c r="F9" s="3" t="s">
        <v>53</v>
      </c>
      <c r="G9" s="21">
        <v>0</v>
      </c>
      <c r="H9" s="3" t="s">
        <v>49</v>
      </c>
      <c r="I9" s="3">
        <v>0</v>
      </c>
      <c r="J9" s="3">
        <v>0</v>
      </c>
      <c r="K9" s="3">
        <v>0</v>
      </c>
      <c r="L9" s="3">
        <v>0</v>
      </c>
      <c r="M9" s="3" t="s">
        <v>50</v>
      </c>
      <c r="N9" s="3" t="str">
        <f t="shared" ref="N9:N27" si="0">"Skill"&amp;B9</f>
        <v>Skill14101911</v>
      </c>
      <c r="O9" s="24"/>
      <c r="P9" s="24" t="s">
        <v>51</v>
      </c>
      <c r="Q9" s="26">
        <v>1</v>
      </c>
    </row>
    <row r="10" s="17" customFormat="1" spans="1:17">
      <c r="A10" s="7" t="s">
        <v>54</v>
      </c>
      <c r="B10" s="5"/>
      <c r="C10" s="5"/>
      <c r="D10" s="5"/>
      <c r="E10" s="5"/>
      <c r="F10" s="5"/>
      <c r="G10" s="21">
        <v>0</v>
      </c>
      <c r="H10" s="5"/>
      <c r="I10" s="5"/>
      <c r="J10" s="5"/>
      <c r="K10" s="5"/>
      <c r="L10" s="5"/>
      <c r="M10" s="5"/>
      <c r="N10" s="5"/>
      <c r="O10" s="5"/>
      <c r="P10" s="5"/>
      <c r="Q10" s="26">
        <v>0</v>
      </c>
    </row>
    <row r="11" spans="1:17">
      <c r="A11" s="3">
        <v>1410190201</v>
      </c>
      <c r="B11" s="3">
        <v>14101902</v>
      </c>
      <c r="D11" s="3">
        <v>1</v>
      </c>
      <c r="E11" s="3">
        <v>1</v>
      </c>
      <c r="F11" s="3" t="s">
        <v>55</v>
      </c>
      <c r="G11" s="21">
        <v>0</v>
      </c>
      <c r="H11" s="3" t="s">
        <v>56</v>
      </c>
      <c r="I11" s="3">
        <v>1000</v>
      </c>
      <c r="J11" s="3">
        <v>0</v>
      </c>
      <c r="K11" s="3">
        <v>0</v>
      </c>
      <c r="L11" s="3">
        <v>1</v>
      </c>
      <c r="M11" s="3" t="s">
        <v>50</v>
      </c>
      <c r="N11" s="3" t="str">
        <f t="shared" si="0"/>
        <v>Skill14101902</v>
      </c>
      <c r="O11" s="24"/>
      <c r="P11" s="24" t="s">
        <v>57</v>
      </c>
      <c r="Q11" s="26">
        <v>2</v>
      </c>
    </row>
    <row r="12" spans="1:17">
      <c r="A12" s="3">
        <v>1410190202</v>
      </c>
      <c r="B12" s="3">
        <v>14101902</v>
      </c>
      <c r="D12" s="3">
        <v>2</v>
      </c>
      <c r="E12" s="3">
        <v>51</v>
      </c>
      <c r="F12" s="3" t="s">
        <v>58</v>
      </c>
      <c r="G12" s="21">
        <v>0</v>
      </c>
      <c r="H12" s="3" t="s">
        <v>56</v>
      </c>
      <c r="I12" s="3">
        <v>1000</v>
      </c>
      <c r="J12" s="3">
        <v>0</v>
      </c>
      <c r="K12" s="3">
        <v>0</v>
      </c>
      <c r="L12" s="3">
        <v>1</v>
      </c>
      <c r="M12" s="3" t="s">
        <v>50</v>
      </c>
      <c r="N12" s="3" t="str">
        <f t="shared" si="0"/>
        <v>Skill14101902</v>
      </c>
      <c r="O12" s="24"/>
      <c r="P12" s="24" t="s">
        <v>59</v>
      </c>
      <c r="Q12" s="26">
        <v>2</v>
      </c>
    </row>
    <row r="13" spans="1:17">
      <c r="A13" s="3">
        <v>1410190203</v>
      </c>
      <c r="B13" s="3">
        <v>14101902</v>
      </c>
      <c r="D13" s="3">
        <v>3</v>
      </c>
      <c r="E13" s="3">
        <v>111</v>
      </c>
      <c r="F13" s="3" t="s">
        <v>60</v>
      </c>
      <c r="G13" s="21">
        <v>0</v>
      </c>
      <c r="H13" s="3" t="s">
        <v>56</v>
      </c>
      <c r="I13" s="3">
        <v>1000</v>
      </c>
      <c r="J13" s="3">
        <v>0</v>
      </c>
      <c r="K13" s="3">
        <v>0</v>
      </c>
      <c r="L13" s="3">
        <v>1</v>
      </c>
      <c r="M13" s="3" t="s">
        <v>50</v>
      </c>
      <c r="N13" s="3" t="str">
        <f t="shared" si="0"/>
        <v>Skill14101902</v>
      </c>
      <c r="O13" s="24"/>
      <c r="P13" s="24" t="s">
        <v>61</v>
      </c>
      <c r="Q13" s="26">
        <v>2</v>
      </c>
    </row>
    <row r="14" spans="1:17">
      <c r="A14" s="3">
        <v>1410190204</v>
      </c>
      <c r="B14" s="3">
        <v>14101902</v>
      </c>
      <c r="D14" s="3">
        <v>4</v>
      </c>
      <c r="E14" s="3">
        <v>171</v>
      </c>
      <c r="F14" s="3" t="s">
        <v>62</v>
      </c>
      <c r="G14" s="21">
        <v>0</v>
      </c>
      <c r="H14" s="3" t="s">
        <v>56</v>
      </c>
      <c r="I14" s="3">
        <v>1000</v>
      </c>
      <c r="J14" s="3">
        <v>0</v>
      </c>
      <c r="K14" s="3">
        <v>0</v>
      </c>
      <c r="L14" s="3">
        <v>1</v>
      </c>
      <c r="M14" s="3" t="s">
        <v>50</v>
      </c>
      <c r="N14" s="3" t="str">
        <f t="shared" si="0"/>
        <v>Skill14101902</v>
      </c>
      <c r="O14" s="24"/>
      <c r="P14" s="24" t="s">
        <v>63</v>
      </c>
      <c r="Q14" s="26">
        <v>2</v>
      </c>
    </row>
    <row r="15" spans="1:17">
      <c r="A15" s="3">
        <v>1410190205</v>
      </c>
      <c r="B15" s="3">
        <v>14101902</v>
      </c>
      <c r="D15" s="3">
        <v>5</v>
      </c>
      <c r="E15" s="3">
        <v>231</v>
      </c>
      <c r="F15" s="3" t="s">
        <v>64</v>
      </c>
      <c r="G15" s="21">
        <v>0</v>
      </c>
      <c r="H15" s="3" t="s">
        <v>56</v>
      </c>
      <c r="I15" s="3">
        <v>1000</v>
      </c>
      <c r="J15" s="3">
        <v>0</v>
      </c>
      <c r="K15" s="3">
        <v>0</v>
      </c>
      <c r="L15" s="3">
        <v>1</v>
      </c>
      <c r="M15" s="3" t="s">
        <v>50</v>
      </c>
      <c r="N15" s="3" t="str">
        <f t="shared" si="0"/>
        <v>Skill14101902</v>
      </c>
      <c r="O15" s="24"/>
      <c r="P15" s="24" t="s">
        <v>65</v>
      </c>
      <c r="Q15" s="26">
        <v>2</v>
      </c>
    </row>
    <row r="16" s="17" customFormat="1" spans="1:17">
      <c r="A16" s="7" t="s">
        <v>66</v>
      </c>
      <c r="B16" s="5"/>
      <c r="C16" s="5"/>
      <c r="D16" s="5"/>
      <c r="E16" s="5"/>
      <c r="F16" s="5"/>
      <c r="G16" s="21">
        <v>0</v>
      </c>
      <c r="H16" s="5"/>
      <c r="I16" s="5"/>
      <c r="J16" s="5"/>
      <c r="K16" s="5"/>
      <c r="L16" s="5"/>
      <c r="M16" s="5"/>
      <c r="N16" s="5"/>
      <c r="O16" s="5"/>
      <c r="P16" s="5"/>
      <c r="Q16" s="26">
        <v>0</v>
      </c>
    </row>
    <row r="17" spans="1:17">
      <c r="A17" s="3">
        <v>1410191201</v>
      </c>
      <c r="B17" s="3">
        <v>14101912</v>
      </c>
      <c r="D17" s="3">
        <v>1</v>
      </c>
      <c r="E17" s="3">
        <v>1</v>
      </c>
      <c r="F17" s="3" t="s">
        <v>55</v>
      </c>
      <c r="G17" s="21">
        <v>0</v>
      </c>
      <c r="H17" s="3" t="s">
        <v>49</v>
      </c>
      <c r="I17" s="3">
        <v>1000</v>
      </c>
      <c r="J17" s="3">
        <v>0</v>
      </c>
      <c r="K17" s="3">
        <v>0</v>
      </c>
      <c r="L17" s="3">
        <v>1</v>
      </c>
      <c r="M17" s="3" t="s">
        <v>50</v>
      </c>
      <c r="N17" s="3" t="str">
        <f t="shared" ref="N17:N20" si="1">"Skill"&amp;B17</f>
        <v>Skill14101912</v>
      </c>
      <c r="O17" s="24"/>
      <c r="P17" s="24" t="s">
        <v>57</v>
      </c>
      <c r="Q17" s="26">
        <v>2</v>
      </c>
    </row>
    <row r="18" spans="1:17">
      <c r="A18" s="3">
        <v>1410191201</v>
      </c>
      <c r="B18" s="3">
        <v>14101912</v>
      </c>
      <c r="D18" s="3">
        <v>2</v>
      </c>
      <c r="E18" s="3">
        <v>51</v>
      </c>
      <c r="F18" s="3" t="s">
        <v>58</v>
      </c>
      <c r="G18" s="21">
        <v>0</v>
      </c>
      <c r="H18" s="3" t="s">
        <v>49</v>
      </c>
      <c r="I18" s="3">
        <v>1000</v>
      </c>
      <c r="J18" s="3">
        <v>0</v>
      </c>
      <c r="K18" s="3">
        <v>0</v>
      </c>
      <c r="L18" s="3">
        <v>1</v>
      </c>
      <c r="M18" s="3" t="s">
        <v>50</v>
      </c>
      <c r="N18" s="3" t="str">
        <f t="shared" si="1"/>
        <v>Skill14101912</v>
      </c>
      <c r="O18" s="24"/>
      <c r="P18" s="24" t="s">
        <v>59</v>
      </c>
      <c r="Q18" s="26">
        <v>2</v>
      </c>
    </row>
    <row r="19" spans="1:17">
      <c r="A19" s="3">
        <v>1410191201</v>
      </c>
      <c r="B19" s="3">
        <v>14101912</v>
      </c>
      <c r="D19" s="3">
        <v>3</v>
      </c>
      <c r="E19" s="3">
        <v>111</v>
      </c>
      <c r="F19" s="3" t="s">
        <v>60</v>
      </c>
      <c r="G19" s="21">
        <v>0</v>
      </c>
      <c r="H19" s="3" t="s">
        <v>49</v>
      </c>
      <c r="I19" s="3">
        <v>1000</v>
      </c>
      <c r="J19" s="3">
        <v>0</v>
      </c>
      <c r="K19" s="3">
        <v>0</v>
      </c>
      <c r="L19" s="3">
        <v>1</v>
      </c>
      <c r="M19" s="3" t="s">
        <v>50</v>
      </c>
      <c r="N19" s="3" t="str">
        <f t="shared" si="1"/>
        <v>Skill14101912</v>
      </c>
      <c r="O19" s="24"/>
      <c r="P19" s="24" t="s">
        <v>61</v>
      </c>
      <c r="Q19" s="26">
        <v>2</v>
      </c>
    </row>
    <row r="20" spans="1:17">
      <c r="A20" s="3">
        <v>1410191201</v>
      </c>
      <c r="B20" s="3">
        <v>14101912</v>
      </c>
      <c r="D20" s="3">
        <v>4</v>
      </c>
      <c r="E20" s="3">
        <v>171</v>
      </c>
      <c r="F20" s="3" t="s">
        <v>62</v>
      </c>
      <c r="G20" s="21">
        <v>0</v>
      </c>
      <c r="H20" s="3" t="s">
        <v>49</v>
      </c>
      <c r="I20" s="3">
        <v>1000</v>
      </c>
      <c r="J20" s="3">
        <v>0</v>
      </c>
      <c r="K20" s="3">
        <v>0</v>
      </c>
      <c r="L20" s="3">
        <v>1</v>
      </c>
      <c r="M20" s="3" t="s">
        <v>50</v>
      </c>
      <c r="N20" s="3" t="str">
        <f t="shared" si="1"/>
        <v>Skill14101912</v>
      </c>
      <c r="O20" s="24"/>
      <c r="P20" s="24" t="s">
        <v>63</v>
      </c>
      <c r="Q20" s="26">
        <v>2</v>
      </c>
    </row>
    <row r="21" spans="1:17">
      <c r="A21" s="3">
        <v>1410191201</v>
      </c>
      <c r="B21" s="3">
        <v>14101912</v>
      </c>
      <c r="D21" s="3">
        <v>5</v>
      </c>
      <c r="E21" s="3">
        <v>231</v>
      </c>
      <c r="F21" s="3" t="s">
        <v>64</v>
      </c>
      <c r="G21" s="21">
        <v>0</v>
      </c>
      <c r="H21" s="3" t="s">
        <v>49</v>
      </c>
      <c r="I21" s="3">
        <v>1000</v>
      </c>
      <c r="J21" s="3">
        <v>0</v>
      </c>
      <c r="K21" s="3">
        <v>0</v>
      </c>
      <c r="L21" s="3">
        <v>1</v>
      </c>
      <c r="M21" s="3" t="s">
        <v>50</v>
      </c>
      <c r="N21" s="3" t="str">
        <f t="shared" si="0"/>
        <v>Skill14101912</v>
      </c>
      <c r="O21" s="24"/>
      <c r="P21" s="24" t="s">
        <v>65</v>
      </c>
      <c r="Q21" s="26">
        <v>2</v>
      </c>
    </row>
    <row r="22" s="17" customFormat="1" spans="1:17">
      <c r="A22" s="7" t="s">
        <v>67</v>
      </c>
      <c r="B22" s="5"/>
      <c r="C22" s="5"/>
      <c r="D22" s="5"/>
      <c r="E22" s="5"/>
      <c r="F22" s="5"/>
      <c r="G22" s="21">
        <v>0</v>
      </c>
      <c r="H22" s="5"/>
      <c r="I22" s="5"/>
      <c r="J22" s="5"/>
      <c r="K22" s="5"/>
      <c r="L22" s="5"/>
      <c r="M22" s="5"/>
      <c r="N22" s="5"/>
      <c r="O22" s="5"/>
      <c r="P22" s="5"/>
      <c r="Q22" s="26">
        <v>0</v>
      </c>
    </row>
    <row r="23" spans="1:17">
      <c r="A23" s="3">
        <v>1410192201</v>
      </c>
      <c r="B23" s="3">
        <v>14101922</v>
      </c>
      <c r="D23" s="3">
        <v>1</v>
      </c>
      <c r="E23" s="3">
        <v>1</v>
      </c>
      <c r="F23" s="3" t="s">
        <v>68</v>
      </c>
      <c r="G23" s="21">
        <v>0</v>
      </c>
      <c r="H23" s="3" t="s">
        <v>49</v>
      </c>
      <c r="I23" s="3">
        <v>0</v>
      </c>
      <c r="J23" s="3">
        <v>0</v>
      </c>
      <c r="K23" s="3">
        <v>0</v>
      </c>
      <c r="L23" s="3">
        <v>0</v>
      </c>
      <c r="M23" s="3" t="s">
        <v>50</v>
      </c>
      <c r="N23" s="3" t="str">
        <f t="shared" ref="N23" si="2">"Skill"&amp;B23</f>
        <v>Skill14101922</v>
      </c>
      <c r="O23" s="24"/>
      <c r="P23" s="24" t="s">
        <v>57</v>
      </c>
      <c r="Q23" s="26">
        <v>2</v>
      </c>
    </row>
    <row r="24" spans="1:17">
      <c r="A24" s="3">
        <v>1410192201</v>
      </c>
      <c r="B24" s="3">
        <v>14101922</v>
      </c>
      <c r="D24" s="3">
        <v>2</v>
      </c>
      <c r="E24" s="3">
        <v>51</v>
      </c>
      <c r="F24" s="3" t="s">
        <v>68</v>
      </c>
      <c r="G24" s="21">
        <v>0</v>
      </c>
      <c r="H24" s="3" t="s">
        <v>49</v>
      </c>
      <c r="I24" s="3">
        <v>0</v>
      </c>
      <c r="J24" s="3">
        <v>0</v>
      </c>
      <c r="K24" s="3">
        <v>0</v>
      </c>
      <c r="L24" s="3">
        <v>0</v>
      </c>
      <c r="M24" s="3" t="s">
        <v>50</v>
      </c>
      <c r="N24" s="3" t="str">
        <f t="shared" ref="N24" si="3">"Skill"&amp;B24</f>
        <v>Skill14101922</v>
      </c>
      <c r="O24" s="24"/>
      <c r="P24" s="24" t="s">
        <v>59</v>
      </c>
      <c r="Q24" s="26">
        <v>2</v>
      </c>
    </row>
    <row r="25" spans="1:17">
      <c r="A25" s="3">
        <v>1410192201</v>
      </c>
      <c r="B25" s="3">
        <v>14101922</v>
      </c>
      <c r="D25" s="3">
        <v>3</v>
      </c>
      <c r="E25" s="3">
        <v>111</v>
      </c>
      <c r="F25" s="3" t="s">
        <v>68</v>
      </c>
      <c r="G25" s="21">
        <v>0</v>
      </c>
      <c r="H25" s="3" t="s">
        <v>49</v>
      </c>
      <c r="I25" s="3">
        <v>0</v>
      </c>
      <c r="J25" s="3">
        <v>0</v>
      </c>
      <c r="K25" s="3">
        <v>0</v>
      </c>
      <c r="L25" s="3">
        <v>0</v>
      </c>
      <c r="M25" s="3" t="s">
        <v>50</v>
      </c>
      <c r="N25" s="3" t="str">
        <f t="shared" ref="N25" si="4">"Skill"&amp;B25</f>
        <v>Skill14101922</v>
      </c>
      <c r="O25" s="24"/>
      <c r="P25" s="24" t="s">
        <v>61</v>
      </c>
      <c r="Q25" s="26">
        <v>2</v>
      </c>
    </row>
    <row r="26" spans="1:17">
      <c r="A26" s="3">
        <v>1410192201</v>
      </c>
      <c r="B26" s="3">
        <v>14101922</v>
      </c>
      <c r="D26" s="3">
        <v>4</v>
      </c>
      <c r="E26" s="3">
        <v>171</v>
      </c>
      <c r="F26" s="3" t="s">
        <v>68</v>
      </c>
      <c r="G26" s="21">
        <v>0</v>
      </c>
      <c r="H26" s="3" t="s">
        <v>49</v>
      </c>
      <c r="I26" s="3">
        <v>0</v>
      </c>
      <c r="J26" s="3">
        <v>0</v>
      </c>
      <c r="K26" s="3">
        <v>0</v>
      </c>
      <c r="L26" s="3">
        <v>0</v>
      </c>
      <c r="M26" s="3" t="s">
        <v>50</v>
      </c>
      <c r="N26" s="3" t="str">
        <f t="shared" ref="N26" si="5">"Skill"&amp;B26</f>
        <v>Skill14101922</v>
      </c>
      <c r="O26" s="24"/>
      <c r="P26" s="24" t="s">
        <v>63</v>
      </c>
      <c r="Q26" s="26">
        <v>2</v>
      </c>
    </row>
    <row r="27" spans="1:17">
      <c r="A27" s="3">
        <v>1410192201</v>
      </c>
      <c r="B27" s="3">
        <v>14101922</v>
      </c>
      <c r="D27" s="3">
        <v>5</v>
      </c>
      <c r="E27" s="3">
        <v>231</v>
      </c>
      <c r="F27" s="3" t="s">
        <v>68</v>
      </c>
      <c r="G27" s="21">
        <v>0</v>
      </c>
      <c r="H27" s="3" t="s">
        <v>49</v>
      </c>
      <c r="I27" s="3">
        <v>0</v>
      </c>
      <c r="J27" s="3">
        <v>0</v>
      </c>
      <c r="K27" s="3">
        <v>0</v>
      </c>
      <c r="L27" s="3">
        <v>0</v>
      </c>
      <c r="M27" s="3" t="s">
        <v>50</v>
      </c>
      <c r="N27" s="3" t="str">
        <f t="shared" si="0"/>
        <v>Skill14101922</v>
      </c>
      <c r="O27" s="24"/>
      <c r="P27" s="24" t="s">
        <v>65</v>
      </c>
      <c r="Q27" s="26">
        <v>2</v>
      </c>
    </row>
    <row r="28" s="17" customFormat="1" spans="1:17">
      <c r="A28" s="7" t="s">
        <v>69</v>
      </c>
      <c r="B28" s="5"/>
      <c r="C28" s="5"/>
      <c r="D28" s="5"/>
      <c r="E28" s="5"/>
      <c r="F28" s="5"/>
      <c r="G28" s="21">
        <v>0</v>
      </c>
      <c r="H28" s="5"/>
      <c r="I28" s="5"/>
      <c r="J28" s="5"/>
      <c r="K28" s="5"/>
      <c r="L28" s="5"/>
      <c r="M28" s="5"/>
      <c r="N28" s="5"/>
      <c r="O28" s="5"/>
      <c r="P28" s="5"/>
      <c r="Q28" s="26">
        <v>0</v>
      </c>
    </row>
    <row r="29" spans="1:17">
      <c r="A29" s="3">
        <v>1410193201</v>
      </c>
      <c r="B29" s="3">
        <v>14101932</v>
      </c>
      <c r="D29" s="3">
        <v>1</v>
      </c>
      <c r="E29" s="3">
        <v>1</v>
      </c>
      <c r="F29" s="3" t="s">
        <v>70</v>
      </c>
      <c r="G29" s="21">
        <v>0</v>
      </c>
      <c r="H29" s="3" t="s">
        <v>49</v>
      </c>
      <c r="I29" s="3">
        <v>0</v>
      </c>
      <c r="J29" s="3">
        <v>0</v>
      </c>
      <c r="K29" s="3">
        <v>0</v>
      </c>
      <c r="L29" s="3">
        <v>1</v>
      </c>
      <c r="M29" s="3" t="s">
        <v>50</v>
      </c>
      <c r="N29" s="3" t="str">
        <f t="shared" ref="N29" si="6">"Skill"&amp;B29</f>
        <v>Skill14101932</v>
      </c>
      <c r="O29" s="24"/>
      <c r="P29" s="24" t="s">
        <v>57</v>
      </c>
      <c r="Q29" s="26">
        <v>2</v>
      </c>
    </row>
    <row r="30" spans="1:17">
      <c r="A30" s="3">
        <v>1410193201</v>
      </c>
      <c r="B30" s="3">
        <v>14101932</v>
      </c>
      <c r="D30" s="3">
        <v>2</v>
      </c>
      <c r="E30" s="3">
        <v>51</v>
      </c>
      <c r="F30" s="3" t="s">
        <v>70</v>
      </c>
      <c r="G30" s="21">
        <v>0</v>
      </c>
      <c r="H30" s="3" t="s">
        <v>49</v>
      </c>
      <c r="I30" s="3">
        <v>0</v>
      </c>
      <c r="J30" s="3">
        <v>0</v>
      </c>
      <c r="K30" s="3">
        <v>0</v>
      </c>
      <c r="L30" s="3">
        <v>1</v>
      </c>
      <c r="M30" s="3" t="s">
        <v>50</v>
      </c>
      <c r="N30" s="3" t="str">
        <f t="shared" ref="N30" si="7">"Skill"&amp;B30</f>
        <v>Skill14101932</v>
      </c>
      <c r="O30" s="24"/>
      <c r="P30" s="24" t="s">
        <v>59</v>
      </c>
      <c r="Q30" s="26">
        <v>2</v>
      </c>
    </row>
    <row r="31" spans="1:17">
      <c r="A31" s="3">
        <v>1410193201</v>
      </c>
      <c r="B31" s="3">
        <v>14101932</v>
      </c>
      <c r="D31" s="3">
        <v>3</v>
      </c>
      <c r="E31" s="3">
        <v>111</v>
      </c>
      <c r="F31" s="3" t="s">
        <v>70</v>
      </c>
      <c r="G31" s="21">
        <v>0</v>
      </c>
      <c r="H31" s="3" t="s">
        <v>49</v>
      </c>
      <c r="I31" s="3">
        <v>0</v>
      </c>
      <c r="J31" s="3">
        <v>0</v>
      </c>
      <c r="K31" s="3">
        <v>0</v>
      </c>
      <c r="L31" s="3">
        <v>1</v>
      </c>
      <c r="M31" s="3" t="s">
        <v>50</v>
      </c>
      <c r="N31" s="3" t="str">
        <f t="shared" ref="N31" si="8">"Skill"&amp;B31</f>
        <v>Skill14101932</v>
      </c>
      <c r="O31" s="24"/>
      <c r="P31" s="24" t="s">
        <v>61</v>
      </c>
      <c r="Q31" s="26">
        <v>2</v>
      </c>
    </row>
    <row r="32" spans="1:17">
      <c r="A32" s="3">
        <v>1410193201</v>
      </c>
      <c r="B32" s="3">
        <v>14101932</v>
      </c>
      <c r="D32" s="3">
        <v>4</v>
      </c>
      <c r="E32" s="3">
        <v>171</v>
      </c>
      <c r="F32" s="3" t="s">
        <v>70</v>
      </c>
      <c r="G32" s="21">
        <v>0</v>
      </c>
      <c r="H32" s="3" t="s">
        <v>49</v>
      </c>
      <c r="I32" s="3">
        <v>0</v>
      </c>
      <c r="J32" s="3">
        <v>0</v>
      </c>
      <c r="K32" s="3">
        <v>0</v>
      </c>
      <c r="L32" s="3">
        <v>1</v>
      </c>
      <c r="M32" s="3" t="s">
        <v>50</v>
      </c>
      <c r="N32" s="3" t="str">
        <f t="shared" ref="N32" si="9">"Skill"&amp;B32</f>
        <v>Skill14101932</v>
      </c>
      <c r="O32" s="24"/>
      <c r="P32" s="24" t="s">
        <v>63</v>
      </c>
      <c r="Q32" s="26">
        <v>2</v>
      </c>
    </row>
    <row r="33" spans="1:17">
      <c r="A33" s="3">
        <v>1410193201</v>
      </c>
      <c r="B33" s="3">
        <v>14101932</v>
      </c>
      <c r="D33" s="3">
        <v>5</v>
      </c>
      <c r="E33" s="3">
        <v>231</v>
      </c>
      <c r="F33" s="3" t="s">
        <v>70</v>
      </c>
      <c r="G33" s="21">
        <v>0</v>
      </c>
      <c r="H33" s="3" t="s">
        <v>49</v>
      </c>
      <c r="I33" s="3">
        <v>0</v>
      </c>
      <c r="J33" s="3">
        <v>0</v>
      </c>
      <c r="K33" s="3">
        <v>0</v>
      </c>
      <c r="L33" s="3">
        <v>1</v>
      </c>
      <c r="M33" s="3" t="s">
        <v>50</v>
      </c>
      <c r="N33" s="3" t="str">
        <f t="shared" ref="N33" si="10">"Skill"&amp;B33</f>
        <v>Skill14101932</v>
      </c>
      <c r="O33" s="24"/>
      <c r="P33" s="24" t="s">
        <v>65</v>
      </c>
      <c r="Q33" s="26">
        <v>2</v>
      </c>
    </row>
    <row r="34" s="17" customFormat="1" spans="1:17">
      <c r="A34" s="7" t="s">
        <v>71</v>
      </c>
      <c r="B34" s="5"/>
      <c r="C34" s="5"/>
      <c r="D34" s="5"/>
      <c r="E34" s="5"/>
      <c r="F34" s="5"/>
      <c r="G34" s="21">
        <v>0</v>
      </c>
      <c r="H34" s="5"/>
      <c r="I34" s="5"/>
      <c r="J34" s="5"/>
      <c r="K34" s="5"/>
      <c r="L34" s="5"/>
      <c r="M34" s="5"/>
      <c r="N34" s="5"/>
      <c r="O34" s="5"/>
      <c r="P34" s="5"/>
      <c r="Q34" s="26">
        <v>0</v>
      </c>
    </row>
    <row r="35" spans="1:17">
      <c r="A35" s="3">
        <v>1401190301</v>
      </c>
      <c r="B35" s="3">
        <v>14101903</v>
      </c>
      <c r="D35" s="3">
        <v>1</v>
      </c>
      <c r="E35" s="3">
        <v>1</v>
      </c>
      <c r="F35" s="3" t="s">
        <v>50</v>
      </c>
      <c r="G35" s="21">
        <v>0</v>
      </c>
      <c r="H35" s="3" t="s">
        <v>49</v>
      </c>
      <c r="I35" s="3">
        <v>0</v>
      </c>
      <c r="J35" s="3">
        <v>0</v>
      </c>
      <c r="K35" s="3">
        <v>0</v>
      </c>
      <c r="L35" s="3">
        <v>0</v>
      </c>
      <c r="M35" s="3" t="s">
        <v>50</v>
      </c>
      <c r="N35" s="3"/>
      <c r="O35" s="24"/>
      <c r="P35" s="24" t="s">
        <v>72</v>
      </c>
      <c r="Q35" s="26">
        <v>3</v>
      </c>
    </row>
    <row r="36" spans="1:17">
      <c r="A36" s="3">
        <v>1401190302</v>
      </c>
      <c r="B36" s="3">
        <v>14101903</v>
      </c>
      <c r="D36" s="3">
        <v>2</v>
      </c>
      <c r="E36" s="3">
        <v>75</v>
      </c>
      <c r="F36" s="3" t="s">
        <v>50</v>
      </c>
      <c r="G36" s="21">
        <v>0</v>
      </c>
      <c r="H36" s="3" t="s">
        <v>49</v>
      </c>
      <c r="I36" s="3">
        <v>0</v>
      </c>
      <c r="J36" s="3">
        <v>0</v>
      </c>
      <c r="K36" s="3">
        <v>0</v>
      </c>
      <c r="L36" s="3">
        <v>0</v>
      </c>
      <c r="M36" s="3" t="s">
        <v>50</v>
      </c>
      <c r="N36" s="3"/>
      <c r="O36" s="24"/>
      <c r="P36" s="24" t="s">
        <v>73</v>
      </c>
      <c r="Q36" s="26">
        <v>3</v>
      </c>
    </row>
    <row r="37" spans="1:17">
      <c r="A37" s="3">
        <v>1401190303</v>
      </c>
      <c r="B37" s="3">
        <v>14101903</v>
      </c>
      <c r="D37" s="3">
        <v>3</v>
      </c>
      <c r="E37" s="3">
        <v>125</v>
      </c>
      <c r="F37" s="3" t="s">
        <v>50</v>
      </c>
      <c r="G37" s="21">
        <v>0</v>
      </c>
      <c r="H37" s="3" t="s">
        <v>49</v>
      </c>
      <c r="I37" s="3">
        <v>0</v>
      </c>
      <c r="J37" s="3">
        <v>0</v>
      </c>
      <c r="K37" s="3">
        <v>0</v>
      </c>
      <c r="L37" s="3">
        <v>0</v>
      </c>
      <c r="M37" s="3" t="s">
        <v>50</v>
      </c>
      <c r="N37" s="3"/>
      <c r="O37" s="24"/>
      <c r="P37" s="24" t="s">
        <v>74</v>
      </c>
      <c r="Q37" s="26">
        <v>3</v>
      </c>
    </row>
    <row r="38" spans="1:17">
      <c r="A38" s="3">
        <v>1401190304</v>
      </c>
      <c r="B38" s="3">
        <v>14101903</v>
      </c>
      <c r="D38" s="3">
        <v>4</v>
      </c>
      <c r="E38" s="3">
        <v>175</v>
      </c>
      <c r="F38" s="3" t="s">
        <v>50</v>
      </c>
      <c r="G38" s="21">
        <v>0</v>
      </c>
      <c r="H38" s="3" t="s">
        <v>49</v>
      </c>
      <c r="I38" s="3">
        <v>0</v>
      </c>
      <c r="J38" s="3">
        <v>0</v>
      </c>
      <c r="K38" s="3">
        <v>0</v>
      </c>
      <c r="L38" s="3">
        <v>0</v>
      </c>
      <c r="M38" s="3" t="s">
        <v>50</v>
      </c>
      <c r="N38" s="3"/>
      <c r="O38" s="24"/>
      <c r="P38" s="24" t="s">
        <v>75</v>
      </c>
      <c r="Q38" s="26">
        <v>3</v>
      </c>
    </row>
    <row r="39" spans="1:17">
      <c r="A39" s="3">
        <v>1401190305</v>
      </c>
      <c r="B39" s="3">
        <v>14101903</v>
      </c>
      <c r="D39" s="3">
        <v>5</v>
      </c>
      <c r="E39" s="3">
        <v>225</v>
      </c>
      <c r="F39" s="3" t="s">
        <v>50</v>
      </c>
      <c r="G39" s="21">
        <v>0</v>
      </c>
      <c r="H39" s="3" t="s">
        <v>49</v>
      </c>
      <c r="I39" s="3">
        <v>0</v>
      </c>
      <c r="J39" s="3">
        <v>0</v>
      </c>
      <c r="K39" s="3">
        <v>0</v>
      </c>
      <c r="L39" s="3">
        <v>0</v>
      </c>
      <c r="M39" s="3" t="s">
        <v>50</v>
      </c>
      <c r="N39" s="3"/>
      <c r="O39" s="24"/>
      <c r="P39" s="24" t="s">
        <v>76</v>
      </c>
      <c r="Q39" s="26">
        <v>3</v>
      </c>
    </row>
    <row r="40" s="17" customFormat="1" spans="1:17">
      <c r="A40" s="7" t="s">
        <v>77</v>
      </c>
      <c r="B40" s="5"/>
      <c r="C40" s="5"/>
      <c r="D40" s="5"/>
      <c r="E40" s="5"/>
      <c r="F40" s="5"/>
      <c r="G40" s="21">
        <v>0</v>
      </c>
      <c r="H40" s="5"/>
      <c r="I40" s="5"/>
      <c r="J40" s="5"/>
      <c r="K40" s="5"/>
      <c r="L40" s="5"/>
      <c r="M40" s="5"/>
      <c r="N40" s="5"/>
      <c r="O40" s="5"/>
      <c r="P40" s="5"/>
      <c r="Q40" s="26">
        <v>0</v>
      </c>
    </row>
    <row r="41" spans="1:17">
      <c r="A41" s="3">
        <v>1410190401</v>
      </c>
      <c r="B41" s="3">
        <v>14101904</v>
      </c>
      <c r="D41" s="3">
        <v>1</v>
      </c>
      <c r="E41" s="3">
        <v>1</v>
      </c>
      <c r="F41" s="3" t="s">
        <v>78</v>
      </c>
      <c r="G41" s="21">
        <v>3</v>
      </c>
      <c r="H41" s="3" t="s">
        <v>49</v>
      </c>
      <c r="I41" s="3">
        <v>0</v>
      </c>
      <c r="J41" s="3">
        <v>0</v>
      </c>
      <c r="K41" s="3">
        <v>0</v>
      </c>
      <c r="L41" s="3">
        <v>0</v>
      </c>
      <c r="M41" s="3" t="s">
        <v>50</v>
      </c>
      <c r="N41" s="3" t="str">
        <f t="shared" ref="N41" si="11">"Skill"&amp;B41</f>
        <v>Skill14101904</v>
      </c>
      <c r="O41" s="24"/>
      <c r="P41" s="24" t="s">
        <v>79</v>
      </c>
      <c r="Q41" s="26">
        <v>4</v>
      </c>
    </row>
    <row r="42" spans="1:17">
      <c r="A42" s="3">
        <v>1410190402</v>
      </c>
      <c r="B42" s="3">
        <v>14101904</v>
      </c>
      <c r="D42" s="3">
        <v>2</v>
      </c>
      <c r="E42" s="3">
        <v>71</v>
      </c>
      <c r="F42" s="3" t="s">
        <v>80</v>
      </c>
      <c r="G42" s="21">
        <v>3</v>
      </c>
      <c r="H42" s="3" t="s">
        <v>49</v>
      </c>
      <c r="I42" s="3">
        <v>0</v>
      </c>
      <c r="J42" s="3">
        <v>0</v>
      </c>
      <c r="K42" s="3">
        <v>0</v>
      </c>
      <c r="L42" s="3">
        <v>0</v>
      </c>
      <c r="M42" s="3" t="s">
        <v>50</v>
      </c>
      <c r="N42" s="3" t="str">
        <f t="shared" ref="N42" si="12">"Skill"&amp;B42</f>
        <v>Skill14101904</v>
      </c>
      <c r="O42" s="24"/>
      <c r="P42" s="24" t="s">
        <v>81</v>
      </c>
      <c r="Q42" s="26">
        <v>4</v>
      </c>
    </row>
    <row r="43" spans="1:17">
      <c r="A43" s="3">
        <v>1410190403</v>
      </c>
      <c r="B43" s="3">
        <v>14101904</v>
      </c>
      <c r="D43" s="3">
        <v>3</v>
      </c>
      <c r="E43" s="3">
        <v>131</v>
      </c>
      <c r="F43" s="3" t="s">
        <v>82</v>
      </c>
      <c r="G43" s="21">
        <v>3</v>
      </c>
      <c r="H43" s="3" t="s">
        <v>49</v>
      </c>
      <c r="I43" s="3">
        <v>0</v>
      </c>
      <c r="J43" s="3">
        <v>0</v>
      </c>
      <c r="K43" s="3">
        <v>0</v>
      </c>
      <c r="L43" s="3">
        <v>0</v>
      </c>
      <c r="M43" s="3" t="s">
        <v>50</v>
      </c>
      <c r="N43" s="3" t="str">
        <f t="shared" ref="N43" si="13">"Skill"&amp;B43</f>
        <v>Skill14101904</v>
      </c>
      <c r="O43" s="24"/>
      <c r="P43" s="24" t="s">
        <v>83</v>
      </c>
      <c r="Q43" s="26">
        <v>4</v>
      </c>
    </row>
    <row r="44" spans="1:17">
      <c r="A44" s="3">
        <v>1410190404</v>
      </c>
      <c r="B44" s="3">
        <v>14101904</v>
      </c>
      <c r="D44" s="3">
        <v>4</v>
      </c>
      <c r="E44" s="3">
        <v>191</v>
      </c>
      <c r="F44" s="3" t="s">
        <v>84</v>
      </c>
      <c r="G44" s="21">
        <v>3</v>
      </c>
      <c r="H44" s="3" t="s">
        <v>49</v>
      </c>
      <c r="I44" s="3">
        <v>0</v>
      </c>
      <c r="J44" s="3">
        <v>0</v>
      </c>
      <c r="K44" s="3">
        <v>0</v>
      </c>
      <c r="L44" s="3">
        <v>0</v>
      </c>
      <c r="M44" s="3" t="s">
        <v>50</v>
      </c>
      <c r="N44" s="3" t="str">
        <f t="shared" ref="N44" si="14">"Skill"&amp;B44</f>
        <v>Skill14101904</v>
      </c>
      <c r="O44" s="24"/>
      <c r="P44" s="24" t="s">
        <v>85</v>
      </c>
      <c r="Q44" s="26">
        <v>4</v>
      </c>
    </row>
    <row r="45" s="17" customFormat="1" spans="1:17">
      <c r="A45" s="7" t="s">
        <v>86</v>
      </c>
      <c r="B45" s="5"/>
      <c r="C45" s="5"/>
      <c r="D45" s="5"/>
      <c r="E45" s="5"/>
      <c r="F45" s="5"/>
      <c r="G45" s="21">
        <v>0</v>
      </c>
      <c r="H45" s="5"/>
      <c r="I45" s="5"/>
      <c r="J45" s="5"/>
      <c r="K45" s="5"/>
      <c r="L45" s="5"/>
      <c r="M45" s="5"/>
      <c r="N45" s="5"/>
      <c r="O45" s="5"/>
      <c r="P45" s="5"/>
      <c r="Q45" s="26">
        <v>0</v>
      </c>
    </row>
    <row r="46" spans="1:17">
      <c r="A46" s="3">
        <v>1410191401</v>
      </c>
      <c r="B46" s="3">
        <v>14101914</v>
      </c>
      <c r="D46" s="3">
        <v>1</v>
      </c>
      <c r="E46" s="3">
        <v>1</v>
      </c>
      <c r="F46" s="3" t="s">
        <v>78</v>
      </c>
      <c r="G46" s="21">
        <v>3</v>
      </c>
      <c r="H46" s="3" t="s">
        <v>49</v>
      </c>
      <c r="I46" s="3">
        <v>0</v>
      </c>
      <c r="J46" s="3">
        <v>0</v>
      </c>
      <c r="K46" s="3">
        <v>0</v>
      </c>
      <c r="L46" s="3">
        <v>0</v>
      </c>
      <c r="M46" s="3" t="s">
        <v>50</v>
      </c>
      <c r="N46" s="3" t="str">
        <f t="shared" ref="N46" si="15">"Skill"&amp;B46</f>
        <v>Skill14101914</v>
      </c>
      <c r="O46" s="24"/>
      <c r="P46" s="24" t="s">
        <v>79</v>
      </c>
      <c r="Q46" s="26">
        <v>4</v>
      </c>
    </row>
    <row r="47" spans="1:17">
      <c r="A47" s="3">
        <v>1410191402</v>
      </c>
      <c r="B47" s="3">
        <v>14101914</v>
      </c>
      <c r="D47" s="3">
        <v>2</v>
      </c>
      <c r="E47" s="3">
        <v>71</v>
      </c>
      <c r="F47" s="3" t="s">
        <v>80</v>
      </c>
      <c r="G47" s="21">
        <v>3</v>
      </c>
      <c r="H47" s="3" t="s">
        <v>49</v>
      </c>
      <c r="I47" s="3">
        <v>0</v>
      </c>
      <c r="J47" s="3">
        <v>0</v>
      </c>
      <c r="K47" s="3">
        <v>0</v>
      </c>
      <c r="L47" s="3">
        <v>0</v>
      </c>
      <c r="M47" s="3" t="s">
        <v>50</v>
      </c>
      <c r="N47" s="3" t="str">
        <f t="shared" ref="N47" si="16">"Skill"&amp;B47</f>
        <v>Skill14101914</v>
      </c>
      <c r="O47" s="24"/>
      <c r="P47" s="24" t="s">
        <v>81</v>
      </c>
      <c r="Q47" s="26">
        <v>4</v>
      </c>
    </row>
    <row r="48" spans="1:17">
      <c r="A48" s="3">
        <v>1410191403</v>
      </c>
      <c r="B48" s="3">
        <v>14101914</v>
      </c>
      <c r="D48" s="3">
        <v>3</v>
      </c>
      <c r="E48" s="3">
        <v>131</v>
      </c>
      <c r="F48" s="3" t="s">
        <v>82</v>
      </c>
      <c r="G48" s="21">
        <v>3</v>
      </c>
      <c r="H48" s="3" t="s">
        <v>49</v>
      </c>
      <c r="I48" s="3">
        <v>0</v>
      </c>
      <c r="J48" s="3">
        <v>0</v>
      </c>
      <c r="K48" s="3">
        <v>0</v>
      </c>
      <c r="L48" s="3">
        <v>0</v>
      </c>
      <c r="M48" s="3" t="s">
        <v>50</v>
      </c>
      <c r="N48" s="3" t="str">
        <f t="shared" ref="N48" si="17">"Skill"&amp;B48</f>
        <v>Skill14101914</v>
      </c>
      <c r="O48" s="24"/>
      <c r="P48" s="24" t="s">
        <v>83</v>
      </c>
      <c r="Q48" s="26">
        <v>4</v>
      </c>
    </row>
    <row r="49" spans="1:17">
      <c r="A49" s="3">
        <v>1410191404</v>
      </c>
      <c r="B49" s="3">
        <v>14101914</v>
      </c>
      <c r="D49" s="3">
        <v>4</v>
      </c>
      <c r="E49" s="3">
        <v>191</v>
      </c>
      <c r="F49" s="3" t="s">
        <v>84</v>
      </c>
      <c r="G49" s="21">
        <v>3</v>
      </c>
      <c r="H49" s="3" t="s">
        <v>49</v>
      </c>
      <c r="I49" s="3">
        <v>0</v>
      </c>
      <c r="J49" s="3">
        <v>0</v>
      </c>
      <c r="K49" s="3">
        <v>0</v>
      </c>
      <c r="L49" s="3">
        <v>0</v>
      </c>
      <c r="M49" s="3" t="s">
        <v>50</v>
      </c>
      <c r="N49" s="3" t="str">
        <f t="shared" ref="N49" si="18">"Skill"&amp;B49</f>
        <v>Skill14101914</v>
      </c>
      <c r="O49" s="24"/>
      <c r="P49" s="24" t="s">
        <v>85</v>
      </c>
      <c r="Q49" s="26">
        <v>4</v>
      </c>
    </row>
    <row r="50" s="17" customFormat="1" spans="1:17">
      <c r="A50" s="7" t="s">
        <v>87</v>
      </c>
      <c r="B50" s="5"/>
      <c r="C50" s="5"/>
      <c r="D50" s="5"/>
      <c r="E50" s="5"/>
      <c r="F50" s="5"/>
      <c r="G50" s="21">
        <v>0</v>
      </c>
      <c r="H50" s="5"/>
      <c r="I50" s="5"/>
      <c r="J50" s="5"/>
      <c r="K50" s="5"/>
      <c r="L50" s="5"/>
      <c r="M50" s="5"/>
      <c r="N50" s="5"/>
      <c r="O50" s="5"/>
      <c r="P50" s="5"/>
      <c r="Q50" s="26">
        <v>0</v>
      </c>
    </row>
    <row r="51" spans="1:17">
      <c r="A51" s="3">
        <v>1410190501</v>
      </c>
      <c r="B51" s="3">
        <v>14101905</v>
      </c>
      <c r="D51" s="3">
        <v>1</v>
      </c>
      <c r="E51" s="3">
        <v>1</v>
      </c>
      <c r="F51" s="3" t="s">
        <v>88</v>
      </c>
      <c r="G51" s="21">
        <v>0</v>
      </c>
      <c r="H51" s="3" t="s">
        <v>89</v>
      </c>
      <c r="I51" s="3">
        <v>0</v>
      </c>
      <c r="J51" s="3">
        <v>0</v>
      </c>
      <c r="K51" s="3">
        <v>0</v>
      </c>
      <c r="L51" s="3">
        <v>0</v>
      </c>
      <c r="M51" s="3" t="s">
        <v>50</v>
      </c>
      <c r="N51" s="3"/>
      <c r="O51" s="24"/>
      <c r="P51" s="24" t="s">
        <v>90</v>
      </c>
      <c r="Q51" s="26">
        <v>4</v>
      </c>
    </row>
    <row r="52" spans="1:17">
      <c r="A52" s="3">
        <v>1410190502</v>
      </c>
      <c r="B52" s="3">
        <v>14101905</v>
      </c>
      <c r="D52" s="3">
        <v>2</v>
      </c>
      <c r="E52" s="3">
        <v>91</v>
      </c>
      <c r="F52" s="3" t="s">
        <v>91</v>
      </c>
      <c r="G52" s="21">
        <v>0</v>
      </c>
      <c r="H52" s="3" t="s">
        <v>89</v>
      </c>
      <c r="I52" s="3">
        <v>0</v>
      </c>
      <c r="J52" s="3">
        <v>0</v>
      </c>
      <c r="K52" s="3">
        <v>0</v>
      </c>
      <c r="L52" s="3">
        <v>0</v>
      </c>
      <c r="M52" s="3" t="s">
        <v>50</v>
      </c>
      <c r="N52" s="3"/>
      <c r="O52" s="24"/>
      <c r="P52" s="24" t="s">
        <v>92</v>
      </c>
      <c r="Q52" s="26">
        <v>4</v>
      </c>
    </row>
    <row r="53" spans="1:17">
      <c r="A53" s="3">
        <v>1410190503</v>
      </c>
      <c r="B53" s="3">
        <v>14101905</v>
      </c>
      <c r="D53" s="3">
        <v>3</v>
      </c>
      <c r="E53" s="3">
        <v>151</v>
      </c>
      <c r="F53" s="3" t="s">
        <v>93</v>
      </c>
      <c r="G53" s="21">
        <v>0</v>
      </c>
      <c r="H53" s="3" t="s">
        <v>89</v>
      </c>
      <c r="I53" s="3">
        <v>0</v>
      </c>
      <c r="J53" s="3">
        <v>0</v>
      </c>
      <c r="K53" s="3">
        <v>0</v>
      </c>
      <c r="L53" s="3">
        <v>0</v>
      </c>
      <c r="M53" s="3" t="s">
        <v>50</v>
      </c>
      <c r="N53" s="3"/>
      <c r="O53" s="24"/>
      <c r="P53" s="24" t="s">
        <v>94</v>
      </c>
      <c r="Q53" s="26">
        <v>4</v>
      </c>
    </row>
    <row r="54" spans="1:17">
      <c r="A54" s="3">
        <v>1410190504</v>
      </c>
      <c r="B54" s="3">
        <v>14101905</v>
      </c>
      <c r="D54" s="3">
        <v>4</v>
      </c>
      <c r="E54" s="3">
        <v>211</v>
      </c>
      <c r="F54" s="3" t="s">
        <v>95</v>
      </c>
      <c r="G54" s="21">
        <v>0</v>
      </c>
      <c r="H54" s="3" t="s">
        <v>89</v>
      </c>
      <c r="I54" s="3">
        <v>0</v>
      </c>
      <c r="J54" s="3">
        <v>0</v>
      </c>
      <c r="K54" s="3">
        <v>0</v>
      </c>
      <c r="L54" s="3">
        <v>0</v>
      </c>
      <c r="M54" s="3" t="s">
        <v>50</v>
      </c>
      <c r="N54" s="3"/>
      <c r="O54" s="24"/>
      <c r="P54" s="24" t="s">
        <v>96</v>
      </c>
      <c r="Q54" s="26">
        <v>4</v>
      </c>
    </row>
    <row r="55" s="17" customFormat="1" spans="1:17">
      <c r="A55" s="7" t="s">
        <v>97</v>
      </c>
      <c r="B55" s="5"/>
      <c r="C55" s="5"/>
      <c r="D55" s="5"/>
      <c r="E55" s="5"/>
      <c r="F55" s="5"/>
      <c r="G55" s="21">
        <v>0</v>
      </c>
      <c r="H55" s="5"/>
      <c r="I55" s="5"/>
      <c r="J55" s="5"/>
      <c r="K55" s="5"/>
      <c r="L55" s="5"/>
      <c r="M55" s="5"/>
      <c r="N55" s="5"/>
      <c r="O55" s="5"/>
      <c r="P55" s="5"/>
      <c r="Q55" s="26">
        <v>0</v>
      </c>
    </row>
    <row r="56" spans="1:17">
      <c r="A56" s="3">
        <v>1410190601</v>
      </c>
      <c r="B56" s="3">
        <v>14101906</v>
      </c>
      <c r="D56" s="3">
        <v>1</v>
      </c>
      <c r="E56" s="3">
        <v>1</v>
      </c>
      <c r="F56" s="3" t="s">
        <v>98</v>
      </c>
      <c r="G56" s="21">
        <v>0</v>
      </c>
      <c r="H56" s="3" t="s">
        <v>99</v>
      </c>
      <c r="I56" s="3">
        <v>0</v>
      </c>
      <c r="J56" s="3">
        <v>0</v>
      </c>
      <c r="K56" s="3">
        <v>0</v>
      </c>
      <c r="L56" s="3">
        <v>0</v>
      </c>
      <c r="M56" s="3" t="s">
        <v>50</v>
      </c>
      <c r="N56" s="3" t="str">
        <f t="shared" ref="N56" si="19">"Skill"&amp;B56</f>
        <v>Skill14101906</v>
      </c>
      <c r="O56" s="24"/>
      <c r="P56" s="24" t="s">
        <v>100</v>
      </c>
      <c r="Q56" s="26">
        <v>4</v>
      </c>
    </row>
    <row r="57" spans="1:17">
      <c r="A57" s="3">
        <v>1410190601</v>
      </c>
      <c r="B57" s="3">
        <v>14101906</v>
      </c>
      <c r="D57" s="3">
        <v>2</v>
      </c>
      <c r="E57" s="3">
        <v>91</v>
      </c>
      <c r="F57" s="3" t="s">
        <v>101</v>
      </c>
      <c r="G57" s="21">
        <v>0</v>
      </c>
      <c r="H57" s="3" t="s">
        <v>99</v>
      </c>
      <c r="I57" s="3">
        <v>0</v>
      </c>
      <c r="J57" s="3">
        <v>0</v>
      </c>
      <c r="K57" s="3">
        <v>0</v>
      </c>
      <c r="L57" s="3">
        <v>0</v>
      </c>
      <c r="M57" s="3" t="s">
        <v>50</v>
      </c>
      <c r="N57" s="3" t="str">
        <f t="shared" ref="N57" si="20">"Skill"&amp;B57</f>
        <v>Skill14101906</v>
      </c>
      <c r="O57" s="24"/>
      <c r="P57" s="24" t="s">
        <v>102</v>
      </c>
      <c r="Q57" s="26">
        <v>4</v>
      </c>
    </row>
    <row r="58" spans="1:17">
      <c r="A58" s="3">
        <v>1410190601</v>
      </c>
      <c r="B58" s="3">
        <v>14101906</v>
      </c>
      <c r="D58" s="3">
        <v>3</v>
      </c>
      <c r="E58" s="3">
        <v>151</v>
      </c>
      <c r="F58" s="3" t="s">
        <v>103</v>
      </c>
      <c r="G58" s="21">
        <v>0</v>
      </c>
      <c r="H58" s="3" t="s">
        <v>99</v>
      </c>
      <c r="I58" s="3">
        <v>0</v>
      </c>
      <c r="J58" s="3">
        <v>0</v>
      </c>
      <c r="K58" s="3">
        <v>0</v>
      </c>
      <c r="L58" s="3">
        <v>0</v>
      </c>
      <c r="M58" s="3" t="s">
        <v>50</v>
      </c>
      <c r="N58" s="3" t="str">
        <f t="shared" ref="N58" si="21">"Skill"&amp;B58</f>
        <v>Skill14101906</v>
      </c>
      <c r="O58" s="24"/>
      <c r="P58" s="24" t="s">
        <v>104</v>
      </c>
      <c r="Q58" s="26">
        <v>4</v>
      </c>
    </row>
    <row r="59" s="17" customFormat="1" spans="1:17">
      <c r="A59" s="7" t="s">
        <v>105</v>
      </c>
      <c r="B59" s="5"/>
      <c r="C59" s="5"/>
      <c r="D59" s="5"/>
      <c r="E59" s="5"/>
      <c r="F59" s="5"/>
      <c r="G59" s="21">
        <v>0</v>
      </c>
      <c r="H59" s="5"/>
      <c r="I59" s="5"/>
      <c r="J59" s="5"/>
      <c r="K59" s="5"/>
      <c r="L59" s="5"/>
      <c r="M59" s="5"/>
      <c r="N59" s="5"/>
      <c r="O59" s="5"/>
      <c r="P59" s="5"/>
      <c r="Q59" s="26">
        <v>0</v>
      </c>
    </row>
    <row r="60" spans="1:17">
      <c r="A60" s="3">
        <v>1410190701</v>
      </c>
      <c r="B60" s="3">
        <v>14101907</v>
      </c>
      <c r="D60" s="3">
        <v>1</v>
      </c>
      <c r="E60" s="3">
        <v>1</v>
      </c>
      <c r="F60" s="3" t="s">
        <v>106</v>
      </c>
      <c r="G60" s="21">
        <v>0</v>
      </c>
      <c r="H60" s="3" t="s">
        <v>107</v>
      </c>
      <c r="I60" s="3">
        <v>0</v>
      </c>
      <c r="J60" s="3">
        <v>0</v>
      </c>
      <c r="K60" s="3">
        <v>0</v>
      </c>
      <c r="L60" s="3">
        <v>0</v>
      </c>
      <c r="M60" s="3" t="s">
        <v>50</v>
      </c>
      <c r="N60" s="3"/>
      <c r="O60" s="24"/>
      <c r="P60" s="24" t="s">
        <v>108</v>
      </c>
      <c r="Q60" s="26">
        <v>4</v>
      </c>
    </row>
    <row r="61" spans="1:17">
      <c r="A61" s="3">
        <v>1410190701</v>
      </c>
      <c r="B61" s="3">
        <v>14101907</v>
      </c>
      <c r="D61" s="3">
        <v>2</v>
      </c>
      <c r="E61" s="3">
        <v>91</v>
      </c>
      <c r="F61" s="3" t="s">
        <v>109</v>
      </c>
      <c r="G61" s="21">
        <v>0</v>
      </c>
      <c r="H61" s="3" t="s">
        <v>107</v>
      </c>
      <c r="I61" s="3">
        <v>0</v>
      </c>
      <c r="J61" s="3">
        <v>0</v>
      </c>
      <c r="K61" s="3">
        <v>0</v>
      </c>
      <c r="L61" s="3">
        <v>0</v>
      </c>
      <c r="M61" s="3" t="s">
        <v>50</v>
      </c>
      <c r="N61" s="3"/>
      <c r="O61" s="24"/>
      <c r="P61" s="24" t="s">
        <v>110</v>
      </c>
      <c r="Q61" s="26">
        <v>4</v>
      </c>
    </row>
    <row r="62" spans="1:17">
      <c r="A62" s="3">
        <v>1410190701</v>
      </c>
      <c r="B62" s="3">
        <v>14101907</v>
      </c>
      <c r="D62" s="3">
        <v>3</v>
      </c>
      <c r="E62" s="3">
        <v>151</v>
      </c>
      <c r="F62" s="3" t="s">
        <v>111</v>
      </c>
      <c r="G62" s="21">
        <v>0</v>
      </c>
      <c r="H62" s="3" t="s">
        <v>107</v>
      </c>
      <c r="I62" s="3">
        <v>0</v>
      </c>
      <c r="J62" s="3">
        <v>0</v>
      </c>
      <c r="K62" s="3">
        <v>0</v>
      </c>
      <c r="L62" s="3">
        <v>0</v>
      </c>
      <c r="M62" s="3" t="s">
        <v>50</v>
      </c>
      <c r="N62" s="3"/>
      <c r="O62" s="24"/>
      <c r="P62" s="24" t="s">
        <v>112</v>
      </c>
      <c r="Q62" s="26">
        <v>4</v>
      </c>
    </row>
    <row r="63" spans="1:17">
      <c r="A63" s="3">
        <v>1410190701</v>
      </c>
      <c r="B63" s="3">
        <v>14101907</v>
      </c>
      <c r="D63" s="3">
        <v>4</v>
      </c>
      <c r="E63" s="3">
        <v>211</v>
      </c>
      <c r="F63" s="3" t="s">
        <v>113</v>
      </c>
      <c r="G63" s="21">
        <v>0</v>
      </c>
      <c r="H63" s="3" t="s">
        <v>107</v>
      </c>
      <c r="I63" s="3">
        <v>0</v>
      </c>
      <c r="J63" s="3">
        <v>0</v>
      </c>
      <c r="K63" s="3">
        <v>0</v>
      </c>
      <c r="L63" s="3">
        <v>0</v>
      </c>
      <c r="M63" s="3" t="s">
        <v>50</v>
      </c>
      <c r="N63" s="3"/>
      <c r="O63" s="24"/>
      <c r="P63" s="24" t="s">
        <v>114</v>
      </c>
      <c r="Q63" s="26">
        <v>4</v>
      </c>
    </row>
    <row r="64" s="17" customFormat="1" spans="1:17">
      <c r="A64" s="7" t="s">
        <v>115</v>
      </c>
      <c r="B64" s="5"/>
      <c r="C64" s="5"/>
      <c r="D64" s="5"/>
      <c r="E64" s="5"/>
      <c r="F64" s="5"/>
      <c r="G64" s="21">
        <v>0</v>
      </c>
      <c r="H64" s="5"/>
      <c r="I64" s="5"/>
      <c r="J64" s="5"/>
      <c r="K64" s="5"/>
      <c r="L64" s="5"/>
      <c r="M64" s="5"/>
      <c r="N64" s="5"/>
      <c r="O64" s="5"/>
      <c r="P64" s="5"/>
      <c r="Q64" s="26">
        <v>0</v>
      </c>
    </row>
    <row r="65" spans="1:17">
      <c r="A65" s="3">
        <v>1410190801</v>
      </c>
      <c r="B65" s="3">
        <v>14101908</v>
      </c>
      <c r="D65" s="3">
        <v>1</v>
      </c>
      <c r="E65" s="3">
        <v>1</v>
      </c>
      <c r="F65" s="3" t="s">
        <v>116</v>
      </c>
      <c r="G65" s="21">
        <v>0</v>
      </c>
      <c r="H65" s="3" t="s">
        <v>117</v>
      </c>
      <c r="I65" s="3">
        <v>0</v>
      </c>
      <c r="J65" s="3">
        <v>0</v>
      </c>
      <c r="K65" s="3">
        <v>0</v>
      </c>
      <c r="L65" s="3">
        <v>0</v>
      </c>
      <c r="M65" s="3" t="s">
        <v>50</v>
      </c>
      <c r="N65" s="3"/>
      <c r="O65" s="24"/>
      <c r="P65" s="24" t="s">
        <v>118</v>
      </c>
      <c r="Q65" s="26">
        <v>4</v>
      </c>
    </row>
    <row r="66" s="16" customFormat="1" spans="1:17">
      <c r="A66" s="19" t="s">
        <v>119</v>
      </c>
      <c r="B66" s="20"/>
      <c r="C66" s="20"/>
      <c r="D66" s="20"/>
      <c r="E66" s="20"/>
      <c r="F66" s="20"/>
      <c r="G66" s="21"/>
      <c r="H66" s="20"/>
      <c r="I66" s="20"/>
      <c r="J66" s="20"/>
      <c r="K66" s="20"/>
      <c r="L66" s="20"/>
      <c r="M66" s="20"/>
      <c r="N66" s="20"/>
      <c r="O66" s="20"/>
      <c r="P66" s="20"/>
      <c r="Q66" s="25">
        <f>MOD(B66,100)</f>
        <v>0</v>
      </c>
    </row>
    <row r="67" s="17" customFormat="1" spans="1:17">
      <c r="A67" s="7" t="s">
        <v>47</v>
      </c>
      <c r="B67" s="5"/>
      <c r="C67" s="5"/>
      <c r="D67" s="5"/>
      <c r="E67" s="5"/>
      <c r="F67" s="5"/>
      <c r="G67" s="21"/>
      <c r="H67" s="5"/>
      <c r="I67" s="5"/>
      <c r="J67" s="5"/>
      <c r="K67" s="5"/>
      <c r="L67" s="5"/>
      <c r="M67" s="5"/>
      <c r="N67" s="5"/>
      <c r="O67" s="5"/>
      <c r="P67" s="5"/>
      <c r="Q67" s="26">
        <v>0</v>
      </c>
    </row>
    <row r="68" spans="1:17">
      <c r="A68" s="3">
        <v>14010101101</v>
      </c>
      <c r="B68" s="3">
        <v>140101011</v>
      </c>
      <c r="D68" s="3">
        <v>1</v>
      </c>
      <c r="E68" s="3">
        <v>1</v>
      </c>
      <c r="F68" s="3" t="s">
        <v>120</v>
      </c>
      <c r="G68" s="21">
        <v>0</v>
      </c>
      <c r="H68" s="3" t="s">
        <v>49</v>
      </c>
      <c r="I68" s="3">
        <v>0</v>
      </c>
      <c r="J68" s="3">
        <v>0</v>
      </c>
      <c r="K68" s="3">
        <v>0</v>
      </c>
      <c r="L68" s="3">
        <v>0</v>
      </c>
      <c r="M68" s="3" t="s">
        <v>50</v>
      </c>
      <c r="N68" s="3" t="str">
        <f>"Skill"&amp;B68</f>
        <v>Skill140101011</v>
      </c>
      <c r="O68" s="24"/>
      <c r="P68" s="24" t="s">
        <v>121</v>
      </c>
      <c r="Q68" s="26">
        <v>1</v>
      </c>
    </row>
    <row r="69" s="17" customFormat="1" spans="1:17">
      <c r="A69" s="7" t="s">
        <v>122</v>
      </c>
      <c r="B69" s="5"/>
      <c r="C69" s="5"/>
      <c r="D69" s="5"/>
      <c r="E69" s="5"/>
      <c r="F69" s="5"/>
      <c r="G69" s="21">
        <v>0</v>
      </c>
      <c r="H69" s="5"/>
      <c r="I69" s="5"/>
      <c r="J69" s="5"/>
      <c r="K69" s="5"/>
      <c r="L69" s="5"/>
      <c r="M69" s="5"/>
      <c r="N69" s="5"/>
      <c r="O69" s="5"/>
      <c r="P69" s="5"/>
      <c r="Q69" s="26">
        <v>0</v>
      </c>
    </row>
    <row r="70" spans="1:17">
      <c r="A70" s="3">
        <v>14010102101</v>
      </c>
      <c r="B70" s="3">
        <v>140101021</v>
      </c>
      <c r="D70" s="3">
        <v>1</v>
      </c>
      <c r="E70" s="3">
        <v>1</v>
      </c>
      <c r="F70" s="3" t="s">
        <v>123</v>
      </c>
      <c r="G70" s="21">
        <v>0</v>
      </c>
      <c r="H70" s="3" t="s">
        <v>49</v>
      </c>
      <c r="I70" s="3">
        <v>1000</v>
      </c>
      <c r="J70" s="3">
        <v>0</v>
      </c>
      <c r="K70" s="3">
        <v>0</v>
      </c>
      <c r="L70" s="3">
        <v>0</v>
      </c>
      <c r="M70" s="3" t="s">
        <v>50</v>
      </c>
      <c r="N70" s="3" t="str">
        <f>"Skill"&amp;B70</f>
        <v>Skill140101021</v>
      </c>
      <c r="O70" s="24"/>
      <c r="P70" s="24" t="s">
        <v>124</v>
      </c>
      <c r="Q70" s="26">
        <v>1</v>
      </c>
    </row>
    <row r="71" spans="1:17">
      <c r="A71" s="3">
        <v>14010102102</v>
      </c>
      <c r="B71" s="3">
        <v>140101021</v>
      </c>
      <c r="D71" s="3">
        <v>2</v>
      </c>
      <c r="E71" s="3">
        <v>51</v>
      </c>
      <c r="F71" s="3" t="s">
        <v>125</v>
      </c>
      <c r="G71" s="21">
        <v>0</v>
      </c>
      <c r="H71" s="3" t="s">
        <v>49</v>
      </c>
      <c r="I71" s="3">
        <v>1000</v>
      </c>
      <c r="J71" s="3">
        <v>0</v>
      </c>
      <c r="K71" s="3">
        <v>0</v>
      </c>
      <c r="L71" s="3">
        <v>0</v>
      </c>
      <c r="M71" s="3" t="s">
        <v>50</v>
      </c>
      <c r="N71" s="3" t="str">
        <f>"Skill"&amp;B71</f>
        <v>Skill140101021</v>
      </c>
      <c r="O71" s="24"/>
      <c r="P71" s="24" t="s">
        <v>126</v>
      </c>
      <c r="Q71" s="26">
        <v>1</v>
      </c>
    </row>
    <row r="72" spans="1:17">
      <c r="A72" s="3">
        <v>14010102103</v>
      </c>
      <c r="B72" s="3">
        <v>140101021</v>
      </c>
      <c r="D72" s="3">
        <v>3</v>
      </c>
      <c r="E72" s="3">
        <v>111</v>
      </c>
      <c r="F72" s="3" t="s">
        <v>127</v>
      </c>
      <c r="G72" s="21">
        <v>0</v>
      </c>
      <c r="H72" s="3" t="s">
        <v>49</v>
      </c>
      <c r="I72" s="3">
        <v>1000</v>
      </c>
      <c r="J72" s="3">
        <v>0</v>
      </c>
      <c r="K72" s="3">
        <v>0</v>
      </c>
      <c r="L72" s="3">
        <v>0</v>
      </c>
      <c r="M72" s="3" t="s">
        <v>50</v>
      </c>
      <c r="N72" s="3" t="str">
        <f>"Skill"&amp;B72</f>
        <v>Skill140101021</v>
      </c>
      <c r="O72" s="24"/>
      <c r="P72" s="24" t="s">
        <v>128</v>
      </c>
      <c r="Q72" s="26">
        <v>1</v>
      </c>
    </row>
    <row r="73" spans="1:17">
      <c r="A73" s="3">
        <v>14010102104</v>
      </c>
      <c r="B73" s="3">
        <v>140101021</v>
      </c>
      <c r="D73" s="3">
        <v>4</v>
      </c>
      <c r="E73" s="3">
        <v>171</v>
      </c>
      <c r="F73" s="3" t="s">
        <v>129</v>
      </c>
      <c r="G73" s="21">
        <v>0</v>
      </c>
      <c r="H73" s="3" t="s">
        <v>49</v>
      </c>
      <c r="I73" s="3">
        <v>1000</v>
      </c>
      <c r="J73" s="3">
        <v>0</v>
      </c>
      <c r="K73" s="3">
        <v>0</v>
      </c>
      <c r="L73" s="3">
        <v>0</v>
      </c>
      <c r="M73" s="3" t="s">
        <v>50</v>
      </c>
      <c r="N73" s="3" t="str">
        <f>"Skill"&amp;B73</f>
        <v>Skill140101021</v>
      </c>
      <c r="O73" s="24"/>
      <c r="P73" s="24" t="s">
        <v>130</v>
      </c>
      <c r="Q73" s="26">
        <v>1</v>
      </c>
    </row>
    <row r="74" spans="1:17">
      <c r="A74" s="3">
        <v>14010102105</v>
      </c>
      <c r="B74" s="3">
        <v>140101021</v>
      </c>
      <c r="D74" s="3">
        <v>5</v>
      </c>
      <c r="E74" s="3">
        <v>231</v>
      </c>
      <c r="F74" s="3" t="s">
        <v>131</v>
      </c>
      <c r="G74" s="21">
        <v>0</v>
      </c>
      <c r="H74" s="3" t="s">
        <v>49</v>
      </c>
      <c r="I74" s="3">
        <v>1000</v>
      </c>
      <c r="J74" s="3">
        <v>0</v>
      </c>
      <c r="K74" s="3">
        <v>0</v>
      </c>
      <c r="L74" s="3">
        <v>0</v>
      </c>
      <c r="M74" s="3" t="s">
        <v>50</v>
      </c>
      <c r="N74" s="3" t="str">
        <f>"Skill"&amp;B74</f>
        <v>Skill140101021</v>
      </c>
      <c r="O74" s="24"/>
      <c r="P74" s="24" t="s">
        <v>132</v>
      </c>
      <c r="Q74" s="26">
        <v>1</v>
      </c>
    </row>
    <row r="75" s="17" customFormat="1" spans="1:17">
      <c r="A75" s="7" t="s">
        <v>133</v>
      </c>
      <c r="B75" s="5"/>
      <c r="C75" s="5"/>
      <c r="D75" s="5"/>
      <c r="E75" s="5"/>
      <c r="F75" s="5"/>
      <c r="G75" s="21">
        <v>0</v>
      </c>
      <c r="H75" s="5"/>
      <c r="I75" s="5"/>
      <c r="J75" s="5"/>
      <c r="K75" s="5"/>
      <c r="L75" s="5"/>
      <c r="M75" s="5"/>
      <c r="N75" s="5"/>
      <c r="O75" s="5"/>
      <c r="P75" s="5"/>
      <c r="Q75" s="26">
        <v>0</v>
      </c>
    </row>
    <row r="76" spans="1:17">
      <c r="A76" s="3">
        <v>14010103101</v>
      </c>
      <c r="B76" s="3">
        <v>140101031</v>
      </c>
      <c r="D76" s="3">
        <v>1</v>
      </c>
      <c r="E76" s="3">
        <v>1</v>
      </c>
      <c r="F76" s="3" t="s">
        <v>50</v>
      </c>
      <c r="G76" s="21">
        <v>0</v>
      </c>
      <c r="H76" s="3" t="s">
        <v>49</v>
      </c>
      <c r="I76" s="3">
        <v>0</v>
      </c>
      <c r="J76" s="3">
        <v>0</v>
      </c>
      <c r="K76" s="3">
        <v>0</v>
      </c>
      <c r="L76" s="3">
        <v>0</v>
      </c>
      <c r="M76" s="3" t="s">
        <v>50</v>
      </c>
      <c r="N76" s="3"/>
      <c r="O76" s="24"/>
      <c r="P76" s="24" t="s">
        <v>134</v>
      </c>
      <c r="Q76" s="26"/>
    </row>
    <row r="77" spans="1:17">
      <c r="A77" s="3">
        <v>14010103102</v>
      </c>
      <c r="B77" s="3">
        <v>140101031</v>
      </c>
      <c r="D77" s="3">
        <v>2</v>
      </c>
      <c r="E77" s="3">
        <v>75</v>
      </c>
      <c r="F77" s="3" t="s">
        <v>50</v>
      </c>
      <c r="G77" s="21">
        <v>0</v>
      </c>
      <c r="H77" s="3" t="s">
        <v>49</v>
      </c>
      <c r="I77" s="3">
        <v>0</v>
      </c>
      <c r="J77" s="3">
        <v>0</v>
      </c>
      <c r="K77" s="3">
        <v>0</v>
      </c>
      <c r="L77" s="3">
        <v>0</v>
      </c>
      <c r="M77" s="3" t="s">
        <v>50</v>
      </c>
      <c r="N77" s="3"/>
      <c r="O77" s="24"/>
      <c r="P77" s="24" t="s">
        <v>135</v>
      </c>
      <c r="Q77" s="26"/>
    </row>
    <row r="78" spans="1:17">
      <c r="A78" s="3">
        <v>14010103103</v>
      </c>
      <c r="B78" s="3">
        <v>140101031</v>
      </c>
      <c r="D78" s="3">
        <v>3</v>
      </c>
      <c r="E78" s="3">
        <v>125</v>
      </c>
      <c r="F78" s="3" t="s">
        <v>50</v>
      </c>
      <c r="G78" s="21">
        <v>0</v>
      </c>
      <c r="H78" s="3" t="s">
        <v>49</v>
      </c>
      <c r="I78" s="3">
        <v>0</v>
      </c>
      <c r="J78" s="3">
        <v>0</v>
      </c>
      <c r="K78" s="3">
        <v>0</v>
      </c>
      <c r="L78" s="3">
        <v>0</v>
      </c>
      <c r="M78" s="3" t="s">
        <v>50</v>
      </c>
      <c r="N78" s="3"/>
      <c r="O78" s="24"/>
      <c r="P78" s="24" t="s">
        <v>136</v>
      </c>
      <c r="Q78" s="26"/>
    </row>
    <row r="79" spans="1:17">
      <c r="A79" s="3">
        <v>14010103104</v>
      </c>
      <c r="B79" s="3">
        <v>140101031</v>
      </c>
      <c r="D79" s="3">
        <v>4</v>
      </c>
      <c r="E79" s="3">
        <v>175</v>
      </c>
      <c r="F79" s="3" t="s">
        <v>50</v>
      </c>
      <c r="G79" s="21">
        <v>0</v>
      </c>
      <c r="H79" s="3" t="s">
        <v>49</v>
      </c>
      <c r="I79" s="3">
        <v>0</v>
      </c>
      <c r="J79" s="3">
        <v>0</v>
      </c>
      <c r="K79" s="3">
        <v>0</v>
      </c>
      <c r="L79" s="3">
        <v>0</v>
      </c>
      <c r="M79" s="3" t="s">
        <v>50</v>
      </c>
      <c r="N79" s="3"/>
      <c r="O79" s="24"/>
      <c r="P79" s="24" t="s">
        <v>137</v>
      </c>
      <c r="Q79" s="26"/>
    </row>
    <row r="80" spans="1:17">
      <c r="A80" s="3">
        <v>14010103105</v>
      </c>
      <c r="B80" s="3">
        <v>140101031</v>
      </c>
      <c r="D80" s="3">
        <v>5</v>
      </c>
      <c r="E80" s="3">
        <v>225</v>
      </c>
      <c r="F80" s="3" t="s">
        <v>50</v>
      </c>
      <c r="G80" s="21">
        <v>0</v>
      </c>
      <c r="H80" s="3" t="s">
        <v>49</v>
      </c>
      <c r="I80" s="3">
        <v>0</v>
      </c>
      <c r="J80" s="3">
        <v>0</v>
      </c>
      <c r="K80" s="3">
        <v>0</v>
      </c>
      <c r="L80" s="3">
        <v>0</v>
      </c>
      <c r="M80" s="3" t="s">
        <v>50</v>
      </c>
      <c r="N80" s="3"/>
      <c r="O80" s="24"/>
      <c r="P80" s="24" t="s">
        <v>138</v>
      </c>
      <c r="Q80" s="26"/>
    </row>
    <row r="81" s="17" customFormat="1" spans="1:17">
      <c r="A81" s="7" t="s">
        <v>139</v>
      </c>
      <c r="B81" s="5"/>
      <c r="C81" s="5"/>
      <c r="D81" s="5"/>
      <c r="E81" s="5"/>
      <c r="F81" s="5"/>
      <c r="G81" s="21">
        <v>0</v>
      </c>
      <c r="H81" s="5"/>
      <c r="I81" s="5"/>
      <c r="J81" s="5"/>
      <c r="K81" s="5"/>
      <c r="L81" s="5"/>
      <c r="M81" s="5"/>
      <c r="N81" s="5"/>
      <c r="O81" s="5"/>
      <c r="P81" s="5"/>
      <c r="Q81" s="26">
        <v>0</v>
      </c>
    </row>
    <row r="82" spans="1:17">
      <c r="A82" s="3">
        <v>14010104101</v>
      </c>
      <c r="B82" s="3">
        <v>140101041</v>
      </c>
      <c r="D82" s="3">
        <v>1</v>
      </c>
      <c r="E82" s="3">
        <v>1</v>
      </c>
      <c r="F82" s="3" t="s">
        <v>140</v>
      </c>
      <c r="G82" s="21">
        <v>4</v>
      </c>
      <c r="H82" s="3" t="s">
        <v>49</v>
      </c>
      <c r="I82" s="3">
        <v>0</v>
      </c>
      <c r="J82" s="3">
        <v>0</v>
      </c>
      <c r="K82" s="3">
        <v>0</v>
      </c>
      <c r="L82" s="3">
        <v>0</v>
      </c>
      <c r="M82" s="3" t="s">
        <v>50</v>
      </c>
      <c r="N82" s="3" t="str">
        <f>"Skill"&amp;B82</f>
        <v>Skill140101041</v>
      </c>
      <c r="O82" s="24"/>
      <c r="P82" s="24" t="s">
        <v>141</v>
      </c>
      <c r="Q82" s="26">
        <v>1</v>
      </c>
    </row>
    <row r="83" spans="1:17">
      <c r="A83" s="3">
        <v>14010104102</v>
      </c>
      <c r="B83" s="3">
        <v>140101041</v>
      </c>
      <c r="D83" s="3">
        <v>2</v>
      </c>
      <c r="E83" s="3">
        <v>71</v>
      </c>
      <c r="F83" s="3" t="s">
        <v>142</v>
      </c>
      <c r="G83" s="21">
        <v>4</v>
      </c>
      <c r="H83" s="3" t="s">
        <v>49</v>
      </c>
      <c r="I83" s="3">
        <v>0</v>
      </c>
      <c r="J83" s="3">
        <v>0</v>
      </c>
      <c r="K83" s="3">
        <v>0</v>
      </c>
      <c r="L83" s="3">
        <v>0</v>
      </c>
      <c r="M83" s="3" t="s">
        <v>50</v>
      </c>
      <c r="N83" s="3" t="str">
        <f>"Skill"&amp;B83</f>
        <v>Skill140101041</v>
      </c>
      <c r="O83" s="24"/>
      <c r="P83" s="24" t="s">
        <v>143</v>
      </c>
      <c r="Q83" s="26">
        <v>1</v>
      </c>
    </row>
    <row r="84" spans="1:17">
      <c r="A84" s="3">
        <v>14010104103</v>
      </c>
      <c r="B84" s="3">
        <v>140101041</v>
      </c>
      <c r="D84" s="3">
        <v>3</v>
      </c>
      <c r="E84" s="3">
        <v>131</v>
      </c>
      <c r="F84" s="3" t="s">
        <v>144</v>
      </c>
      <c r="G84" s="21">
        <v>4</v>
      </c>
      <c r="H84" s="3" t="s">
        <v>49</v>
      </c>
      <c r="I84" s="3">
        <v>0</v>
      </c>
      <c r="J84" s="3">
        <v>0</v>
      </c>
      <c r="K84" s="3">
        <v>0</v>
      </c>
      <c r="L84" s="3">
        <v>0</v>
      </c>
      <c r="M84" s="3" t="s">
        <v>50</v>
      </c>
      <c r="N84" s="3" t="str">
        <f>"Skill"&amp;B84</f>
        <v>Skill140101041</v>
      </c>
      <c r="O84" s="24"/>
      <c r="P84" s="24" t="s">
        <v>145</v>
      </c>
      <c r="Q84" s="26">
        <v>1</v>
      </c>
    </row>
    <row r="85" spans="1:17">
      <c r="A85" s="3">
        <v>14010104104</v>
      </c>
      <c r="B85" s="3">
        <v>140101041</v>
      </c>
      <c r="D85" s="3">
        <v>4</v>
      </c>
      <c r="E85" s="3">
        <v>191</v>
      </c>
      <c r="F85" s="3" t="s">
        <v>146</v>
      </c>
      <c r="G85" s="21">
        <v>4</v>
      </c>
      <c r="H85" s="3" t="s">
        <v>49</v>
      </c>
      <c r="I85" s="3">
        <v>0</v>
      </c>
      <c r="J85" s="3">
        <v>0</v>
      </c>
      <c r="K85" s="3">
        <v>0</v>
      </c>
      <c r="L85" s="3">
        <v>0</v>
      </c>
      <c r="M85" s="3" t="s">
        <v>50</v>
      </c>
      <c r="N85" s="3" t="str">
        <f>"Skill"&amp;B85</f>
        <v>Skill140101041</v>
      </c>
      <c r="O85" s="24"/>
      <c r="P85" s="24" t="s">
        <v>147</v>
      </c>
      <c r="Q85" s="26">
        <v>1</v>
      </c>
    </row>
    <row r="86" s="17" customFormat="1" spans="1:17">
      <c r="A86" s="7" t="s">
        <v>148</v>
      </c>
      <c r="B86" s="5"/>
      <c r="C86" s="5"/>
      <c r="D86" s="5"/>
      <c r="E86" s="5"/>
      <c r="F86" s="5"/>
      <c r="G86" s="21">
        <v>0</v>
      </c>
      <c r="H86" s="5"/>
      <c r="I86" s="5"/>
      <c r="J86" s="5"/>
      <c r="K86" s="5"/>
      <c r="L86" s="5"/>
      <c r="M86" s="5"/>
      <c r="N86" s="5"/>
      <c r="O86" s="5"/>
      <c r="P86" s="5"/>
      <c r="Q86" s="26">
        <v>0</v>
      </c>
    </row>
    <row r="87" spans="1:17">
      <c r="A87" s="3">
        <v>14010105101</v>
      </c>
      <c r="B87" s="3">
        <v>140101051</v>
      </c>
      <c r="D87" s="3">
        <v>1</v>
      </c>
      <c r="E87" s="3">
        <v>1</v>
      </c>
      <c r="F87" s="3" t="s">
        <v>149</v>
      </c>
      <c r="G87" s="21">
        <v>1</v>
      </c>
      <c r="H87" s="3" t="s">
        <v>49</v>
      </c>
      <c r="I87" s="3">
        <v>0</v>
      </c>
      <c r="J87" s="3">
        <v>0</v>
      </c>
      <c r="K87" s="3">
        <v>0</v>
      </c>
      <c r="L87" s="3">
        <v>0</v>
      </c>
      <c r="M87" s="3" t="s">
        <v>50</v>
      </c>
      <c r="N87" s="3" t="str">
        <f>"Skill"&amp;B87</f>
        <v>Skill140101051</v>
      </c>
      <c r="O87" s="24"/>
      <c r="P87" s="24" t="s">
        <v>150</v>
      </c>
      <c r="Q87" s="26">
        <v>1</v>
      </c>
    </row>
    <row r="88" spans="1:17">
      <c r="A88" s="3">
        <v>14010105102</v>
      </c>
      <c r="B88" s="3">
        <v>140101051</v>
      </c>
      <c r="D88" s="3">
        <v>2</v>
      </c>
      <c r="E88" s="3">
        <v>91</v>
      </c>
      <c r="F88" s="3" t="s">
        <v>151</v>
      </c>
      <c r="G88" s="21">
        <v>1</v>
      </c>
      <c r="H88" s="3" t="s">
        <v>49</v>
      </c>
      <c r="I88" s="3">
        <v>0</v>
      </c>
      <c r="J88" s="3">
        <v>0</v>
      </c>
      <c r="K88" s="3">
        <v>0</v>
      </c>
      <c r="L88" s="3">
        <v>0</v>
      </c>
      <c r="M88" s="3" t="s">
        <v>50</v>
      </c>
      <c r="N88" s="3" t="str">
        <f>"Skill"&amp;B88</f>
        <v>Skill140101051</v>
      </c>
      <c r="O88" s="24"/>
      <c r="P88" s="24" t="s">
        <v>152</v>
      </c>
      <c r="Q88" s="26">
        <v>1</v>
      </c>
    </row>
    <row r="89" spans="1:17">
      <c r="A89" s="3">
        <v>14010105103</v>
      </c>
      <c r="B89" s="3">
        <v>140101051</v>
      </c>
      <c r="D89" s="3">
        <v>3</v>
      </c>
      <c r="E89" s="3">
        <v>151</v>
      </c>
      <c r="F89" s="3" t="s">
        <v>153</v>
      </c>
      <c r="G89" s="21">
        <v>1</v>
      </c>
      <c r="H89" s="3" t="s">
        <v>49</v>
      </c>
      <c r="I89" s="3">
        <v>0</v>
      </c>
      <c r="J89" s="3">
        <v>0</v>
      </c>
      <c r="K89" s="3">
        <v>0</v>
      </c>
      <c r="L89" s="3">
        <v>0</v>
      </c>
      <c r="M89" s="3" t="s">
        <v>50</v>
      </c>
      <c r="N89" s="3" t="str">
        <f>"Skill"&amp;B89</f>
        <v>Skill140101051</v>
      </c>
      <c r="O89" s="24"/>
      <c r="P89" s="24" t="s">
        <v>154</v>
      </c>
      <c r="Q89" s="26">
        <v>1</v>
      </c>
    </row>
    <row r="90" spans="1:17">
      <c r="A90" s="3">
        <v>14010105104</v>
      </c>
      <c r="B90" s="3">
        <v>140101051</v>
      </c>
      <c r="D90" s="3">
        <v>4</v>
      </c>
      <c r="E90" s="3">
        <v>211</v>
      </c>
      <c r="F90" s="3" t="s">
        <v>155</v>
      </c>
      <c r="G90" s="21">
        <v>1</v>
      </c>
      <c r="H90" s="3" t="s">
        <v>49</v>
      </c>
      <c r="I90" s="3">
        <v>0</v>
      </c>
      <c r="J90" s="3">
        <v>0</v>
      </c>
      <c r="K90" s="3">
        <v>0</v>
      </c>
      <c r="L90" s="3">
        <v>0</v>
      </c>
      <c r="M90" s="3" t="s">
        <v>50</v>
      </c>
      <c r="N90" s="3" t="str">
        <f>"Skill"&amp;B90</f>
        <v>Skill140101051</v>
      </c>
      <c r="O90" s="24"/>
      <c r="P90" s="24" t="s">
        <v>156</v>
      </c>
      <c r="Q90" s="26">
        <v>1</v>
      </c>
    </row>
    <row r="91" s="17" customFormat="1" spans="1:17">
      <c r="A91" s="7" t="s">
        <v>157</v>
      </c>
      <c r="B91" s="5"/>
      <c r="C91" s="5"/>
      <c r="D91" s="5"/>
      <c r="E91" s="5"/>
      <c r="F91" s="5"/>
      <c r="G91" s="21">
        <v>0</v>
      </c>
      <c r="H91" s="5"/>
      <c r="I91" s="5"/>
      <c r="J91" s="5"/>
      <c r="K91" s="5"/>
      <c r="L91" s="5"/>
      <c r="M91" s="5"/>
      <c r="N91" s="5"/>
      <c r="O91" s="5"/>
      <c r="P91" s="5"/>
      <c r="Q91" s="26">
        <v>0</v>
      </c>
    </row>
    <row r="92" spans="1:17">
      <c r="A92" s="3">
        <v>14010106101</v>
      </c>
      <c r="B92" s="3">
        <v>140101061</v>
      </c>
      <c r="D92" s="3">
        <v>1</v>
      </c>
      <c r="E92" s="3">
        <v>1</v>
      </c>
      <c r="F92" s="3" t="s">
        <v>158</v>
      </c>
      <c r="G92" s="21">
        <v>0</v>
      </c>
      <c r="H92" s="3" t="s">
        <v>159</v>
      </c>
      <c r="I92" s="3">
        <v>0</v>
      </c>
      <c r="J92" s="3">
        <v>0</v>
      </c>
      <c r="K92" s="3">
        <v>0</v>
      </c>
      <c r="L92" s="3">
        <v>0</v>
      </c>
      <c r="M92" s="3" t="s">
        <v>50</v>
      </c>
      <c r="N92" s="3" t="str">
        <f>"Skill"&amp;B92</f>
        <v>Skill140101061</v>
      </c>
      <c r="O92" s="24"/>
      <c r="P92" s="24" t="s">
        <v>160</v>
      </c>
      <c r="Q92" s="26">
        <v>1</v>
      </c>
    </row>
    <row r="93" spans="1:17">
      <c r="A93" s="3">
        <v>14010106102</v>
      </c>
      <c r="B93" s="3">
        <v>140101061</v>
      </c>
      <c r="D93" s="3">
        <v>2</v>
      </c>
      <c r="E93" s="3">
        <v>91</v>
      </c>
      <c r="F93" s="3" t="s">
        <v>161</v>
      </c>
      <c r="G93" s="21">
        <v>0</v>
      </c>
      <c r="H93" s="3" t="s">
        <v>159</v>
      </c>
      <c r="I93" s="3">
        <v>0</v>
      </c>
      <c r="J93" s="3">
        <v>0</v>
      </c>
      <c r="K93" s="3">
        <v>0</v>
      </c>
      <c r="L93" s="3">
        <v>0</v>
      </c>
      <c r="M93" s="3" t="s">
        <v>50</v>
      </c>
      <c r="N93" s="3" t="str">
        <f>"Skill"&amp;B93</f>
        <v>Skill140101061</v>
      </c>
      <c r="O93" s="24"/>
      <c r="P93" s="24" t="s">
        <v>162</v>
      </c>
      <c r="Q93" s="26">
        <v>1</v>
      </c>
    </row>
    <row r="94" spans="1:17">
      <c r="A94" s="3">
        <v>14010106103</v>
      </c>
      <c r="B94" s="3">
        <v>140101061</v>
      </c>
      <c r="D94" s="3">
        <v>3</v>
      </c>
      <c r="E94" s="3">
        <v>151</v>
      </c>
      <c r="F94" s="3" t="s">
        <v>163</v>
      </c>
      <c r="G94" s="21">
        <v>0</v>
      </c>
      <c r="H94" s="3" t="s">
        <v>159</v>
      </c>
      <c r="I94" s="3">
        <v>0</v>
      </c>
      <c r="J94" s="3">
        <v>0</v>
      </c>
      <c r="K94" s="3">
        <v>0</v>
      </c>
      <c r="L94" s="3">
        <v>0</v>
      </c>
      <c r="M94" s="3" t="s">
        <v>50</v>
      </c>
      <c r="N94" s="3" t="str">
        <f>"Skill"&amp;B94</f>
        <v>Skill140101061</v>
      </c>
      <c r="O94" s="24"/>
      <c r="P94" s="24" t="s">
        <v>164</v>
      </c>
      <c r="Q94" s="26">
        <v>1</v>
      </c>
    </row>
    <row r="95" s="17" customFormat="1" spans="1:17">
      <c r="A95" s="7" t="s">
        <v>165</v>
      </c>
      <c r="B95" s="5"/>
      <c r="C95" s="5"/>
      <c r="D95" s="5"/>
      <c r="E95" s="5"/>
      <c r="F95" s="5"/>
      <c r="G95" s="21">
        <v>0</v>
      </c>
      <c r="H95" s="5"/>
      <c r="I95" s="5"/>
      <c r="J95" s="5"/>
      <c r="K95" s="5"/>
      <c r="L95" s="5"/>
      <c r="M95" s="5"/>
      <c r="N95" s="5"/>
      <c r="O95" s="5"/>
      <c r="P95" s="5"/>
      <c r="Q95" s="26">
        <v>0</v>
      </c>
    </row>
    <row r="96" spans="1:17">
      <c r="A96" s="3">
        <v>14010107101</v>
      </c>
      <c r="B96" s="3">
        <v>140101071</v>
      </c>
      <c r="D96" s="3">
        <v>1</v>
      </c>
      <c r="E96" s="3">
        <v>1</v>
      </c>
      <c r="F96" s="3" t="s">
        <v>166</v>
      </c>
      <c r="G96" s="21">
        <v>1000</v>
      </c>
      <c r="H96" s="3" t="s">
        <v>167</v>
      </c>
      <c r="I96" s="3">
        <v>0</v>
      </c>
      <c r="J96" s="3">
        <v>0</v>
      </c>
      <c r="K96" s="3">
        <v>0</v>
      </c>
      <c r="L96" s="3">
        <v>0</v>
      </c>
      <c r="M96" s="3" t="s">
        <v>50</v>
      </c>
      <c r="N96" s="3" t="str">
        <f>"Skill"&amp;B96</f>
        <v>Skill140101071</v>
      </c>
      <c r="O96" s="24"/>
      <c r="P96" s="24" t="s">
        <v>168</v>
      </c>
      <c r="Q96" s="26">
        <v>1</v>
      </c>
    </row>
    <row r="97" spans="1:17">
      <c r="A97" s="3">
        <v>14010107102</v>
      </c>
      <c r="B97" s="3">
        <v>140101071</v>
      </c>
      <c r="D97" s="3">
        <v>2</v>
      </c>
      <c r="E97" s="3">
        <v>91</v>
      </c>
      <c r="F97" s="3" t="s">
        <v>166</v>
      </c>
      <c r="G97" s="21">
        <v>0</v>
      </c>
      <c r="H97" s="3" t="s">
        <v>169</v>
      </c>
      <c r="I97" s="3">
        <v>0</v>
      </c>
      <c r="J97" s="3">
        <v>0</v>
      </c>
      <c r="K97" s="3">
        <v>0</v>
      </c>
      <c r="L97" s="3">
        <v>0</v>
      </c>
      <c r="M97" s="3" t="s">
        <v>50</v>
      </c>
      <c r="N97" s="3" t="str">
        <f>"Skill"&amp;B97</f>
        <v>Skill140101071</v>
      </c>
      <c r="O97" s="24"/>
      <c r="P97" s="24" t="s">
        <v>170</v>
      </c>
      <c r="Q97" s="26">
        <v>1</v>
      </c>
    </row>
    <row r="98" spans="1:17">
      <c r="A98" s="3">
        <v>14010107103</v>
      </c>
      <c r="B98" s="3">
        <v>140101071</v>
      </c>
      <c r="D98" s="3">
        <v>3</v>
      </c>
      <c r="E98" s="3">
        <v>151</v>
      </c>
      <c r="F98" s="3" t="s">
        <v>171</v>
      </c>
      <c r="G98" s="21">
        <v>0</v>
      </c>
      <c r="H98" s="3" t="s">
        <v>169</v>
      </c>
      <c r="I98" s="3">
        <v>0</v>
      </c>
      <c r="J98" s="3">
        <v>0</v>
      </c>
      <c r="K98" s="3">
        <v>0</v>
      </c>
      <c r="L98" s="3">
        <v>0</v>
      </c>
      <c r="M98" s="3" t="s">
        <v>50</v>
      </c>
      <c r="N98" s="3" t="str">
        <f>"Skill"&amp;B98</f>
        <v>Skill140101071</v>
      </c>
      <c r="O98" s="24"/>
      <c r="P98" s="24" t="s">
        <v>172</v>
      </c>
      <c r="Q98" s="26">
        <v>1</v>
      </c>
    </row>
    <row r="99" spans="1:17">
      <c r="A99" s="3">
        <v>14010107104</v>
      </c>
      <c r="B99" s="3">
        <v>140101071</v>
      </c>
      <c r="D99" s="3">
        <v>4</v>
      </c>
      <c r="E99" s="3">
        <v>211</v>
      </c>
      <c r="F99" s="3" t="s">
        <v>173</v>
      </c>
      <c r="G99" s="21">
        <v>0</v>
      </c>
      <c r="H99" s="3" t="s">
        <v>169</v>
      </c>
      <c r="I99" s="3">
        <v>0</v>
      </c>
      <c r="J99" s="3">
        <v>0</v>
      </c>
      <c r="K99" s="3">
        <v>0</v>
      </c>
      <c r="L99" s="3">
        <v>0</v>
      </c>
      <c r="M99" s="3" t="s">
        <v>50</v>
      </c>
      <c r="N99" s="3" t="str">
        <f>"Skill"&amp;B99</f>
        <v>Skill140101071</v>
      </c>
      <c r="O99" s="24"/>
      <c r="P99" s="24" t="s">
        <v>174</v>
      </c>
      <c r="Q99" s="26">
        <v>1</v>
      </c>
    </row>
    <row r="100" s="17" customFormat="1" spans="1:17">
      <c r="A100" s="7" t="s">
        <v>175</v>
      </c>
      <c r="B100" s="5"/>
      <c r="C100" s="5"/>
      <c r="D100" s="5"/>
      <c r="E100" s="5"/>
      <c r="F100" s="5"/>
      <c r="G100" s="21">
        <v>0</v>
      </c>
      <c r="H100" s="5"/>
      <c r="I100" s="5"/>
      <c r="J100" s="5"/>
      <c r="K100" s="5"/>
      <c r="L100" s="5"/>
      <c r="M100" s="5"/>
      <c r="N100" s="5"/>
      <c r="O100" s="5"/>
      <c r="P100" s="5"/>
      <c r="Q100" s="26">
        <v>0</v>
      </c>
    </row>
    <row r="101" spans="1:17">
      <c r="A101" s="3">
        <v>14010108101</v>
      </c>
      <c r="B101" s="3">
        <v>140101081</v>
      </c>
      <c r="D101" s="3">
        <v>1</v>
      </c>
      <c r="E101" s="3">
        <v>1</v>
      </c>
      <c r="F101" s="3" t="s">
        <v>176</v>
      </c>
      <c r="G101" s="21">
        <v>0</v>
      </c>
      <c r="H101" s="3" t="s">
        <v>177</v>
      </c>
      <c r="I101" s="3">
        <v>0</v>
      </c>
      <c r="J101" s="3">
        <v>0</v>
      </c>
      <c r="K101" s="3">
        <v>0</v>
      </c>
      <c r="L101" s="3">
        <v>0</v>
      </c>
      <c r="M101" s="3" t="s">
        <v>50</v>
      </c>
      <c r="N101" s="3" t="str">
        <f>"Skill"&amp;B101</f>
        <v>Skill140101081</v>
      </c>
      <c r="O101" s="24"/>
      <c r="P101" s="24" t="s">
        <v>178</v>
      </c>
      <c r="Q101" s="26">
        <v>1</v>
      </c>
    </row>
    <row r="102" s="16" customFormat="1" spans="1:17">
      <c r="A102" s="19" t="s">
        <v>179</v>
      </c>
      <c r="B102" s="20"/>
      <c r="C102" s="20"/>
      <c r="D102" s="20"/>
      <c r="E102" s="20"/>
      <c r="F102" s="20"/>
      <c r="G102" s="21"/>
      <c r="H102" s="20"/>
      <c r="I102" s="20"/>
      <c r="J102" s="20"/>
      <c r="K102" s="20"/>
      <c r="L102" s="20"/>
      <c r="M102" s="20"/>
      <c r="N102" s="20"/>
      <c r="O102" s="20"/>
      <c r="P102" s="20"/>
      <c r="Q102" s="25">
        <f>MOD(B102,100)</f>
        <v>0</v>
      </c>
    </row>
    <row r="103" s="17" customFormat="1" spans="1:17">
      <c r="A103" s="7" t="s">
        <v>180</v>
      </c>
      <c r="B103" s="5"/>
      <c r="C103" s="5"/>
      <c r="D103" s="5"/>
      <c r="E103" s="5"/>
      <c r="F103" s="5"/>
      <c r="G103" s="21"/>
      <c r="H103" s="5"/>
      <c r="I103" s="5"/>
      <c r="J103" s="5"/>
      <c r="K103" s="5"/>
      <c r="L103" s="5"/>
      <c r="M103" s="5"/>
      <c r="N103" s="5"/>
      <c r="O103" s="5"/>
      <c r="P103" s="5"/>
      <c r="Q103" s="26">
        <v>0</v>
      </c>
    </row>
    <row r="104" spans="1:17">
      <c r="A104" s="3">
        <v>700020101</v>
      </c>
      <c r="B104" s="3">
        <v>7000201</v>
      </c>
      <c r="D104" s="3">
        <v>1</v>
      </c>
      <c r="E104" s="3">
        <v>1</v>
      </c>
      <c r="F104" s="3" t="s">
        <v>181</v>
      </c>
      <c r="G104" s="21">
        <v>0</v>
      </c>
      <c r="H104" s="3" t="s">
        <v>49</v>
      </c>
      <c r="I104" s="3">
        <v>0</v>
      </c>
      <c r="J104" s="3">
        <v>0</v>
      </c>
      <c r="K104" s="3">
        <v>0</v>
      </c>
      <c r="L104" s="3">
        <v>0</v>
      </c>
      <c r="M104" s="3" t="s">
        <v>182</v>
      </c>
      <c r="N104" s="3" t="str">
        <f>"Skill"&amp;B104</f>
        <v>Skill7000201</v>
      </c>
      <c r="O104" s="3"/>
      <c r="P104" s="3" t="s">
        <v>183</v>
      </c>
      <c r="Q104" s="26">
        <v>1</v>
      </c>
    </row>
    <row r="105" spans="1:17">
      <c r="A105" s="3">
        <v>700021101</v>
      </c>
      <c r="B105" s="3">
        <v>7000211</v>
      </c>
      <c r="D105" s="3">
        <v>1</v>
      </c>
      <c r="E105" s="3">
        <v>1</v>
      </c>
      <c r="F105" s="3" t="s">
        <v>181</v>
      </c>
      <c r="G105" s="21">
        <v>0</v>
      </c>
      <c r="H105" s="3" t="s">
        <v>49</v>
      </c>
      <c r="I105" s="3">
        <v>0</v>
      </c>
      <c r="J105" s="3">
        <v>0</v>
      </c>
      <c r="K105" s="3">
        <v>0</v>
      </c>
      <c r="L105" s="3">
        <v>0</v>
      </c>
      <c r="M105" s="3" t="s">
        <v>182</v>
      </c>
      <c r="N105" s="3" t="str">
        <f>"Skill"&amp;B105</f>
        <v>Skill7000211</v>
      </c>
      <c r="O105" s="3"/>
      <c r="P105" s="3" t="s">
        <v>183</v>
      </c>
      <c r="Q105" s="26">
        <v>1</v>
      </c>
    </row>
    <row r="106" spans="1:17">
      <c r="A106" s="3">
        <v>700022101</v>
      </c>
      <c r="B106" s="3">
        <v>7000221</v>
      </c>
      <c r="D106" s="3">
        <v>1</v>
      </c>
      <c r="E106" s="3">
        <v>1</v>
      </c>
      <c r="F106" s="3" t="s">
        <v>184</v>
      </c>
      <c r="G106" s="21">
        <v>2</v>
      </c>
      <c r="H106" s="3" t="s">
        <v>49</v>
      </c>
      <c r="I106" s="3">
        <v>0</v>
      </c>
      <c r="J106" s="3">
        <v>0</v>
      </c>
      <c r="K106" s="3">
        <v>0</v>
      </c>
      <c r="L106" s="3">
        <v>0</v>
      </c>
      <c r="M106" s="3" t="s">
        <v>50</v>
      </c>
      <c r="N106" s="3" t="str">
        <f>"Skill"&amp;B106</f>
        <v>Skill7000221</v>
      </c>
      <c r="O106" s="3"/>
      <c r="P106" s="3" t="s">
        <v>183</v>
      </c>
      <c r="Q106" s="26">
        <v>1</v>
      </c>
    </row>
    <row r="107" s="17" customFormat="1" spans="1:17">
      <c r="A107" s="7" t="s">
        <v>185</v>
      </c>
      <c r="B107" s="5"/>
      <c r="C107" s="5"/>
      <c r="D107" s="5"/>
      <c r="E107" s="5"/>
      <c r="F107" s="5"/>
      <c r="G107" s="21"/>
      <c r="H107" s="5"/>
      <c r="I107" s="5"/>
      <c r="J107" s="5"/>
      <c r="K107" s="5"/>
      <c r="L107" s="5"/>
      <c r="M107" s="5"/>
      <c r="N107" s="5"/>
      <c r="O107" s="5"/>
      <c r="P107" s="5"/>
      <c r="Q107" s="26">
        <v>0</v>
      </c>
    </row>
    <row r="108" spans="1:17">
      <c r="A108" s="3">
        <v>700020301</v>
      </c>
      <c r="B108" s="3">
        <v>7000203</v>
      </c>
      <c r="D108" s="3">
        <v>1</v>
      </c>
      <c r="E108" s="3">
        <v>1</v>
      </c>
      <c r="F108" s="3" t="s">
        <v>186</v>
      </c>
      <c r="G108" s="21">
        <v>1000</v>
      </c>
      <c r="H108" s="3" t="s">
        <v>187</v>
      </c>
      <c r="I108" s="3">
        <v>0</v>
      </c>
      <c r="J108" s="3">
        <v>0</v>
      </c>
      <c r="K108" s="3">
        <v>0</v>
      </c>
      <c r="L108" s="3">
        <v>0</v>
      </c>
      <c r="M108" s="3" t="s">
        <v>50</v>
      </c>
      <c r="N108" s="3" t="str">
        <f>"Skill"&amp;B108</f>
        <v>Skill7000203</v>
      </c>
      <c r="O108" s="3"/>
      <c r="P108" s="3" t="s">
        <v>183</v>
      </c>
      <c r="Q108" s="26">
        <v>1</v>
      </c>
    </row>
    <row r="109" s="17" customFormat="1" spans="1:17">
      <c r="A109" s="7" t="s">
        <v>188</v>
      </c>
      <c r="B109" s="5"/>
      <c r="C109" s="5"/>
      <c r="D109" s="5"/>
      <c r="E109" s="5"/>
      <c r="F109" s="5"/>
      <c r="G109" s="21"/>
      <c r="H109" s="5"/>
      <c r="I109" s="5"/>
      <c r="J109" s="5"/>
      <c r="K109" s="5"/>
      <c r="L109" s="5"/>
      <c r="M109" s="5"/>
      <c r="N109" s="5"/>
      <c r="O109" s="5"/>
      <c r="P109" s="5"/>
      <c r="Q109" s="26">
        <v>0</v>
      </c>
    </row>
    <row r="110" spans="1:17">
      <c r="A110" s="3">
        <v>700020201</v>
      </c>
      <c r="B110" s="3">
        <v>7000202</v>
      </c>
      <c r="D110" s="3">
        <v>1</v>
      </c>
      <c r="E110" s="3">
        <v>1</v>
      </c>
      <c r="F110" s="3" t="s">
        <v>189</v>
      </c>
      <c r="G110" s="21">
        <v>15</v>
      </c>
      <c r="H110" s="3" t="s">
        <v>49</v>
      </c>
      <c r="I110" s="3">
        <v>0</v>
      </c>
      <c r="J110" s="3">
        <v>0</v>
      </c>
      <c r="K110" s="3">
        <v>0</v>
      </c>
      <c r="L110" s="3">
        <v>0</v>
      </c>
      <c r="M110" s="3" t="s">
        <v>50</v>
      </c>
      <c r="N110" s="3" t="str">
        <f>"Skill"&amp;B110</f>
        <v>Skill7000202</v>
      </c>
      <c r="O110" s="3"/>
      <c r="P110" s="3" t="s">
        <v>183</v>
      </c>
      <c r="Q110" s="26">
        <v>1</v>
      </c>
    </row>
    <row r="111" s="17" customFormat="1" spans="1:17">
      <c r="A111" s="7" t="s">
        <v>190</v>
      </c>
      <c r="B111" s="5"/>
      <c r="C111" s="5"/>
      <c r="D111" s="5"/>
      <c r="E111" s="5"/>
      <c r="F111" s="5"/>
      <c r="G111" s="21"/>
      <c r="H111" s="5"/>
      <c r="I111" s="5"/>
      <c r="J111" s="5"/>
      <c r="K111" s="5"/>
      <c r="L111" s="5"/>
      <c r="M111" s="5"/>
      <c r="N111" s="5"/>
      <c r="O111" s="5"/>
      <c r="P111" s="5"/>
      <c r="Q111" s="26">
        <v>0</v>
      </c>
    </row>
    <row r="112" spans="1:17">
      <c r="A112" s="3">
        <v>700020401</v>
      </c>
      <c r="B112" s="3">
        <v>7000204</v>
      </c>
      <c r="D112" s="3">
        <v>1</v>
      </c>
      <c r="E112" s="3">
        <v>1</v>
      </c>
      <c r="F112" s="3" t="s">
        <v>191</v>
      </c>
      <c r="G112" s="21">
        <v>2</v>
      </c>
      <c r="H112" s="3" t="s">
        <v>49</v>
      </c>
      <c r="I112" s="3">
        <v>0</v>
      </c>
      <c r="J112" s="3">
        <v>100</v>
      </c>
      <c r="K112" s="3">
        <v>0</v>
      </c>
      <c r="L112" s="3">
        <v>0</v>
      </c>
      <c r="M112" s="3" t="s">
        <v>182</v>
      </c>
      <c r="N112" s="3" t="str">
        <f>"Skill"&amp;B112</f>
        <v>Skill7000204</v>
      </c>
      <c r="O112" s="3"/>
      <c r="P112" s="3" t="s">
        <v>183</v>
      </c>
      <c r="Q112" s="26">
        <v>1</v>
      </c>
    </row>
    <row r="113" s="17" customFormat="1" spans="1:17">
      <c r="A113" s="7" t="s">
        <v>192</v>
      </c>
      <c r="B113" s="5"/>
      <c r="C113" s="5"/>
      <c r="D113" s="5"/>
      <c r="E113" s="5"/>
      <c r="F113" s="5"/>
      <c r="G113" s="21"/>
      <c r="H113" s="5"/>
      <c r="I113" s="5"/>
      <c r="J113" s="5"/>
      <c r="K113" s="5"/>
      <c r="L113" s="5"/>
      <c r="M113" s="5"/>
      <c r="N113" s="5"/>
      <c r="O113" s="5"/>
      <c r="P113" s="5"/>
      <c r="Q113" s="26">
        <v>0</v>
      </c>
    </row>
    <row r="114" spans="1:17">
      <c r="A114" s="3">
        <v>700020501</v>
      </c>
      <c r="B114" s="3">
        <v>7000205</v>
      </c>
      <c r="D114" s="3">
        <v>1</v>
      </c>
      <c r="E114" s="3">
        <v>1</v>
      </c>
      <c r="F114" s="3" t="s">
        <v>193</v>
      </c>
      <c r="G114" s="21">
        <v>4</v>
      </c>
      <c r="H114" s="3" t="s">
        <v>49</v>
      </c>
      <c r="I114" s="3">
        <v>0</v>
      </c>
      <c r="J114" s="3">
        <v>100</v>
      </c>
      <c r="K114" s="3">
        <v>0</v>
      </c>
      <c r="L114" s="3">
        <v>0</v>
      </c>
      <c r="M114" s="3" t="s">
        <v>50</v>
      </c>
      <c r="N114" s="3" t="str">
        <f>"Skill"&amp;B114</f>
        <v>Skill7000205</v>
      </c>
      <c r="O114" s="3"/>
      <c r="P114" s="3" t="s">
        <v>183</v>
      </c>
      <c r="Q114" s="26">
        <v>1</v>
      </c>
    </row>
    <row r="115" s="17" customFormat="1" spans="1:17">
      <c r="A115" s="7" t="s">
        <v>194</v>
      </c>
      <c r="B115" s="5"/>
      <c r="C115" s="5"/>
      <c r="D115" s="5"/>
      <c r="E115" s="5"/>
      <c r="F115" s="5"/>
      <c r="G115" s="21"/>
      <c r="H115" s="5"/>
      <c r="I115" s="5"/>
      <c r="J115" s="5"/>
      <c r="K115" s="5"/>
      <c r="L115" s="5"/>
      <c r="M115" s="5"/>
      <c r="N115" s="5"/>
      <c r="O115" s="5"/>
      <c r="P115" s="5"/>
      <c r="Q115" s="26">
        <v>0</v>
      </c>
    </row>
    <row r="116" spans="1:17">
      <c r="A116" s="3">
        <v>700020601</v>
      </c>
      <c r="B116" s="3">
        <v>7000206</v>
      </c>
      <c r="D116" s="3">
        <v>1</v>
      </c>
      <c r="E116" s="3">
        <v>1</v>
      </c>
      <c r="F116" s="3" t="s">
        <v>195</v>
      </c>
      <c r="G116" s="21">
        <v>0</v>
      </c>
      <c r="H116" s="3" t="s">
        <v>196</v>
      </c>
      <c r="I116" s="3">
        <v>0</v>
      </c>
      <c r="J116" s="3">
        <v>0</v>
      </c>
      <c r="K116" s="3">
        <v>0</v>
      </c>
      <c r="L116" s="3">
        <v>0</v>
      </c>
      <c r="M116" s="3" t="s">
        <v>50</v>
      </c>
      <c r="N116" s="3" t="str">
        <f>"Skill"&amp;B116</f>
        <v>Skill7000206</v>
      </c>
      <c r="O116" s="3"/>
      <c r="P116" s="3" t="s">
        <v>183</v>
      </c>
      <c r="Q116" s="26">
        <v>1</v>
      </c>
    </row>
    <row r="117" s="16" customFormat="1" spans="1:17">
      <c r="A117" s="19" t="s">
        <v>197</v>
      </c>
      <c r="B117" s="20"/>
      <c r="C117" s="20"/>
      <c r="D117" s="20"/>
      <c r="E117" s="20"/>
      <c r="F117" s="20"/>
      <c r="G117" s="21"/>
      <c r="H117" s="20"/>
      <c r="I117" s="20"/>
      <c r="J117" s="20"/>
      <c r="K117" s="20"/>
      <c r="L117" s="20"/>
      <c r="M117" s="20"/>
      <c r="N117" s="20"/>
      <c r="O117" s="20"/>
      <c r="P117" s="20"/>
      <c r="Q117" s="25">
        <f>MOD(B117,100)</f>
        <v>0</v>
      </c>
    </row>
    <row r="118" s="17" customFormat="1" spans="1:17">
      <c r="A118" s="7" t="s">
        <v>52</v>
      </c>
      <c r="B118" s="5"/>
      <c r="C118" s="5"/>
      <c r="D118" s="5"/>
      <c r="E118" s="5"/>
      <c r="F118" s="5"/>
      <c r="G118" s="21"/>
      <c r="H118" s="5"/>
      <c r="I118" s="5"/>
      <c r="J118" s="5"/>
      <c r="K118" s="5"/>
      <c r="L118" s="5"/>
      <c r="M118" s="5"/>
      <c r="N118" s="5"/>
      <c r="O118" s="5"/>
      <c r="P118" s="5"/>
      <c r="Q118" s="26">
        <v>0</v>
      </c>
    </row>
    <row r="119" spans="1:17">
      <c r="A119" s="3">
        <v>14010501101</v>
      </c>
      <c r="B119" s="3">
        <v>140105011</v>
      </c>
      <c r="D119" s="3">
        <v>1</v>
      </c>
      <c r="E119" s="3">
        <v>1</v>
      </c>
      <c r="F119" s="3" t="s">
        <v>198</v>
      </c>
      <c r="G119" s="21">
        <v>0</v>
      </c>
      <c r="H119" s="3" t="s">
        <v>49</v>
      </c>
      <c r="I119" s="3">
        <v>0</v>
      </c>
      <c r="J119" s="3">
        <v>0</v>
      </c>
      <c r="K119" s="3">
        <v>0</v>
      </c>
      <c r="L119" s="3">
        <v>0</v>
      </c>
      <c r="M119" s="3" t="s">
        <v>50</v>
      </c>
      <c r="N119" s="3" t="str">
        <f>"Skill"&amp;B119</f>
        <v>Skill140105011</v>
      </c>
      <c r="O119" s="3"/>
      <c r="P119" s="3"/>
      <c r="Q119" s="26">
        <v>1</v>
      </c>
    </row>
    <row r="120" s="17" customFormat="1" spans="1:17">
      <c r="A120" s="7" t="s">
        <v>199</v>
      </c>
      <c r="B120" s="5"/>
      <c r="C120" s="5"/>
      <c r="D120" s="5"/>
      <c r="E120" s="5"/>
      <c r="F120" s="5"/>
      <c r="G120" s="21">
        <v>0</v>
      </c>
      <c r="H120" s="5"/>
      <c r="I120" s="5"/>
      <c r="J120" s="5"/>
      <c r="K120" s="5"/>
      <c r="L120" s="5"/>
      <c r="M120" s="5"/>
      <c r="N120" s="5"/>
      <c r="O120" s="5"/>
      <c r="P120" s="5"/>
      <c r="Q120" s="26">
        <v>0</v>
      </c>
    </row>
    <row r="121" spans="1:17">
      <c r="A121" s="3">
        <v>14010502101</v>
      </c>
      <c r="B121" s="3">
        <v>140105021</v>
      </c>
      <c r="D121" s="3">
        <v>1</v>
      </c>
      <c r="E121" s="3">
        <v>1</v>
      </c>
      <c r="F121" s="3" t="s">
        <v>200</v>
      </c>
      <c r="G121" s="21">
        <v>1</v>
      </c>
      <c r="H121" s="3" t="s">
        <v>49</v>
      </c>
      <c r="I121" s="3">
        <v>1000</v>
      </c>
      <c r="J121" s="3">
        <v>0</v>
      </c>
      <c r="K121" s="3">
        <v>0</v>
      </c>
      <c r="L121" s="3">
        <v>0</v>
      </c>
      <c r="M121" s="3" t="s">
        <v>50</v>
      </c>
      <c r="N121" s="3" t="str">
        <f>"Skill"&amp;B121</f>
        <v>Skill140105021</v>
      </c>
      <c r="O121" s="24"/>
      <c r="P121" s="24" t="s">
        <v>201</v>
      </c>
      <c r="Q121" s="26">
        <v>1</v>
      </c>
    </row>
    <row r="122" spans="1:17">
      <c r="A122" s="3">
        <v>14010502102</v>
      </c>
      <c r="B122" s="3">
        <v>140105021</v>
      </c>
      <c r="D122" s="3">
        <v>2</v>
      </c>
      <c r="E122" s="3">
        <v>51</v>
      </c>
      <c r="F122" s="3" t="s">
        <v>202</v>
      </c>
      <c r="G122" s="21">
        <v>1</v>
      </c>
      <c r="H122" s="3" t="s">
        <v>49</v>
      </c>
      <c r="I122" s="3">
        <v>1000</v>
      </c>
      <c r="J122" s="3">
        <v>0</v>
      </c>
      <c r="K122" s="3">
        <v>0</v>
      </c>
      <c r="L122" s="3">
        <v>0</v>
      </c>
      <c r="M122" s="3" t="s">
        <v>50</v>
      </c>
      <c r="N122" s="3" t="str">
        <f>"Skill"&amp;B122</f>
        <v>Skill140105021</v>
      </c>
      <c r="O122" s="24"/>
      <c r="P122" s="24" t="s">
        <v>203</v>
      </c>
      <c r="Q122" s="26">
        <v>1</v>
      </c>
    </row>
    <row r="123" spans="1:17">
      <c r="A123" s="3">
        <v>14010502103</v>
      </c>
      <c r="B123" s="3">
        <v>140105021</v>
      </c>
      <c r="D123" s="3">
        <v>3</v>
      </c>
      <c r="E123" s="3">
        <v>111</v>
      </c>
      <c r="F123" s="3" t="s">
        <v>204</v>
      </c>
      <c r="G123" s="21">
        <v>1</v>
      </c>
      <c r="H123" s="3" t="s">
        <v>49</v>
      </c>
      <c r="I123" s="3">
        <v>1000</v>
      </c>
      <c r="J123" s="3">
        <v>0</v>
      </c>
      <c r="K123" s="3">
        <v>0</v>
      </c>
      <c r="L123" s="3">
        <v>0</v>
      </c>
      <c r="M123" s="3" t="s">
        <v>50</v>
      </c>
      <c r="N123" s="3" t="str">
        <f>"Skill"&amp;B123</f>
        <v>Skill140105021</v>
      </c>
      <c r="O123" s="24"/>
      <c r="P123" s="24" t="s">
        <v>205</v>
      </c>
      <c r="Q123" s="26">
        <v>1</v>
      </c>
    </row>
    <row r="124" spans="1:17">
      <c r="A124" s="3">
        <v>14010502104</v>
      </c>
      <c r="B124" s="3">
        <v>140105021</v>
      </c>
      <c r="D124" s="3">
        <v>4</v>
      </c>
      <c r="E124" s="3">
        <v>171</v>
      </c>
      <c r="F124" s="3" t="s">
        <v>206</v>
      </c>
      <c r="G124" s="21">
        <v>1</v>
      </c>
      <c r="H124" s="3" t="s">
        <v>49</v>
      </c>
      <c r="I124" s="3">
        <v>1000</v>
      </c>
      <c r="J124" s="3">
        <v>0</v>
      </c>
      <c r="K124" s="3">
        <v>0</v>
      </c>
      <c r="L124" s="3">
        <v>0</v>
      </c>
      <c r="M124" s="3" t="s">
        <v>50</v>
      </c>
      <c r="N124" s="3" t="str">
        <f>"Skill"&amp;B124</f>
        <v>Skill140105021</v>
      </c>
      <c r="O124" s="24"/>
      <c r="P124" s="24" t="s">
        <v>207</v>
      </c>
      <c r="Q124" s="26">
        <v>1</v>
      </c>
    </row>
    <row r="125" spans="1:17">
      <c r="A125" s="3">
        <v>14010502105</v>
      </c>
      <c r="B125" s="3">
        <v>140105021</v>
      </c>
      <c r="D125" s="3">
        <v>5</v>
      </c>
      <c r="E125" s="3">
        <v>231</v>
      </c>
      <c r="F125" s="3" t="s">
        <v>208</v>
      </c>
      <c r="G125" s="21">
        <v>1</v>
      </c>
      <c r="H125" s="3" t="s">
        <v>49</v>
      </c>
      <c r="I125" s="3">
        <v>1000</v>
      </c>
      <c r="J125" s="3">
        <v>0</v>
      </c>
      <c r="K125" s="3">
        <v>0</v>
      </c>
      <c r="L125" s="3">
        <v>0</v>
      </c>
      <c r="M125" s="3" t="s">
        <v>50</v>
      </c>
      <c r="N125" s="3" t="str">
        <f>"Skill"&amp;B125</f>
        <v>Skill140105021</v>
      </c>
      <c r="O125" s="24"/>
      <c r="P125" s="24" t="s">
        <v>209</v>
      </c>
      <c r="Q125" s="26">
        <v>1</v>
      </c>
    </row>
    <row r="126" s="17" customFormat="1" spans="1:17">
      <c r="A126" s="7" t="s">
        <v>133</v>
      </c>
      <c r="B126" s="5"/>
      <c r="C126" s="5"/>
      <c r="D126" s="5"/>
      <c r="E126" s="5"/>
      <c r="F126" s="5"/>
      <c r="G126" s="21">
        <v>0</v>
      </c>
      <c r="H126" s="5"/>
      <c r="I126" s="5"/>
      <c r="J126" s="5"/>
      <c r="K126" s="5"/>
      <c r="L126" s="5"/>
      <c r="M126" s="5"/>
      <c r="N126" s="5"/>
      <c r="O126" s="5"/>
      <c r="P126" s="5"/>
      <c r="Q126" s="26">
        <v>0</v>
      </c>
    </row>
    <row r="127" spans="1:17">
      <c r="A127" s="3">
        <v>14010503101</v>
      </c>
      <c r="B127" s="3">
        <v>140105031</v>
      </c>
      <c r="D127" s="3">
        <v>1</v>
      </c>
      <c r="E127" s="3">
        <v>1</v>
      </c>
      <c r="F127" s="3" t="s">
        <v>50</v>
      </c>
      <c r="G127" s="21">
        <v>0</v>
      </c>
      <c r="H127" s="3" t="s">
        <v>49</v>
      </c>
      <c r="I127" s="3">
        <v>0</v>
      </c>
      <c r="J127" s="3">
        <v>0</v>
      </c>
      <c r="K127" s="3">
        <v>0</v>
      </c>
      <c r="L127" s="3">
        <v>0</v>
      </c>
      <c r="M127" s="3" t="s">
        <v>50</v>
      </c>
      <c r="N127" s="3"/>
      <c r="O127" s="24"/>
      <c r="P127" s="24" t="s">
        <v>210</v>
      </c>
      <c r="Q127" s="26"/>
    </row>
    <row r="128" spans="1:17">
      <c r="A128" s="3">
        <v>14010503102</v>
      </c>
      <c r="B128" s="3">
        <v>140105031</v>
      </c>
      <c r="D128" s="3">
        <v>2</v>
      </c>
      <c r="E128" s="3">
        <v>75</v>
      </c>
      <c r="F128" s="3" t="s">
        <v>50</v>
      </c>
      <c r="G128" s="21">
        <v>0</v>
      </c>
      <c r="H128" s="3" t="s">
        <v>49</v>
      </c>
      <c r="I128" s="3">
        <v>0</v>
      </c>
      <c r="J128" s="3">
        <v>0</v>
      </c>
      <c r="K128" s="3">
        <v>0</v>
      </c>
      <c r="L128" s="3">
        <v>0</v>
      </c>
      <c r="M128" s="3" t="s">
        <v>50</v>
      </c>
      <c r="N128" s="3"/>
      <c r="O128" s="24"/>
      <c r="P128" s="24" t="s">
        <v>211</v>
      </c>
      <c r="Q128" s="26"/>
    </row>
    <row r="129" spans="1:17">
      <c r="A129" s="3">
        <v>14010503103</v>
      </c>
      <c r="B129" s="3">
        <v>140105031</v>
      </c>
      <c r="D129" s="3">
        <v>3</v>
      </c>
      <c r="E129" s="3">
        <v>125</v>
      </c>
      <c r="F129" s="3" t="s">
        <v>50</v>
      </c>
      <c r="G129" s="21">
        <v>0</v>
      </c>
      <c r="H129" s="3" t="s">
        <v>49</v>
      </c>
      <c r="I129" s="3">
        <v>0</v>
      </c>
      <c r="J129" s="3">
        <v>0</v>
      </c>
      <c r="K129" s="3">
        <v>0</v>
      </c>
      <c r="L129" s="3">
        <v>0</v>
      </c>
      <c r="M129" s="3" t="s">
        <v>50</v>
      </c>
      <c r="N129" s="3"/>
      <c r="O129" s="24"/>
      <c r="P129" s="24" t="s">
        <v>212</v>
      </c>
      <c r="Q129" s="26"/>
    </row>
    <row r="130" spans="1:17">
      <c r="A130" s="3">
        <v>14010503104</v>
      </c>
      <c r="B130" s="3">
        <v>140105031</v>
      </c>
      <c r="D130" s="3">
        <v>4</v>
      </c>
      <c r="E130" s="3">
        <v>175</v>
      </c>
      <c r="F130" s="3" t="s">
        <v>50</v>
      </c>
      <c r="G130" s="21">
        <v>0</v>
      </c>
      <c r="H130" s="3" t="s">
        <v>49</v>
      </c>
      <c r="I130" s="3">
        <v>0</v>
      </c>
      <c r="J130" s="3">
        <v>0</v>
      </c>
      <c r="K130" s="3">
        <v>0</v>
      </c>
      <c r="L130" s="3">
        <v>0</v>
      </c>
      <c r="M130" s="3" t="s">
        <v>50</v>
      </c>
      <c r="N130" s="3"/>
      <c r="O130" s="24"/>
      <c r="P130" s="24" t="s">
        <v>213</v>
      </c>
      <c r="Q130" s="26"/>
    </row>
    <row r="131" spans="1:17">
      <c r="A131" s="3">
        <v>14010503105</v>
      </c>
      <c r="B131" s="3">
        <v>140105031</v>
      </c>
      <c r="D131" s="3">
        <v>5</v>
      </c>
      <c r="E131" s="3">
        <v>225</v>
      </c>
      <c r="F131" s="3" t="s">
        <v>50</v>
      </c>
      <c r="G131" s="21">
        <v>0</v>
      </c>
      <c r="H131" s="3" t="s">
        <v>49</v>
      </c>
      <c r="I131" s="3">
        <v>0</v>
      </c>
      <c r="J131" s="3">
        <v>0</v>
      </c>
      <c r="K131" s="3">
        <v>0</v>
      </c>
      <c r="L131" s="3">
        <v>0</v>
      </c>
      <c r="M131" s="3" t="s">
        <v>50</v>
      </c>
      <c r="N131" s="3"/>
      <c r="O131" s="24"/>
      <c r="P131" s="24" t="s">
        <v>214</v>
      </c>
      <c r="Q131" s="26"/>
    </row>
    <row r="132" s="17" customFormat="1" spans="1:17">
      <c r="A132" s="7" t="s">
        <v>215</v>
      </c>
      <c r="B132" s="5"/>
      <c r="C132" s="5"/>
      <c r="D132" s="5"/>
      <c r="E132" s="5"/>
      <c r="F132" s="5"/>
      <c r="G132" s="21">
        <v>0</v>
      </c>
      <c r="H132" s="5"/>
      <c r="I132" s="5"/>
      <c r="J132" s="5"/>
      <c r="K132" s="5"/>
      <c r="L132" s="5"/>
      <c r="M132" s="5"/>
      <c r="N132" s="5"/>
      <c r="O132" s="5"/>
      <c r="P132" s="5"/>
      <c r="Q132" s="26">
        <v>0</v>
      </c>
    </row>
    <row r="133" spans="1:17">
      <c r="A133" s="3">
        <v>14010504101</v>
      </c>
      <c r="B133" s="3">
        <v>140105041</v>
      </c>
      <c r="D133" s="3">
        <v>1</v>
      </c>
      <c r="E133" s="3">
        <v>1</v>
      </c>
      <c r="F133" s="3" t="s">
        <v>216</v>
      </c>
      <c r="G133" s="21">
        <v>0</v>
      </c>
      <c r="H133" s="3" t="s">
        <v>217</v>
      </c>
      <c r="I133" s="3">
        <v>0</v>
      </c>
      <c r="J133" s="3">
        <v>0</v>
      </c>
      <c r="K133" s="3">
        <v>0</v>
      </c>
      <c r="L133" s="3">
        <v>0</v>
      </c>
      <c r="M133" s="3" t="s">
        <v>218</v>
      </c>
      <c r="N133" s="3" t="str">
        <f t="shared" ref="N133:N142" si="22">"Skill"&amp;B133</f>
        <v>Skill140105041</v>
      </c>
      <c r="O133" s="24"/>
      <c r="P133" s="24" t="s">
        <v>219</v>
      </c>
      <c r="Q133" s="26">
        <v>1</v>
      </c>
    </row>
    <row r="134" spans="1:17">
      <c r="A134" s="3">
        <v>14010504102</v>
      </c>
      <c r="B134" s="3">
        <v>140105041</v>
      </c>
      <c r="D134" s="3">
        <v>2</v>
      </c>
      <c r="E134" s="3">
        <v>71</v>
      </c>
      <c r="F134" s="3" t="s">
        <v>220</v>
      </c>
      <c r="G134" s="21">
        <v>0</v>
      </c>
      <c r="H134" s="3" t="s">
        <v>217</v>
      </c>
      <c r="I134" s="3">
        <v>0</v>
      </c>
      <c r="J134" s="3">
        <v>0</v>
      </c>
      <c r="K134" s="3">
        <v>0</v>
      </c>
      <c r="L134" s="3">
        <v>0</v>
      </c>
      <c r="M134" s="3" t="s">
        <v>218</v>
      </c>
      <c r="N134" s="3" t="str">
        <f t="shared" si="22"/>
        <v>Skill140105041</v>
      </c>
      <c r="O134" s="24"/>
      <c r="P134" s="24" t="s">
        <v>221</v>
      </c>
      <c r="Q134" s="26">
        <v>1</v>
      </c>
    </row>
    <row r="135" spans="1:17">
      <c r="A135" s="3">
        <v>14010504103</v>
      </c>
      <c r="B135" s="3">
        <v>140105041</v>
      </c>
      <c r="D135" s="3">
        <v>3</v>
      </c>
      <c r="E135" s="3">
        <v>131</v>
      </c>
      <c r="F135" s="3" t="s">
        <v>220</v>
      </c>
      <c r="G135" s="21">
        <v>0</v>
      </c>
      <c r="H135" s="3" t="s">
        <v>217</v>
      </c>
      <c r="I135" s="3">
        <v>0</v>
      </c>
      <c r="J135" s="3">
        <v>0</v>
      </c>
      <c r="K135" s="3">
        <v>0</v>
      </c>
      <c r="L135" s="3">
        <v>0</v>
      </c>
      <c r="M135" s="3" t="s">
        <v>218</v>
      </c>
      <c r="N135" s="3" t="str">
        <f t="shared" si="22"/>
        <v>Skill140105041</v>
      </c>
      <c r="O135" s="24"/>
      <c r="P135" s="24" t="s">
        <v>222</v>
      </c>
      <c r="Q135" s="26">
        <v>1</v>
      </c>
    </row>
    <row r="136" spans="1:17">
      <c r="A136" s="3">
        <v>14010504104</v>
      </c>
      <c r="B136" s="3">
        <v>140105041</v>
      </c>
      <c r="D136" s="3">
        <v>4</v>
      </c>
      <c r="E136" s="3">
        <v>191</v>
      </c>
      <c r="F136" s="3" t="s">
        <v>223</v>
      </c>
      <c r="G136" s="21">
        <v>0</v>
      </c>
      <c r="H136" s="3" t="s">
        <v>217</v>
      </c>
      <c r="I136" s="3">
        <v>0</v>
      </c>
      <c r="J136" s="3">
        <v>0</v>
      </c>
      <c r="K136" s="3">
        <v>0</v>
      </c>
      <c r="L136" s="3">
        <v>0</v>
      </c>
      <c r="M136" s="3" t="s">
        <v>218</v>
      </c>
      <c r="N136" s="3" t="str">
        <f t="shared" si="22"/>
        <v>Skill140105041</v>
      </c>
      <c r="O136" s="24"/>
      <c r="P136" s="24" t="s">
        <v>224</v>
      </c>
      <c r="Q136" s="26">
        <v>1</v>
      </c>
    </row>
    <row r="137" spans="1:17">
      <c r="A137" s="3">
        <v>14010504105</v>
      </c>
      <c r="B137" s="3">
        <v>140105041</v>
      </c>
      <c r="D137" s="3">
        <v>5</v>
      </c>
      <c r="E137" s="3">
        <v>231</v>
      </c>
      <c r="F137" s="3" t="s">
        <v>223</v>
      </c>
      <c r="G137" s="21">
        <v>0</v>
      </c>
      <c r="H137" s="3" t="s">
        <v>217</v>
      </c>
      <c r="I137" s="3">
        <v>0</v>
      </c>
      <c r="J137" s="3">
        <v>0</v>
      </c>
      <c r="K137" s="3">
        <v>0</v>
      </c>
      <c r="L137" s="3">
        <v>0</v>
      </c>
      <c r="M137" s="3" t="s">
        <v>218</v>
      </c>
      <c r="N137" s="3" t="str">
        <f t="shared" si="22"/>
        <v>Skill140105041</v>
      </c>
      <c r="O137" s="24"/>
      <c r="P137" s="24" t="s">
        <v>225</v>
      </c>
      <c r="Q137" s="26">
        <v>1</v>
      </c>
    </row>
    <row r="138" spans="1:17">
      <c r="A138" s="3">
        <v>14010504201</v>
      </c>
      <c r="B138" s="3">
        <v>140105042</v>
      </c>
      <c r="D138" s="3">
        <v>1</v>
      </c>
      <c r="E138" s="3">
        <v>1</v>
      </c>
      <c r="F138" s="3" t="s">
        <v>226</v>
      </c>
      <c r="G138" s="21">
        <v>0</v>
      </c>
      <c r="H138" s="3" t="s">
        <v>49</v>
      </c>
      <c r="I138" s="3">
        <v>0</v>
      </c>
      <c r="J138" s="3">
        <v>0</v>
      </c>
      <c r="K138" s="3">
        <v>0</v>
      </c>
      <c r="L138" s="3">
        <v>0</v>
      </c>
      <c r="M138" s="3" t="s">
        <v>227</v>
      </c>
      <c r="N138" s="3" t="str">
        <f t="shared" si="22"/>
        <v>Skill140105042</v>
      </c>
      <c r="O138" s="24"/>
      <c r="P138" s="24" t="s">
        <v>219</v>
      </c>
      <c r="Q138" s="26">
        <v>1</v>
      </c>
    </row>
    <row r="139" spans="1:17">
      <c r="A139" s="3">
        <v>14010504202</v>
      </c>
      <c r="B139" s="3">
        <v>140105042</v>
      </c>
      <c r="D139" s="3">
        <v>2</v>
      </c>
      <c r="E139" s="3">
        <v>71</v>
      </c>
      <c r="F139" s="3" t="s">
        <v>226</v>
      </c>
      <c r="G139" s="21">
        <v>0</v>
      </c>
      <c r="H139" s="3" t="s">
        <v>49</v>
      </c>
      <c r="I139" s="3">
        <v>0</v>
      </c>
      <c r="J139" s="3">
        <v>0</v>
      </c>
      <c r="K139" s="3">
        <v>0</v>
      </c>
      <c r="L139" s="3">
        <v>0</v>
      </c>
      <c r="M139" s="3" t="s">
        <v>227</v>
      </c>
      <c r="N139" s="3" t="str">
        <f t="shared" si="22"/>
        <v>Skill140105042</v>
      </c>
      <c r="O139" s="24"/>
      <c r="P139" s="24" t="s">
        <v>221</v>
      </c>
      <c r="Q139" s="26">
        <v>1</v>
      </c>
    </row>
    <row r="140" spans="1:17">
      <c r="A140" s="3">
        <v>14010504203</v>
      </c>
      <c r="B140" s="3">
        <v>140105042</v>
      </c>
      <c r="D140" s="3">
        <v>3</v>
      </c>
      <c r="E140" s="3">
        <v>131</v>
      </c>
      <c r="F140" s="3" t="s">
        <v>226</v>
      </c>
      <c r="G140" s="21">
        <v>0</v>
      </c>
      <c r="H140" s="3" t="s">
        <v>228</v>
      </c>
      <c r="I140" s="3">
        <v>0</v>
      </c>
      <c r="J140" s="3">
        <v>0</v>
      </c>
      <c r="K140" s="3">
        <v>0</v>
      </c>
      <c r="L140" s="3">
        <v>0</v>
      </c>
      <c r="M140" s="3" t="s">
        <v>227</v>
      </c>
      <c r="N140" s="3" t="str">
        <f t="shared" si="22"/>
        <v>Skill140105042</v>
      </c>
      <c r="O140" s="24"/>
      <c r="P140" s="24" t="s">
        <v>222</v>
      </c>
      <c r="Q140" s="26">
        <v>1</v>
      </c>
    </row>
    <row r="141" spans="1:17">
      <c r="A141" s="3">
        <v>14010504204</v>
      </c>
      <c r="B141" s="3">
        <v>140105042</v>
      </c>
      <c r="D141" s="3">
        <v>4</v>
      </c>
      <c r="E141" s="3">
        <v>191</v>
      </c>
      <c r="F141" s="3" t="s">
        <v>226</v>
      </c>
      <c r="G141" s="21">
        <v>0</v>
      </c>
      <c r="H141" s="3" t="s">
        <v>228</v>
      </c>
      <c r="I141" s="3">
        <v>0</v>
      </c>
      <c r="J141" s="3">
        <v>0</v>
      </c>
      <c r="K141" s="3">
        <v>0</v>
      </c>
      <c r="L141" s="3">
        <v>0</v>
      </c>
      <c r="M141" s="3" t="s">
        <v>227</v>
      </c>
      <c r="N141" s="3" t="str">
        <f t="shared" si="22"/>
        <v>Skill140105042</v>
      </c>
      <c r="O141" s="24"/>
      <c r="P141" s="24" t="s">
        <v>224</v>
      </c>
      <c r="Q141" s="26">
        <v>1</v>
      </c>
    </row>
    <row r="142" spans="1:17">
      <c r="A142" s="3">
        <v>14010504205</v>
      </c>
      <c r="B142" s="3">
        <v>140105042</v>
      </c>
      <c r="D142" s="3">
        <v>5</v>
      </c>
      <c r="E142" s="3">
        <v>231</v>
      </c>
      <c r="F142" s="3" t="s">
        <v>226</v>
      </c>
      <c r="G142" s="21">
        <v>0</v>
      </c>
      <c r="H142" s="3" t="s">
        <v>228</v>
      </c>
      <c r="I142" s="3">
        <v>0</v>
      </c>
      <c r="J142" s="3">
        <v>0</v>
      </c>
      <c r="K142" s="3">
        <v>0</v>
      </c>
      <c r="L142" s="3">
        <v>0</v>
      </c>
      <c r="M142" s="3" t="s">
        <v>227</v>
      </c>
      <c r="N142" s="3" t="str">
        <f t="shared" si="22"/>
        <v>Skill140105042</v>
      </c>
      <c r="O142" s="24"/>
      <c r="P142" s="24" t="s">
        <v>225</v>
      </c>
      <c r="Q142" s="26">
        <v>1</v>
      </c>
    </row>
    <row r="143" s="17" customFormat="1" spans="1:17">
      <c r="A143" s="7" t="s">
        <v>229</v>
      </c>
      <c r="B143" s="5"/>
      <c r="C143" s="5"/>
      <c r="D143" s="5"/>
      <c r="E143" s="5"/>
      <c r="F143" s="5"/>
      <c r="G143" s="21">
        <v>0</v>
      </c>
      <c r="H143" s="5"/>
      <c r="I143" s="5"/>
      <c r="J143" s="5"/>
      <c r="K143" s="5"/>
      <c r="L143" s="5"/>
      <c r="M143" s="5"/>
      <c r="N143" s="5"/>
      <c r="O143" s="5"/>
      <c r="P143" s="5"/>
      <c r="Q143" s="26">
        <v>0</v>
      </c>
    </row>
    <row r="144" spans="1:17">
      <c r="A144" s="3">
        <v>14010505101</v>
      </c>
      <c r="B144" s="3">
        <v>140105051</v>
      </c>
      <c r="D144" s="3">
        <v>1</v>
      </c>
      <c r="E144" s="3">
        <v>1</v>
      </c>
      <c r="F144" s="3" t="s">
        <v>230</v>
      </c>
      <c r="G144" s="21">
        <v>1</v>
      </c>
      <c r="H144" s="3" t="s">
        <v>49</v>
      </c>
      <c r="I144" s="3">
        <v>0</v>
      </c>
      <c r="J144" s="3">
        <v>0</v>
      </c>
      <c r="K144" s="3">
        <v>0</v>
      </c>
      <c r="L144" s="3">
        <v>0</v>
      </c>
      <c r="M144" s="3" t="s">
        <v>231</v>
      </c>
      <c r="N144" s="3" t="str">
        <f t="shared" ref="N144:N151" si="23">"Skill"&amp;B144</f>
        <v>Skill140105051</v>
      </c>
      <c r="O144" s="24"/>
      <c r="P144" s="24" t="s">
        <v>232</v>
      </c>
      <c r="Q144" s="26">
        <v>1</v>
      </c>
    </row>
    <row r="145" spans="1:17">
      <c r="A145" s="3">
        <v>14010505102</v>
      </c>
      <c r="B145" s="3">
        <v>140105051</v>
      </c>
      <c r="D145" s="3">
        <v>2</v>
      </c>
      <c r="E145" s="3">
        <v>91</v>
      </c>
      <c r="F145" s="3" t="s">
        <v>230</v>
      </c>
      <c r="G145" s="21">
        <v>1</v>
      </c>
      <c r="H145" s="3" t="s">
        <v>49</v>
      </c>
      <c r="I145" s="3">
        <v>0</v>
      </c>
      <c r="J145" s="3">
        <v>0</v>
      </c>
      <c r="K145" s="3">
        <v>0</v>
      </c>
      <c r="L145" s="3">
        <v>0</v>
      </c>
      <c r="M145" s="3" t="s">
        <v>231</v>
      </c>
      <c r="N145" s="3" t="str">
        <f t="shared" si="23"/>
        <v>Skill140105051</v>
      </c>
      <c r="O145" s="24"/>
      <c r="P145" s="24" t="s">
        <v>233</v>
      </c>
      <c r="Q145" s="26">
        <v>2</v>
      </c>
    </row>
    <row r="146" spans="1:17">
      <c r="A146" s="3">
        <v>14010505103</v>
      </c>
      <c r="B146" s="3">
        <v>140105051</v>
      </c>
      <c r="D146" s="3">
        <v>3</v>
      </c>
      <c r="E146" s="3">
        <v>151</v>
      </c>
      <c r="F146" s="3" t="s">
        <v>234</v>
      </c>
      <c r="G146" s="21">
        <v>1</v>
      </c>
      <c r="H146" s="3" t="s">
        <v>49</v>
      </c>
      <c r="I146" s="3">
        <v>0</v>
      </c>
      <c r="J146" s="3">
        <v>0</v>
      </c>
      <c r="K146" s="3">
        <v>0</v>
      </c>
      <c r="L146" s="3">
        <v>0</v>
      </c>
      <c r="M146" s="3" t="s">
        <v>231</v>
      </c>
      <c r="N146" s="3" t="str">
        <f t="shared" si="23"/>
        <v>Skill140105051</v>
      </c>
      <c r="O146" s="24"/>
      <c r="P146" s="24" t="s">
        <v>235</v>
      </c>
      <c r="Q146" s="26">
        <v>3</v>
      </c>
    </row>
    <row r="147" spans="1:17">
      <c r="A147" s="3">
        <v>14010505104</v>
      </c>
      <c r="B147" s="3">
        <v>140105051</v>
      </c>
      <c r="D147" s="3">
        <v>4</v>
      </c>
      <c r="E147" s="3">
        <v>211</v>
      </c>
      <c r="F147" s="3" t="s">
        <v>236</v>
      </c>
      <c r="G147" s="21">
        <v>1</v>
      </c>
      <c r="H147" s="3" t="s">
        <v>49</v>
      </c>
      <c r="I147" s="3">
        <v>0</v>
      </c>
      <c r="J147" s="3">
        <v>0</v>
      </c>
      <c r="K147" s="3">
        <v>0</v>
      </c>
      <c r="L147" s="3">
        <v>0</v>
      </c>
      <c r="M147" s="3" t="s">
        <v>231</v>
      </c>
      <c r="N147" s="3" t="str">
        <f t="shared" si="23"/>
        <v>Skill140105051</v>
      </c>
      <c r="O147" s="24"/>
      <c r="P147" s="24" t="s">
        <v>237</v>
      </c>
      <c r="Q147" s="26">
        <v>4</v>
      </c>
    </row>
    <row r="148" spans="1:17">
      <c r="A148" s="3">
        <v>14010505201</v>
      </c>
      <c r="B148" s="3">
        <v>140105052</v>
      </c>
      <c r="D148" s="3">
        <v>1</v>
      </c>
      <c r="E148" s="3">
        <v>1</v>
      </c>
      <c r="F148" s="3" t="s">
        <v>238</v>
      </c>
      <c r="G148" s="21">
        <v>999</v>
      </c>
      <c r="H148" s="3" t="s">
        <v>49</v>
      </c>
      <c r="I148" s="3">
        <v>0</v>
      </c>
      <c r="J148" s="3">
        <v>0</v>
      </c>
      <c r="K148" s="3">
        <v>0</v>
      </c>
      <c r="L148" s="3">
        <v>0</v>
      </c>
      <c r="M148" s="3" t="s">
        <v>239</v>
      </c>
      <c r="N148" s="3" t="str">
        <f t="shared" si="23"/>
        <v>Skill140105052</v>
      </c>
      <c r="O148" s="24"/>
      <c r="P148" s="24" t="s">
        <v>232</v>
      </c>
      <c r="Q148" s="26">
        <v>1</v>
      </c>
    </row>
    <row r="149" spans="1:17">
      <c r="A149" s="3">
        <v>14010505202</v>
      </c>
      <c r="B149" s="3">
        <v>140105052</v>
      </c>
      <c r="D149" s="3">
        <v>2</v>
      </c>
      <c r="E149" s="3">
        <v>91</v>
      </c>
      <c r="F149" s="3" t="s">
        <v>238</v>
      </c>
      <c r="G149" s="21">
        <v>0</v>
      </c>
      <c r="H149" s="3" t="s">
        <v>49</v>
      </c>
      <c r="I149" s="3">
        <v>0</v>
      </c>
      <c r="J149" s="3">
        <v>0</v>
      </c>
      <c r="K149" s="3">
        <v>0</v>
      </c>
      <c r="L149" s="3">
        <v>0</v>
      </c>
      <c r="M149" s="3" t="s">
        <v>239</v>
      </c>
      <c r="N149" s="3" t="str">
        <f t="shared" si="23"/>
        <v>Skill140105052</v>
      </c>
      <c r="O149" s="24"/>
      <c r="P149" s="24" t="s">
        <v>233</v>
      </c>
      <c r="Q149" s="26">
        <v>2</v>
      </c>
    </row>
    <row r="150" spans="1:17">
      <c r="A150" s="3">
        <v>14010505203</v>
      </c>
      <c r="B150" s="3">
        <v>140105052</v>
      </c>
      <c r="D150" s="3">
        <v>3</v>
      </c>
      <c r="E150" s="3">
        <v>151</v>
      </c>
      <c r="F150" s="3" t="s">
        <v>238</v>
      </c>
      <c r="G150" s="21">
        <v>0</v>
      </c>
      <c r="H150" s="3" t="s">
        <v>49</v>
      </c>
      <c r="I150" s="3">
        <v>0</v>
      </c>
      <c r="J150" s="3">
        <v>0</v>
      </c>
      <c r="K150" s="3">
        <v>0</v>
      </c>
      <c r="L150" s="3">
        <v>0</v>
      </c>
      <c r="M150" s="3" t="s">
        <v>239</v>
      </c>
      <c r="N150" s="3" t="str">
        <f t="shared" si="23"/>
        <v>Skill140105052</v>
      </c>
      <c r="O150" s="24"/>
      <c r="P150" s="24" t="s">
        <v>235</v>
      </c>
      <c r="Q150" s="26">
        <v>3</v>
      </c>
    </row>
    <row r="151" spans="1:17">
      <c r="A151" s="3">
        <v>14010505204</v>
      </c>
      <c r="B151" s="3">
        <v>140105052</v>
      </c>
      <c r="D151" s="3">
        <v>4</v>
      </c>
      <c r="E151" s="3">
        <v>211</v>
      </c>
      <c r="F151" s="3" t="s">
        <v>238</v>
      </c>
      <c r="G151" s="21">
        <v>0</v>
      </c>
      <c r="H151" s="3" t="s">
        <v>49</v>
      </c>
      <c r="I151" s="3">
        <v>0</v>
      </c>
      <c r="J151" s="3">
        <v>0</v>
      </c>
      <c r="K151" s="3">
        <v>0</v>
      </c>
      <c r="L151" s="3">
        <v>0</v>
      </c>
      <c r="M151" s="3" t="s">
        <v>239</v>
      </c>
      <c r="N151" s="3" t="str">
        <f t="shared" si="23"/>
        <v>Skill140105052</v>
      </c>
      <c r="O151" s="24"/>
      <c r="P151" s="24" t="s">
        <v>237</v>
      </c>
      <c r="Q151" s="26">
        <v>4</v>
      </c>
    </row>
    <row r="152" s="17" customFormat="1" spans="1:17">
      <c r="A152" s="7" t="s">
        <v>240</v>
      </c>
      <c r="B152" s="5"/>
      <c r="C152" s="5"/>
      <c r="D152" s="5"/>
      <c r="E152" s="5"/>
      <c r="F152" s="5"/>
      <c r="G152" s="21">
        <v>0</v>
      </c>
      <c r="H152" s="5"/>
      <c r="I152" s="5"/>
      <c r="J152" s="5"/>
      <c r="K152" s="5"/>
      <c r="L152" s="5"/>
      <c r="M152" s="5"/>
      <c r="N152" s="5"/>
      <c r="O152" s="5"/>
      <c r="P152" s="5"/>
      <c r="Q152" s="26">
        <v>0</v>
      </c>
    </row>
    <row r="153" spans="1:17">
      <c r="A153" s="3">
        <v>14010506101</v>
      </c>
      <c r="B153" s="3">
        <v>140105061</v>
      </c>
      <c r="D153" s="3">
        <v>1</v>
      </c>
      <c r="E153" s="3">
        <v>1</v>
      </c>
      <c r="F153" s="3" t="s">
        <v>241</v>
      </c>
      <c r="G153" s="21">
        <v>0</v>
      </c>
      <c r="H153" s="3" t="s">
        <v>242</v>
      </c>
      <c r="I153" s="3">
        <v>0</v>
      </c>
      <c r="J153" s="3">
        <v>0</v>
      </c>
      <c r="K153" s="3">
        <v>0</v>
      </c>
      <c r="L153" s="3">
        <v>0</v>
      </c>
      <c r="M153" s="3" t="s">
        <v>50</v>
      </c>
      <c r="N153" s="3" t="str">
        <f t="shared" ref="N153" si="24">"Skill"&amp;B153</f>
        <v>Skill140105061</v>
      </c>
      <c r="O153" s="24"/>
      <c r="P153" s="24" t="s">
        <v>243</v>
      </c>
      <c r="Q153" s="26">
        <v>1</v>
      </c>
    </row>
    <row r="154" spans="1:17">
      <c r="A154" s="3">
        <v>14010506101</v>
      </c>
      <c r="B154" s="3">
        <v>140105061</v>
      </c>
      <c r="D154" s="3">
        <v>2</v>
      </c>
      <c r="E154" s="3">
        <v>91</v>
      </c>
      <c r="F154" s="3" t="s">
        <v>244</v>
      </c>
      <c r="G154" s="21">
        <v>0</v>
      </c>
      <c r="H154" s="3" t="s">
        <v>242</v>
      </c>
      <c r="I154" s="3">
        <v>0</v>
      </c>
      <c r="J154" s="3">
        <v>0</v>
      </c>
      <c r="K154" s="3">
        <v>0</v>
      </c>
      <c r="L154" s="3">
        <v>0</v>
      </c>
      <c r="M154" s="3" t="s">
        <v>50</v>
      </c>
      <c r="N154" s="3" t="str">
        <f t="shared" ref="N154:N155" si="25">"Skill"&amp;B154</f>
        <v>Skill140105061</v>
      </c>
      <c r="O154" s="24"/>
      <c r="P154" s="24" t="s">
        <v>245</v>
      </c>
      <c r="Q154" s="26">
        <v>1</v>
      </c>
    </row>
    <row r="155" spans="1:17">
      <c r="A155" s="3">
        <v>14010506101</v>
      </c>
      <c r="B155" s="3">
        <v>140105061</v>
      </c>
      <c r="D155" s="3">
        <v>3</v>
      </c>
      <c r="E155" s="3">
        <v>151</v>
      </c>
      <c r="F155" s="3" t="s">
        <v>246</v>
      </c>
      <c r="G155" s="21">
        <v>0</v>
      </c>
      <c r="H155" s="3" t="s">
        <v>242</v>
      </c>
      <c r="I155" s="3">
        <v>0</v>
      </c>
      <c r="J155" s="3">
        <v>0</v>
      </c>
      <c r="K155" s="3">
        <v>0</v>
      </c>
      <c r="L155" s="3">
        <v>0</v>
      </c>
      <c r="M155" s="3" t="s">
        <v>50</v>
      </c>
      <c r="N155" s="3" t="str">
        <f t="shared" si="25"/>
        <v>Skill140105061</v>
      </c>
      <c r="O155" s="24"/>
      <c r="P155" s="24" t="s">
        <v>247</v>
      </c>
      <c r="Q155" s="26">
        <v>1</v>
      </c>
    </row>
    <row r="156" s="17" customFormat="1" spans="1:17">
      <c r="A156" s="7" t="s">
        <v>248</v>
      </c>
      <c r="B156" s="5"/>
      <c r="C156" s="5"/>
      <c r="D156" s="5"/>
      <c r="E156" s="5"/>
      <c r="F156" s="5"/>
      <c r="G156" s="21">
        <v>0</v>
      </c>
      <c r="H156" s="5"/>
      <c r="I156" s="5"/>
      <c r="J156" s="5"/>
      <c r="K156" s="5"/>
      <c r="L156" s="5"/>
      <c r="M156" s="5"/>
      <c r="N156" s="5"/>
      <c r="O156" s="5"/>
      <c r="P156" s="5"/>
      <c r="Q156" s="26">
        <v>0</v>
      </c>
    </row>
    <row r="157" spans="1:17">
      <c r="A157" s="3">
        <v>14010507101</v>
      </c>
      <c r="B157" s="3">
        <v>140105071</v>
      </c>
      <c r="D157" s="3">
        <v>1</v>
      </c>
      <c r="E157" s="3">
        <v>1</v>
      </c>
      <c r="F157" s="3" t="s">
        <v>249</v>
      </c>
      <c r="G157" s="21">
        <v>0</v>
      </c>
      <c r="H157" s="3" t="s">
        <v>49</v>
      </c>
      <c r="I157" s="3">
        <v>0</v>
      </c>
      <c r="J157" s="3">
        <v>0</v>
      </c>
      <c r="K157" s="3">
        <v>0</v>
      </c>
      <c r="L157" s="3">
        <v>0</v>
      </c>
      <c r="M157" s="3" t="s">
        <v>250</v>
      </c>
      <c r="N157" s="3" t="str">
        <f t="shared" ref="N157:N164" si="26">"Skill"&amp;B157</f>
        <v>Skill140105071</v>
      </c>
      <c r="O157" s="24"/>
      <c r="P157" s="24" t="s">
        <v>251</v>
      </c>
      <c r="Q157" s="26">
        <v>1</v>
      </c>
    </row>
    <row r="158" spans="1:17">
      <c r="A158" s="3">
        <v>14010507102</v>
      </c>
      <c r="B158" s="3">
        <v>140105071</v>
      </c>
      <c r="D158" s="3">
        <v>2</v>
      </c>
      <c r="E158" s="3">
        <v>91</v>
      </c>
      <c r="F158" s="3" t="s">
        <v>252</v>
      </c>
      <c r="G158" s="21">
        <v>0</v>
      </c>
      <c r="H158" s="3" t="s">
        <v>49</v>
      </c>
      <c r="I158" s="3">
        <v>0</v>
      </c>
      <c r="J158" s="3">
        <v>0</v>
      </c>
      <c r="K158" s="3">
        <v>0</v>
      </c>
      <c r="L158" s="3">
        <v>0</v>
      </c>
      <c r="M158" s="3" t="s">
        <v>250</v>
      </c>
      <c r="N158" s="3" t="str">
        <f t="shared" si="26"/>
        <v>Skill140105071</v>
      </c>
      <c r="O158" s="24"/>
      <c r="P158" s="24" t="s">
        <v>253</v>
      </c>
      <c r="Q158" s="26">
        <v>1</v>
      </c>
    </row>
    <row r="159" spans="1:17">
      <c r="A159" s="3">
        <v>14010507103</v>
      </c>
      <c r="B159" s="3">
        <v>140105071</v>
      </c>
      <c r="D159" s="3">
        <v>3</v>
      </c>
      <c r="E159" s="3">
        <v>151</v>
      </c>
      <c r="F159" s="3" t="s">
        <v>252</v>
      </c>
      <c r="G159" s="21">
        <v>0</v>
      </c>
      <c r="H159" s="3" t="s">
        <v>254</v>
      </c>
      <c r="I159" s="3">
        <v>0</v>
      </c>
      <c r="J159" s="3">
        <v>0</v>
      </c>
      <c r="K159" s="3">
        <v>0</v>
      </c>
      <c r="L159" s="3">
        <v>0</v>
      </c>
      <c r="M159" s="3" t="s">
        <v>250</v>
      </c>
      <c r="N159" s="3" t="str">
        <f t="shared" si="26"/>
        <v>Skill140105071</v>
      </c>
      <c r="O159" s="24"/>
      <c r="P159" s="24" t="s">
        <v>255</v>
      </c>
      <c r="Q159" s="26">
        <v>1</v>
      </c>
    </row>
    <row r="160" spans="1:17">
      <c r="A160" s="3">
        <v>14010507104</v>
      </c>
      <c r="B160" s="3">
        <v>140105071</v>
      </c>
      <c r="D160" s="3">
        <v>4</v>
      </c>
      <c r="E160" s="3">
        <v>211</v>
      </c>
      <c r="F160" s="3" t="s">
        <v>256</v>
      </c>
      <c r="G160" s="21">
        <v>0</v>
      </c>
      <c r="H160" s="3" t="s">
        <v>254</v>
      </c>
      <c r="I160" s="3">
        <v>0</v>
      </c>
      <c r="J160" s="3">
        <v>0</v>
      </c>
      <c r="K160" s="3">
        <v>0</v>
      </c>
      <c r="L160" s="3">
        <v>0</v>
      </c>
      <c r="M160" s="3" t="s">
        <v>250</v>
      </c>
      <c r="N160" s="3" t="str">
        <f t="shared" si="26"/>
        <v>Skill140105071</v>
      </c>
      <c r="O160" s="24"/>
      <c r="P160" s="24" t="s">
        <v>257</v>
      </c>
      <c r="Q160" s="26">
        <v>1</v>
      </c>
    </row>
    <row r="161" spans="1:17">
      <c r="A161" s="3">
        <v>14010507201</v>
      </c>
      <c r="B161" s="3">
        <v>140105072</v>
      </c>
      <c r="D161" s="3">
        <v>1</v>
      </c>
      <c r="E161" s="3">
        <v>1</v>
      </c>
      <c r="F161" s="3" t="s">
        <v>195</v>
      </c>
      <c r="G161" s="21">
        <v>0</v>
      </c>
      <c r="H161" s="3" t="s">
        <v>49</v>
      </c>
      <c r="I161" s="3">
        <v>0</v>
      </c>
      <c r="J161" s="3">
        <v>0</v>
      </c>
      <c r="K161" s="3">
        <v>0</v>
      </c>
      <c r="L161" s="3">
        <v>0</v>
      </c>
      <c r="M161" s="3" t="s">
        <v>258</v>
      </c>
      <c r="N161" s="3" t="str">
        <f t="shared" si="26"/>
        <v>Skill140105072</v>
      </c>
      <c r="O161" s="24"/>
      <c r="P161" s="24" t="s">
        <v>251</v>
      </c>
      <c r="Q161" s="26">
        <v>1</v>
      </c>
    </row>
    <row r="162" spans="1:17">
      <c r="A162" s="3">
        <v>14010507202</v>
      </c>
      <c r="B162" s="3">
        <v>140105072</v>
      </c>
      <c r="D162" s="3">
        <v>2</v>
      </c>
      <c r="E162" s="3">
        <v>91</v>
      </c>
      <c r="F162" s="3" t="s">
        <v>195</v>
      </c>
      <c r="G162" s="21">
        <v>0</v>
      </c>
      <c r="H162" s="3" t="s">
        <v>49</v>
      </c>
      <c r="I162" s="3">
        <v>0</v>
      </c>
      <c r="J162" s="3">
        <v>0</v>
      </c>
      <c r="K162" s="3">
        <v>0</v>
      </c>
      <c r="L162" s="3">
        <v>0</v>
      </c>
      <c r="M162" s="3" t="s">
        <v>258</v>
      </c>
      <c r="N162" s="3" t="str">
        <f t="shared" si="26"/>
        <v>Skill140105072</v>
      </c>
      <c r="O162" s="24"/>
      <c r="P162" s="24" t="s">
        <v>253</v>
      </c>
      <c r="Q162" s="26">
        <v>2</v>
      </c>
    </row>
    <row r="163" spans="1:17">
      <c r="A163" s="3">
        <v>14010507203</v>
      </c>
      <c r="B163" s="3">
        <v>140105072</v>
      </c>
      <c r="D163" s="3">
        <v>3</v>
      </c>
      <c r="E163" s="3">
        <v>151</v>
      </c>
      <c r="F163" s="3" t="s">
        <v>195</v>
      </c>
      <c r="G163" s="21">
        <v>0</v>
      </c>
      <c r="H163" s="3" t="s">
        <v>49</v>
      </c>
      <c r="I163" s="3">
        <v>0</v>
      </c>
      <c r="J163" s="3">
        <v>0</v>
      </c>
      <c r="K163" s="3">
        <v>0</v>
      </c>
      <c r="L163" s="3">
        <v>0</v>
      </c>
      <c r="M163" s="3" t="s">
        <v>258</v>
      </c>
      <c r="N163" s="3" t="str">
        <f t="shared" si="26"/>
        <v>Skill140105072</v>
      </c>
      <c r="O163" s="24"/>
      <c r="P163" s="24" t="s">
        <v>255</v>
      </c>
      <c r="Q163" s="26">
        <v>3</v>
      </c>
    </row>
    <row r="164" spans="1:17">
      <c r="A164" s="3">
        <v>14010507204</v>
      </c>
      <c r="B164" s="3">
        <v>140105072</v>
      </c>
      <c r="D164" s="3">
        <v>4</v>
      </c>
      <c r="E164" s="3">
        <v>211</v>
      </c>
      <c r="F164" s="3" t="s">
        <v>195</v>
      </c>
      <c r="G164" s="21">
        <v>0</v>
      </c>
      <c r="H164" s="3" t="s">
        <v>49</v>
      </c>
      <c r="I164" s="3">
        <v>0</v>
      </c>
      <c r="J164" s="3">
        <v>0</v>
      </c>
      <c r="K164" s="3">
        <v>0</v>
      </c>
      <c r="L164" s="3">
        <v>0</v>
      </c>
      <c r="M164" s="3" t="s">
        <v>258</v>
      </c>
      <c r="N164" s="3" t="str">
        <f t="shared" si="26"/>
        <v>Skill140105072</v>
      </c>
      <c r="O164" s="24"/>
      <c r="P164" s="24" t="s">
        <v>257</v>
      </c>
      <c r="Q164" s="26">
        <v>4</v>
      </c>
    </row>
    <row r="165" spans="1:17">
      <c r="A165" s="3">
        <v>14010507301</v>
      </c>
      <c r="B165" s="3">
        <v>140105073</v>
      </c>
      <c r="D165" s="3">
        <v>1</v>
      </c>
      <c r="E165" s="3">
        <v>1</v>
      </c>
      <c r="F165" s="3" t="s">
        <v>195</v>
      </c>
      <c r="G165" s="21">
        <v>0</v>
      </c>
      <c r="H165" s="3" t="s">
        <v>259</v>
      </c>
      <c r="I165" s="3">
        <v>0</v>
      </c>
      <c r="J165" s="3">
        <v>0</v>
      </c>
      <c r="K165" s="3">
        <v>0</v>
      </c>
      <c r="L165" s="3">
        <v>0</v>
      </c>
      <c r="M165" s="3" t="s">
        <v>50</v>
      </c>
      <c r="N165" s="3" t="str">
        <f t="shared" ref="N165:N168" si="27">"Skill"&amp;B165</f>
        <v>Skill140105073</v>
      </c>
      <c r="O165" s="24"/>
      <c r="P165" s="24" t="s">
        <v>251</v>
      </c>
      <c r="Q165" s="26">
        <v>1</v>
      </c>
    </row>
    <row r="166" spans="1:17">
      <c r="A166" s="3">
        <v>14010507302</v>
      </c>
      <c r="B166" s="3">
        <v>140105073</v>
      </c>
      <c r="D166" s="3">
        <v>2</v>
      </c>
      <c r="E166" s="3">
        <v>91</v>
      </c>
      <c r="F166" s="3" t="s">
        <v>195</v>
      </c>
      <c r="G166" s="21">
        <v>0</v>
      </c>
      <c r="H166" s="3" t="s">
        <v>259</v>
      </c>
      <c r="I166" s="3">
        <v>0</v>
      </c>
      <c r="J166" s="3">
        <v>0</v>
      </c>
      <c r="K166" s="3">
        <v>0</v>
      </c>
      <c r="L166" s="3">
        <v>0</v>
      </c>
      <c r="M166" s="3" t="s">
        <v>50</v>
      </c>
      <c r="N166" s="3" t="str">
        <f t="shared" si="27"/>
        <v>Skill140105073</v>
      </c>
      <c r="O166" s="24"/>
      <c r="P166" s="24" t="s">
        <v>253</v>
      </c>
      <c r="Q166" s="26">
        <v>2</v>
      </c>
    </row>
    <row r="167" spans="1:17">
      <c r="A167" s="3">
        <v>14010507303</v>
      </c>
      <c r="B167" s="3">
        <v>140105073</v>
      </c>
      <c r="D167" s="3">
        <v>3</v>
      </c>
      <c r="E167" s="3">
        <v>151</v>
      </c>
      <c r="F167" s="3" t="s">
        <v>195</v>
      </c>
      <c r="G167" s="21">
        <v>0</v>
      </c>
      <c r="H167" s="3" t="s">
        <v>259</v>
      </c>
      <c r="I167" s="3">
        <v>0</v>
      </c>
      <c r="J167" s="3">
        <v>0</v>
      </c>
      <c r="K167" s="3">
        <v>0</v>
      </c>
      <c r="L167" s="3">
        <v>0</v>
      </c>
      <c r="M167" s="3" t="s">
        <v>50</v>
      </c>
      <c r="N167" s="3" t="str">
        <f t="shared" si="27"/>
        <v>Skill140105073</v>
      </c>
      <c r="O167" s="24"/>
      <c r="P167" s="24" t="s">
        <v>255</v>
      </c>
      <c r="Q167" s="26">
        <v>3</v>
      </c>
    </row>
    <row r="168" spans="1:17">
      <c r="A168" s="3">
        <v>14010507304</v>
      </c>
      <c r="B168" s="3">
        <v>140105073</v>
      </c>
      <c r="D168" s="3">
        <v>4</v>
      </c>
      <c r="E168" s="3">
        <v>211</v>
      </c>
      <c r="F168" s="3" t="s">
        <v>195</v>
      </c>
      <c r="G168" s="21">
        <v>0</v>
      </c>
      <c r="H168" s="3" t="s">
        <v>259</v>
      </c>
      <c r="I168" s="3">
        <v>0</v>
      </c>
      <c r="J168" s="3">
        <v>0</v>
      </c>
      <c r="K168" s="3">
        <v>0</v>
      </c>
      <c r="L168" s="3">
        <v>0</v>
      </c>
      <c r="M168" s="3" t="s">
        <v>50</v>
      </c>
      <c r="N168" s="3" t="str">
        <f t="shared" si="27"/>
        <v>Skill140105073</v>
      </c>
      <c r="O168" s="24"/>
      <c r="P168" s="24" t="s">
        <v>257</v>
      </c>
      <c r="Q168" s="26">
        <v>4</v>
      </c>
    </row>
    <row r="169" s="17" customFormat="1" spans="1:17">
      <c r="A169" s="7" t="s">
        <v>260</v>
      </c>
      <c r="B169" s="5"/>
      <c r="C169" s="5"/>
      <c r="D169" s="5"/>
      <c r="E169" s="5"/>
      <c r="F169" s="5"/>
      <c r="G169" s="21">
        <v>0</v>
      </c>
      <c r="H169" s="5"/>
      <c r="I169" s="5"/>
      <c r="J169" s="5"/>
      <c r="K169" s="5"/>
      <c r="L169" s="5"/>
      <c r="M169" s="5"/>
      <c r="N169" s="5"/>
      <c r="O169" s="5"/>
      <c r="P169" s="5"/>
      <c r="Q169" s="26">
        <v>0</v>
      </c>
    </row>
    <row r="170" spans="1:17">
      <c r="A170" s="3">
        <v>14010508101</v>
      </c>
      <c r="B170" s="3">
        <v>140105081</v>
      </c>
      <c r="D170" s="3">
        <v>1</v>
      </c>
      <c r="E170" s="3">
        <v>1</v>
      </c>
      <c r="F170" s="3" t="s">
        <v>195</v>
      </c>
      <c r="G170" s="21">
        <v>0</v>
      </c>
      <c r="H170" s="3" t="s">
        <v>261</v>
      </c>
      <c r="I170" s="3">
        <v>0</v>
      </c>
      <c r="J170" s="3">
        <v>0</v>
      </c>
      <c r="K170" s="3">
        <v>0</v>
      </c>
      <c r="L170" s="3">
        <v>0</v>
      </c>
      <c r="M170" s="3" t="s">
        <v>50</v>
      </c>
      <c r="N170" s="3" t="str">
        <f t="shared" ref="N170" si="28">"Skill"&amp;B170</f>
        <v>Skill140105081</v>
      </c>
      <c r="O170" s="24"/>
      <c r="P170" s="24" t="s">
        <v>262</v>
      </c>
      <c r="Q170" s="26">
        <v>1</v>
      </c>
    </row>
    <row r="171" s="16" customFormat="1" spans="1:17">
      <c r="A171" s="19" t="s">
        <v>263</v>
      </c>
      <c r="B171" s="20"/>
      <c r="C171" s="20"/>
      <c r="D171" s="20"/>
      <c r="E171" s="20"/>
      <c r="F171" s="20"/>
      <c r="G171" s="21"/>
      <c r="H171" s="20"/>
      <c r="I171" s="20"/>
      <c r="J171" s="20"/>
      <c r="K171" s="20"/>
      <c r="L171" s="20"/>
      <c r="M171" s="20"/>
      <c r="N171" s="20"/>
      <c r="O171" s="20"/>
      <c r="P171" s="20"/>
      <c r="Q171" s="25">
        <f>MOD(B171,100)</f>
        <v>0</v>
      </c>
    </row>
    <row r="172" s="17" customFormat="1" spans="1:17">
      <c r="A172" s="7" t="s">
        <v>264</v>
      </c>
      <c r="B172" s="5"/>
      <c r="C172" s="5"/>
      <c r="D172" s="5"/>
      <c r="E172" s="5"/>
      <c r="F172" s="5"/>
      <c r="G172" s="21"/>
      <c r="H172" s="5"/>
      <c r="I172" s="5"/>
      <c r="J172" s="5"/>
      <c r="K172" s="5"/>
      <c r="L172" s="5"/>
      <c r="M172" s="5"/>
      <c r="N172" s="5"/>
      <c r="O172" s="5"/>
      <c r="P172" s="5"/>
      <c r="Q172" s="26">
        <v>0</v>
      </c>
    </row>
    <row r="173" spans="1:17">
      <c r="A173" s="3">
        <v>700030101</v>
      </c>
      <c r="B173" s="3">
        <v>7000301</v>
      </c>
      <c r="D173" s="3">
        <v>1</v>
      </c>
      <c r="E173" s="3">
        <v>1</v>
      </c>
      <c r="F173" s="3" t="s">
        <v>181</v>
      </c>
      <c r="G173" s="21">
        <v>0</v>
      </c>
      <c r="H173" s="3" t="s">
        <v>49</v>
      </c>
      <c r="I173" s="3">
        <v>0</v>
      </c>
      <c r="J173" s="3">
        <v>100</v>
      </c>
      <c r="K173" s="3">
        <v>0</v>
      </c>
      <c r="L173" s="3">
        <v>0</v>
      </c>
      <c r="M173" s="3" t="s">
        <v>182</v>
      </c>
      <c r="N173" s="3" t="str">
        <f>"Skill"&amp;B173</f>
        <v>Skill7000301</v>
      </c>
      <c r="O173" s="3"/>
      <c r="P173" s="3" t="s">
        <v>183</v>
      </c>
      <c r="Q173" s="26">
        <v>1</v>
      </c>
    </row>
    <row r="174" spans="1:17">
      <c r="A174" s="3">
        <v>700032101</v>
      </c>
      <c r="B174" s="3">
        <v>7000321</v>
      </c>
      <c r="D174" s="3">
        <v>1</v>
      </c>
      <c r="E174" s="3">
        <v>1</v>
      </c>
      <c r="F174" s="3" t="s">
        <v>181</v>
      </c>
      <c r="G174" s="21">
        <v>0</v>
      </c>
      <c r="H174" s="3" t="s">
        <v>49</v>
      </c>
      <c r="I174" s="3">
        <v>0</v>
      </c>
      <c r="J174" s="3">
        <v>100</v>
      </c>
      <c r="K174" s="3">
        <v>0</v>
      </c>
      <c r="L174" s="3">
        <v>0</v>
      </c>
      <c r="M174" s="18" t="s">
        <v>50</v>
      </c>
      <c r="N174" s="3" t="str">
        <f>"Skill"&amp;B174</f>
        <v>Skill7000321</v>
      </c>
      <c r="O174" s="3"/>
      <c r="P174" s="3" t="s">
        <v>183</v>
      </c>
      <c r="Q174" s="26">
        <v>1</v>
      </c>
    </row>
    <row r="175" s="17" customFormat="1" spans="1:17">
      <c r="A175" s="7" t="s">
        <v>265</v>
      </c>
      <c r="B175" s="5"/>
      <c r="C175" s="5"/>
      <c r="D175" s="5"/>
      <c r="E175" s="5"/>
      <c r="F175" s="5"/>
      <c r="G175" s="21">
        <v>0</v>
      </c>
      <c r="H175" s="5"/>
      <c r="I175" s="5"/>
      <c r="J175" s="5"/>
      <c r="K175" s="5"/>
      <c r="L175" s="5"/>
      <c r="M175" s="5"/>
      <c r="N175" s="5"/>
      <c r="O175" s="5"/>
      <c r="P175" s="5"/>
      <c r="Q175" s="26">
        <v>0</v>
      </c>
    </row>
    <row r="176" spans="1:17">
      <c r="A176" s="3">
        <v>700030301</v>
      </c>
      <c r="B176" s="3">
        <v>7000303</v>
      </c>
      <c r="D176" s="3">
        <v>1</v>
      </c>
      <c r="E176" s="3">
        <v>1</v>
      </c>
      <c r="F176" s="3" t="s">
        <v>266</v>
      </c>
      <c r="G176" s="21">
        <v>0</v>
      </c>
      <c r="H176" s="3" t="s">
        <v>49</v>
      </c>
      <c r="I176" s="3">
        <v>1000</v>
      </c>
      <c r="J176" s="3">
        <v>0</v>
      </c>
      <c r="K176" s="3">
        <v>0</v>
      </c>
      <c r="L176" s="3">
        <v>0</v>
      </c>
      <c r="M176" s="3" t="s">
        <v>50</v>
      </c>
      <c r="N176" s="3" t="str">
        <f t="shared" ref="N176:N181" si="29">"Skill"&amp;B176</f>
        <v>Skill7000303</v>
      </c>
      <c r="O176" s="24"/>
      <c r="P176" s="24" t="s">
        <v>201</v>
      </c>
      <c r="Q176" s="26">
        <v>1</v>
      </c>
    </row>
    <row r="177" spans="1:17">
      <c r="A177" s="3">
        <v>700030302</v>
      </c>
      <c r="B177" s="3">
        <v>7000303</v>
      </c>
      <c r="D177" s="3">
        <v>2</v>
      </c>
      <c r="E177" s="3">
        <v>51</v>
      </c>
      <c r="F177" s="3" t="s">
        <v>267</v>
      </c>
      <c r="G177" s="21">
        <v>0</v>
      </c>
      <c r="H177" s="3" t="s">
        <v>49</v>
      </c>
      <c r="I177" s="3">
        <v>1000</v>
      </c>
      <c r="J177" s="3">
        <v>0</v>
      </c>
      <c r="K177" s="3">
        <v>0</v>
      </c>
      <c r="L177" s="3">
        <v>0</v>
      </c>
      <c r="M177" s="3" t="s">
        <v>50</v>
      </c>
      <c r="N177" s="3" t="str">
        <f t="shared" si="29"/>
        <v>Skill7000303</v>
      </c>
      <c r="O177" s="24"/>
      <c r="P177" s="24" t="s">
        <v>201</v>
      </c>
      <c r="Q177" s="26">
        <v>1</v>
      </c>
    </row>
    <row r="178" spans="1:17">
      <c r="A178" s="3">
        <v>700030303</v>
      </c>
      <c r="B178" s="3">
        <v>7000303</v>
      </c>
      <c r="D178" s="3">
        <v>3</v>
      </c>
      <c r="E178" s="3">
        <v>91</v>
      </c>
      <c r="F178" s="3" t="s">
        <v>268</v>
      </c>
      <c r="G178" s="21">
        <v>0</v>
      </c>
      <c r="H178" s="3" t="s">
        <v>49</v>
      </c>
      <c r="I178" s="3">
        <v>1000</v>
      </c>
      <c r="J178" s="3">
        <v>0</v>
      </c>
      <c r="K178" s="3">
        <v>0</v>
      </c>
      <c r="L178" s="3">
        <v>0</v>
      </c>
      <c r="M178" s="3" t="s">
        <v>50</v>
      </c>
      <c r="N178" s="3" t="str">
        <f t="shared" si="29"/>
        <v>Skill7000303</v>
      </c>
      <c r="O178" s="24"/>
      <c r="P178" s="24" t="s">
        <v>201</v>
      </c>
      <c r="Q178" s="26">
        <v>1</v>
      </c>
    </row>
    <row r="179" spans="1:17">
      <c r="A179" s="3">
        <v>700030304</v>
      </c>
      <c r="B179" s="3">
        <v>7000303</v>
      </c>
      <c r="D179" s="3">
        <v>4</v>
      </c>
      <c r="E179" s="3">
        <v>111</v>
      </c>
      <c r="F179" s="3" t="s">
        <v>269</v>
      </c>
      <c r="G179" s="21">
        <v>0</v>
      </c>
      <c r="H179" s="3" t="s">
        <v>49</v>
      </c>
      <c r="I179" s="3">
        <v>1000</v>
      </c>
      <c r="J179" s="3">
        <v>0</v>
      </c>
      <c r="K179" s="3">
        <v>0</v>
      </c>
      <c r="L179" s="3">
        <v>0</v>
      </c>
      <c r="M179" s="3" t="s">
        <v>50</v>
      </c>
      <c r="N179" s="3" t="str">
        <f t="shared" si="29"/>
        <v>Skill7000303</v>
      </c>
      <c r="O179" s="24"/>
      <c r="P179" s="24" t="s">
        <v>201</v>
      </c>
      <c r="Q179" s="26">
        <v>1</v>
      </c>
    </row>
    <row r="180" spans="1:17">
      <c r="A180" s="3">
        <v>700030305</v>
      </c>
      <c r="B180" s="3">
        <v>7000303</v>
      </c>
      <c r="D180" s="3">
        <v>5</v>
      </c>
      <c r="E180" s="3">
        <v>171</v>
      </c>
      <c r="F180" s="3" t="s">
        <v>270</v>
      </c>
      <c r="G180" s="21">
        <v>0</v>
      </c>
      <c r="H180" s="3" t="s">
        <v>49</v>
      </c>
      <c r="I180" s="3">
        <v>1000</v>
      </c>
      <c r="J180" s="3">
        <v>0</v>
      </c>
      <c r="K180" s="3">
        <v>0</v>
      </c>
      <c r="L180" s="3">
        <v>0</v>
      </c>
      <c r="M180" s="3" t="s">
        <v>50</v>
      </c>
      <c r="N180" s="3" t="str">
        <f t="shared" si="29"/>
        <v>Skill7000303</v>
      </c>
      <c r="O180" s="24"/>
      <c r="P180" s="24" t="s">
        <v>201</v>
      </c>
      <c r="Q180" s="26">
        <v>1</v>
      </c>
    </row>
    <row r="181" spans="1:17">
      <c r="A181" s="3">
        <v>700030306</v>
      </c>
      <c r="B181" s="3">
        <v>7000303</v>
      </c>
      <c r="D181" s="3">
        <v>6</v>
      </c>
      <c r="E181" s="3">
        <v>231</v>
      </c>
      <c r="F181" s="3" t="s">
        <v>271</v>
      </c>
      <c r="G181" s="21">
        <v>0</v>
      </c>
      <c r="H181" s="3" t="s">
        <v>49</v>
      </c>
      <c r="I181" s="3">
        <v>1000</v>
      </c>
      <c r="J181" s="3">
        <v>0</v>
      </c>
      <c r="K181" s="3">
        <v>0</v>
      </c>
      <c r="L181" s="3">
        <v>0</v>
      </c>
      <c r="M181" s="3" t="s">
        <v>50</v>
      </c>
      <c r="N181" s="3" t="str">
        <f t="shared" si="29"/>
        <v>Skill7000303</v>
      </c>
      <c r="O181" s="24"/>
      <c r="P181" s="24" t="s">
        <v>201</v>
      </c>
      <c r="Q181" s="26">
        <v>1</v>
      </c>
    </row>
    <row r="182" s="17" customFormat="1" spans="1:17">
      <c r="A182" s="7" t="s">
        <v>272</v>
      </c>
      <c r="B182" s="5"/>
      <c r="C182" s="5"/>
      <c r="D182" s="5"/>
      <c r="E182" s="5"/>
      <c r="F182" s="5"/>
      <c r="G182" s="21">
        <v>0</v>
      </c>
      <c r="H182" s="5"/>
      <c r="I182" s="5"/>
      <c r="J182" s="5"/>
      <c r="K182" s="5"/>
      <c r="L182" s="5"/>
      <c r="M182" s="5"/>
      <c r="N182" s="5"/>
      <c r="O182" s="5"/>
      <c r="P182" s="5"/>
      <c r="Q182" s="26">
        <v>0</v>
      </c>
    </row>
    <row r="183" spans="1:17">
      <c r="A183" s="3">
        <v>700030401</v>
      </c>
      <c r="B183" s="3">
        <v>7000304</v>
      </c>
      <c r="D183" s="3">
        <v>1</v>
      </c>
      <c r="E183" s="3">
        <v>1</v>
      </c>
      <c r="F183" s="3" t="s">
        <v>273</v>
      </c>
      <c r="G183" s="21">
        <v>10</v>
      </c>
      <c r="H183" s="3" t="s">
        <v>49</v>
      </c>
      <c r="I183" s="3">
        <v>0</v>
      </c>
      <c r="J183" s="3">
        <v>100</v>
      </c>
      <c r="K183" s="3">
        <v>0</v>
      </c>
      <c r="L183" s="3">
        <v>0</v>
      </c>
      <c r="M183" s="3" t="s">
        <v>50</v>
      </c>
      <c r="N183" s="3" t="str">
        <f t="shared" ref="N183:N188" si="30">"Skill"&amp;B183</f>
        <v>Skill7000304</v>
      </c>
      <c r="O183" s="24"/>
      <c r="P183" s="24" t="s">
        <v>201</v>
      </c>
      <c r="Q183" s="26">
        <v>1</v>
      </c>
    </row>
    <row r="184" spans="1:17">
      <c r="A184" s="3">
        <v>700030402</v>
      </c>
      <c r="B184" s="3">
        <v>7000304</v>
      </c>
      <c r="D184" s="3">
        <v>2</v>
      </c>
      <c r="E184" s="3">
        <v>51</v>
      </c>
      <c r="F184" s="3" t="s">
        <v>274</v>
      </c>
      <c r="G184" s="21">
        <v>10</v>
      </c>
      <c r="H184" s="3" t="s">
        <v>49</v>
      </c>
      <c r="I184" s="3">
        <v>0</v>
      </c>
      <c r="J184" s="3">
        <v>100</v>
      </c>
      <c r="K184" s="3">
        <v>0</v>
      </c>
      <c r="L184" s="3">
        <v>0</v>
      </c>
      <c r="M184" s="3" t="s">
        <v>50</v>
      </c>
      <c r="N184" s="3" t="str">
        <f t="shared" si="30"/>
        <v>Skill7000304</v>
      </c>
      <c r="O184" s="24"/>
      <c r="P184" s="24" t="s">
        <v>201</v>
      </c>
      <c r="Q184" s="26">
        <v>1</v>
      </c>
    </row>
    <row r="185" spans="1:17">
      <c r="A185" s="3">
        <v>700030403</v>
      </c>
      <c r="B185" s="3">
        <v>7000304</v>
      </c>
      <c r="D185" s="3">
        <v>3</v>
      </c>
      <c r="E185" s="3">
        <v>91</v>
      </c>
      <c r="F185" s="3" t="s">
        <v>275</v>
      </c>
      <c r="G185" s="21">
        <v>10</v>
      </c>
      <c r="H185" s="3" t="s">
        <v>49</v>
      </c>
      <c r="I185" s="3">
        <v>0</v>
      </c>
      <c r="J185" s="3">
        <v>100</v>
      </c>
      <c r="K185" s="3">
        <v>0</v>
      </c>
      <c r="L185" s="3">
        <v>0</v>
      </c>
      <c r="M185" s="3" t="s">
        <v>50</v>
      </c>
      <c r="N185" s="3" t="str">
        <f t="shared" si="30"/>
        <v>Skill7000304</v>
      </c>
      <c r="O185" s="24"/>
      <c r="P185" s="24" t="s">
        <v>201</v>
      </c>
      <c r="Q185" s="26">
        <v>1</v>
      </c>
    </row>
    <row r="186" spans="1:17">
      <c r="A186" s="3">
        <v>700030404</v>
      </c>
      <c r="B186" s="3">
        <v>7000304</v>
      </c>
      <c r="D186" s="3">
        <v>4</v>
      </c>
      <c r="E186" s="3">
        <v>111</v>
      </c>
      <c r="F186" s="3" t="s">
        <v>276</v>
      </c>
      <c r="G186" s="21">
        <v>10</v>
      </c>
      <c r="H186" s="3" t="s">
        <v>49</v>
      </c>
      <c r="I186" s="3">
        <v>0</v>
      </c>
      <c r="J186" s="3">
        <v>100</v>
      </c>
      <c r="K186" s="3">
        <v>0</v>
      </c>
      <c r="L186" s="3">
        <v>0</v>
      </c>
      <c r="M186" s="3" t="s">
        <v>50</v>
      </c>
      <c r="N186" s="3" t="str">
        <f t="shared" si="30"/>
        <v>Skill7000304</v>
      </c>
      <c r="O186" s="24"/>
      <c r="P186" s="24" t="s">
        <v>201</v>
      </c>
      <c r="Q186" s="26">
        <v>1</v>
      </c>
    </row>
    <row r="187" spans="1:17">
      <c r="A187" s="3">
        <v>700030405</v>
      </c>
      <c r="B187" s="3">
        <v>7000304</v>
      </c>
      <c r="D187" s="3">
        <v>5</v>
      </c>
      <c r="E187" s="3">
        <v>171</v>
      </c>
      <c r="F187" s="3" t="s">
        <v>277</v>
      </c>
      <c r="G187" s="21">
        <v>10</v>
      </c>
      <c r="H187" s="3" t="s">
        <v>49</v>
      </c>
      <c r="I187" s="3">
        <v>0</v>
      </c>
      <c r="J187" s="3">
        <v>100</v>
      </c>
      <c r="K187" s="3">
        <v>0</v>
      </c>
      <c r="L187" s="3">
        <v>0</v>
      </c>
      <c r="M187" s="3" t="s">
        <v>50</v>
      </c>
      <c r="N187" s="3" t="str">
        <f t="shared" si="30"/>
        <v>Skill7000304</v>
      </c>
      <c r="O187" s="24"/>
      <c r="P187" s="24" t="s">
        <v>201</v>
      </c>
      <c r="Q187" s="26">
        <v>1</v>
      </c>
    </row>
    <row r="188" spans="1:17">
      <c r="A188" s="3">
        <v>700030406</v>
      </c>
      <c r="B188" s="3">
        <v>7000304</v>
      </c>
      <c r="D188" s="3">
        <v>6</v>
      </c>
      <c r="E188" s="3">
        <v>231</v>
      </c>
      <c r="F188" s="3" t="s">
        <v>278</v>
      </c>
      <c r="G188" s="21">
        <v>10</v>
      </c>
      <c r="H188" s="3" t="s">
        <v>49</v>
      </c>
      <c r="I188" s="3">
        <v>0</v>
      </c>
      <c r="J188" s="3">
        <v>100</v>
      </c>
      <c r="K188" s="3">
        <v>0</v>
      </c>
      <c r="L188" s="3">
        <v>0</v>
      </c>
      <c r="M188" s="3" t="s">
        <v>50</v>
      </c>
      <c r="N188" s="3" t="str">
        <f t="shared" si="30"/>
        <v>Skill7000304</v>
      </c>
      <c r="O188" s="24"/>
      <c r="P188" s="24" t="s">
        <v>201</v>
      </c>
      <c r="Q188" s="26">
        <v>1</v>
      </c>
    </row>
    <row r="189" s="17" customFormat="1" spans="1:17">
      <c r="A189" s="7" t="s">
        <v>279</v>
      </c>
      <c r="B189" s="5"/>
      <c r="C189" s="5"/>
      <c r="D189" s="5"/>
      <c r="E189" s="5"/>
      <c r="F189" s="5"/>
      <c r="G189" s="21">
        <v>0</v>
      </c>
      <c r="H189" s="5"/>
      <c r="I189" s="5"/>
      <c r="J189" s="5"/>
      <c r="K189" s="5"/>
      <c r="L189" s="5"/>
      <c r="M189" s="5"/>
      <c r="N189" s="5"/>
      <c r="O189" s="5"/>
      <c r="P189" s="5"/>
      <c r="Q189" s="26">
        <v>0</v>
      </c>
    </row>
    <row r="190" spans="1:17">
      <c r="A190" s="3">
        <v>700030501</v>
      </c>
      <c r="B190" s="3">
        <v>7000305</v>
      </c>
      <c r="D190" s="3">
        <v>1</v>
      </c>
      <c r="E190" s="3">
        <v>1</v>
      </c>
      <c r="F190" s="3" t="s">
        <v>280</v>
      </c>
      <c r="G190" s="21">
        <v>1.5</v>
      </c>
      <c r="H190" s="3" t="s">
        <v>49</v>
      </c>
      <c r="I190" s="3">
        <v>0</v>
      </c>
      <c r="J190" s="3">
        <v>100</v>
      </c>
      <c r="K190" s="3">
        <v>0</v>
      </c>
      <c r="L190" s="3">
        <v>0</v>
      </c>
      <c r="M190" s="3" t="s">
        <v>50</v>
      </c>
      <c r="N190" s="3" t="str">
        <f t="shared" ref="N190:N195" si="31">"Skill"&amp;B190</f>
        <v>Skill7000305</v>
      </c>
      <c r="O190" s="24"/>
      <c r="P190" s="24" t="s">
        <v>201</v>
      </c>
      <c r="Q190" s="26">
        <v>1</v>
      </c>
    </row>
    <row r="191" spans="1:17">
      <c r="A191" s="3">
        <v>700030502</v>
      </c>
      <c r="B191" s="3">
        <v>7000305</v>
      </c>
      <c r="D191" s="3">
        <v>2</v>
      </c>
      <c r="E191" s="3">
        <v>51</v>
      </c>
      <c r="F191" s="3" t="s">
        <v>281</v>
      </c>
      <c r="G191" s="21">
        <v>1.5</v>
      </c>
      <c r="H191" s="3" t="s">
        <v>49</v>
      </c>
      <c r="I191" s="3">
        <v>0</v>
      </c>
      <c r="J191" s="3">
        <v>100</v>
      </c>
      <c r="K191" s="3">
        <v>0</v>
      </c>
      <c r="L191" s="3">
        <v>0</v>
      </c>
      <c r="M191" s="3" t="s">
        <v>50</v>
      </c>
      <c r="N191" s="3" t="str">
        <f t="shared" si="31"/>
        <v>Skill7000305</v>
      </c>
      <c r="O191" s="24"/>
      <c r="P191" s="24" t="s">
        <v>201</v>
      </c>
      <c r="Q191" s="26">
        <v>1</v>
      </c>
    </row>
    <row r="192" spans="1:17">
      <c r="A192" s="3">
        <v>700030503</v>
      </c>
      <c r="B192" s="3">
        <v>7000305</v>
      </c>
      <c r="D192" s="3">
        <v>3</v>
      </c>
      <c r="E192" s="3">
        <v>91</v>
      </c>
      <c r="F192" s="3" t="s">
        <v>282</v>
      </c>
      <c r="G192" s="21">
        <v>1.5</v>
      </c>
      <c r="H192" s="3" t="s">
        <v>49</v>
      </c>
      <c r="I192" s="3">
        <v>0</v>
      </c>
      <c r="J192" s="3">
        <v>100</v>
      </c>
      <c r="K192" s="3">
        <v>0</v>
      </c>
      <c r="L192" s="3">
        <v>0</v>
      </c>
      <c r="M192" s="3" t="s">
        <v>50</v>
      </c>
      <c r="N192" s="3" t="str">
        <f t="shared" si="31"/>
        <v>Skill7000305</v>
      </c>
      <c r="O192" s="24"/>
      <c r="P192" s="24" t="s">
        <v>201</v>
      </c>
      <c r="Q192" s="26">
        <v>1</v>
      </c>
    </row>
    <row r="193" spans="1:17">
      <c r="A193" s="3">
        <v>700030504</v>
      </c>
      <c r="B193" s="3">
        <v>7000305</v>
      </c>
      <c r="D193" s="3">
        <v>4</v>
      </c>
      <c r="E193" s="3">
        <v>111</v>
      </c>
      <c r="F193" s="3" t="s">
        <v>283</v>
      </c>
      <c r="G193" s="21">
        <v>1.5</v>
      </c>
      <c r="H193" s="3" t="s">
        <v>49</v>
      </c>
      <c r="I193" s="3">
        <v>0</v>
      </c>
      <c r="J193" s="3">
        <v>100</v>
      </c>
      <c r="K193" s="3">
        <v>0</v>
      </c>
      <c r="L193" s="3">
        <v>0</v>
      </c>
      <c r="M193" s="3" t="s">
        <v>50</v>
      </c>
      <c r="N193" s="3" t="str">
        <f t="shared" si="31"/>
        <v>Skill7000305</v>
      </c>
      <c r="O193" s="24"/>
      <c r="P193" s="24" t="s">
        <v>201</v>
      </c>
      <c r="Q193" s="26">
        <v>1</v>
      </c>
    </row>
    <row r="194" spans="1:17">
      <c r="A194" s="3">
        <v>700030505</v>
      </c>
      <c r="B194" s="3">
        <v>7000305</v>
      </c>
      <c r="D194" s="3">
        <v>5</v>
      </c>
      <c r="E194" s="3">
        <v>171</v>
      </c>
      <c r="F194" s="3" t="s">
        <v>284</v>
      </c>
      <c r="G194" s="21">
        <v>1.5</v>
      </c>
      <c r="H194" s="3" t="s">
        <v>49</v>
      </c>
      <c r="I194" s="3">
        <v>0</v>
      </c>
      <c r="J194" s="3">
        <v>100</v>
      </c>
      <c r="K194" s="3">
        <v>0</v>
      </c>
      <c r="L194" s="3">
        <v>0</v>
      </c>
      <c r="M194" s="3" t="s">
        <v>50</v>
      </c>
      <c r="N194" s="3" t="str">
        <f t="shared" si="31"/>
        <v>Skill7000305</v>
      </c>
      <c r="O194" s="24"/>
      <c r="P194" s="24" t="s">
        <v>201</v>
      </c>
      <c r="Q194" s="26">
        <v>1</v>
      </c>
    </row>
    <row r="195" spans="1:17">
      <c r="A195" s="3">
        <v>700030506</v>
      </c>
      <c r="B195" s="3">
        <v>7000305</v>
      </c>
      <c r="D195" s="3">
        <v>6</v>
      </c>
      <c r="E195" s="3">
        <v>231</v>
      </c>
      <c r="F195" s="3" t="s">
        <v>285</v>
      </c>
      <c r="G195" s="21">
        <v>1.5</v>
      </c>
      <c r="H195" s="3" t="s">
        <v>49</v>
      </c>
      <c r="I195" s="3">
        <v>0</v>
      </c>
      <c r="J195" s="3">
        <v>100</v>
      </c>
      <c r="K195" s="3">
        <v>0</v>
      </c>
      <c r="L195" s="3">
        <v>0</v>
      </c>
      <c r="M195" s="3" t="s">
        <v>50</v>
      </c>
      <c r="N195" s="3" t="str">
        <f t="shared" si="31"/>
        <v>Skill7000305</v>
      </c>
      <c r="O195" s="24"/>
      <c r="P195" s="24" t="s">
        <v>201</v>
      </c>
      <c r="Q195" s="26">
        <v>1</v>
      </c>
    </row>
    <row r="196" s="17" customFormat="1" spans="1:17">
      <c r="A196" s="7" t="s">
        <v>286</v>
      </c>
      <c r="B196" s="5"/>
      <c r="C196" s="5"/>
      <c r="D196" s="5"/>
      <c r="E196" s="5"/>
      <c r="F196" s="5"/>
      <c r="G196" s="21">
        <v>0</v>
      </c>
      <c r="H196" s="5"/>
      <c r="I196" s="5"/>
      <c r="J196" s="5"/>
      <c r="K196" s="5"/>
      <c r="L196" s="5"/>
      <c r="M196" s="5"/>
      <c r="N196" s="5"/>
      <c r="O196" s="5"/>
      <c r="P196" s="5"/>
      <c r="Q196" s="26">
        <v>0</v>
      </c>
    </row>
    <row r="197" spans="1:17">
      <c r="A197" s="3">
        <v>700030601</v>
      </c>
      <c r="B197" s="3">
        <v>7000306</v>
      </c>
      <c r="D197" s="3">
        <v>1</v>
      </c>
      <c r="E197" s="3">
        <v>1</v>
      </c>
      <c r="F197" s="3" t="s">
        <v>287</v>
      </c>
      <c r="G197" s="21">
        <v>3</v>
      </c>
      <c r="H197" s="3" t="s">
        <v>49</v>
      </c>
      <c r="I197" s="3">
        <v>0</v>
      </c>
      <c r="J197" s="3">
        <v>100</v>
      </c>
      <c r="K197" s="3">
        <v>0</v>
      </c>
      <c r="L197" s="3">
        <v>0</v>
      </c>
      <c r="M197" s="3" t="s">
        <v>50</v>
      </c>
      <c r="N197" s="3" t="str">
        <f>"Skill"&amp;B197</f>
        <v>Skill7000306</v>
      </c>
      <c r="O197" s="3"/>
      <c r="P197" s="3" t="s">
        <v>183</v>
      </c>
      <c r="Q197" s="26">
        <v>1</v>
      </c>
    </row>
    <row r="198" s="17" customFormat="1" spans="1:17">
      <c r="A198" s="7" t="s">
        <v>288</v>
      </c>
      <c r="B198" s="5"/>
      <c r="C198" s="5"/>
      <c r="D198" s="5"/>
      <c r="E198" s="5"/>
      <c r="F198" s="5"/>
      <c r="G198" s="21">
        <v>0</v>
      </c>
      <c r="H198" s="5"/>
      <c r="I198" s="5"/>
      <c r="J198" s="5"/>
      <c r="K198" s="5"/>
      <c r="L198" s="5"/>
      <c r="M198" s="5"/>
      <c r="N198" s="5"/>
      <c r="O198" s="5"/>
      <c r="P198" s="5"/>
      <c r="Q198" s="26">
        <v>0</v>
      </c>
    </row>
    <row r="199" spans="1:17">
      <c r="A199" s="3">
        <v>700030701</v>
      </c>
      <c r="B199" s="3">
        <v>7000307</v>
      </c>
      <c r="D199" s="3">
        <v>1</v>
      </c>
      <c r="E199" s="3">
        <v>1</v>
      </c>
      <c r="F199" s="3" t="s">
        <v>289</v>
      </c>
      <c r="G199" s="21">
        <v>3</v>
      </c>
      <c r="H199" s="3" t="s">
        <v>49</v>
      </c>
      <c r="I199" s="3">
        <v>0</v>
      </c>
      <c r="J199" s="3">
        <v>100</v>
      </c>
      <c r="K199" s="3">
        <v>0</v>
      </c>
      <c r="L199" s="3">
        <v>0</v>
      </c>
      <c r="M199" s="3" t="s">
        <v>182</v>
      </c>
      <c r="N199" s="3" t="str">
        <f>"Skill"&amp;B199</f>
        <v>Skill7000307</v>
      </c>
      <c r="O199" s="3"/>
      <c r="P199" s="3" t="s">
        <v>183</v>
      </c>
      <c r="Q199" s="26">
        <v>1</v>
      </c>
    </row>
    <row r="200" s="17" customFormat="1" spans="1:17">
      <c r="A200" s="7" t="s">
        <v>290</v>
      </c>
      <c r="B200" s="5"/>
      <c r="C200" s="5"/>
      <c r="D200" s="5"/>
      <c r="E200" s="5"/>
      <c r="F200" s="5"/>
      <c r="G200" s="21"/>
      <c r="H200" s="5"/>
      <c r="I200" s="5"/>
      <c r="J200" s="5"/>
      <c r="K200" s="5"/>
      <c r="L200" s="5"/>
      <c r="M200" s="5"/>
      <c r="N200" s="5"/>
      <c r="O200" s="5"/>
      <c r="P200" s="5"/>
      <c r="Q200" s="26">
        <v>0</v>
      </c>
    </row>
    <row r="201" spans="1:17">
      <c r="A201" s="3">
        <v>700030801</v>
      </c>
      <c r="B201" s="3">
        <v>7000308</v>
      </c>
      <c r="D201" s="3">
        <v>1</v>
      </c>
      <c r="E201" s="3">
        <v>1</v>
      </c>
      <c r="F201" s="3" t="s">
        <v>195</v>
      </c>
      <c r="G201" s="21">
        <v>0</v>
      </c>
      <c r="H201" s="3" t="s">
        <v>196</v>
      </c>
      <c r="I201" s="3">
        <v>0</v>
      </c>
      <c r="J201" s="3">
        <v>100</v>
      </c>
      <c r="K201" s="3">
        <v>0</v>
      </c>
      <c r="L201" s="3">
        <v>0</v>
      </c>
      <c r="M201" s="3" t="s">
        <v>50</v>
      </c>
      <c r="N201" s="3" t="str">
        <f>"Skill"&amp;B201</f>
        <v>Skill7000308</v>
      </c>
      <c r="O201" s="3"/>
      <c r="P201" s="3" t="s">
        <v>183</v>
      </c>
      <c r="Q201" s="26">
        <v>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920"/>
  <sheetViews>
    <sheetView zoomScale="85" zoomScaleNormal="85" workbookViewId="0">
      <pane xSplit="6" ySplit="9" topLeftCell="G1869" activePane="bottomRight" state="frozen"/>
      <selection/>
      <selection pane="topRight"/>
      <selection pane="bottomLeft"/>
      <selection pane="bottomRight" activeCell="E1907" sqref="E1907"/>
    </sheetView>
  </sheetViews>
  <sheetFormatPr defaultColWidth="9" defaultRowHeight="13.5"/>
  <cols>
    <col min="1" max="1" width="6" style="1" customWidth="1"/>
    <col min="2" max="3" width="28.625" style="1" customWidth="1"/>
    <col min="4" max="4" width="13.75" style="1" customWidth="1"/>
    <col min="5" max="5" width="10.375" style="1" customWidth="1"/>
    <col min="6" max="6" width="9" style="1" customWidth="1"/>
    <col min="7" max="8" width="9.625" style="1" customWidth="1"/>
    <col min="9" max="9" width="13.75" style="1" customWidth="1"/>
    <col min="10" max="10" width="9.625" style="1" customWidth="1"/>
    <col min="11" max="11" width="10.375" style="1" customWidth="1"/>
    <col min="12" max="12" width="9.625" style="1" customWidth="1"/>
    <col min="13" max="13" width="10.5" style="1" hidden="1" customWidth="1"/>
    <col min="14" max="16" width="9" style="1" hidden="1" customWidth="1"/>
    <col min="17" max="17" width="13.75" style="1" hidden="1" customWidth="1"/>
    <col min="18" max="18" width="9" style="1" hidden="1" customWidth="1"/>
    <col min="19" max="19" width="17.125" style="1" hidden="1" customWidth="1"/>
    <col min="20" max="20" width="21.5" style="1" hidden="1" customWidth="1"/>
    <col min="21" max="21" width="18.25" style="1" hidden="1" customWidth="1"/>
    <col min="22" max="24" width="9" style="1" hidden="1" customWidth="1"/>
    <col min="25" max="25" width="50.375" style="1" hidden="1" customWidth="1"/>
    <col min="26" max="26" width="25" style="4" customWidth="1"/>
    <col min="27" max="27" width="93.375" style="4" customWidth="1"/>
    <col min="28" max="29" width="9" style="4" customWidth="1"/>
    <col min="30" max="31" width="3.75" style="4" customWidth="1"/>
    <col min="32" max="32" width="4" style="4" customWidth="1"/>
    <col min="33" max="35" width="4.625" style="4" customWidth="1"/>
    <col min="36" max="36" width="43.875" style="4" customWidth="1"/>
    <col min="37" max="37" width="23.75" style="4" customWidth="1"/>
    <col min="38" max="38" width="9" style="4"/>
    <col min="39" max="39" width="15" style="4" customWidth="1"/>
    <col min="40" max="40" width="43.75" style="4" customWidth="1"/>
    <col min="41" max="41" width="24.875" style="4" customWidth="1"/>
    <col min="42" max="43" width="9" style="4"/>
    <col min="44" max="44" width="29.625" style="4" customWidth="1"/>
    <col min="45" max="45" width="24.875" style="4" customWidth="1"/>
    <col min="46" max="47" width="9" style="4"/>
    <col min="48" max="48" width="31.625" style="4" customWidth="1"/>
    <col min="49" max="49" width="24.875" style="4" customWidth="1"/>
    <col min="50" max="51" width="9" style="4"/>
    <col min="52" max="52" width="25.375" style="4" customWidth="1"/>
    <col min="53" max="53" width="24.875" style="4" customWidth="1"/>
    <col min="54" max="67" width="9" style="4"/>
    <col min="68" max="68" width="11.25" style="4" customWidth="1"/>
    <col min="69" max="69" width="10.75" style="4" customWidth="1"/>
    <col min="70" max="16384" width="9" style="1"/>
  </cols>
  <sheetData>
    <row r="1" spans="1:9">
      <c r="A1" s="1" t="s">
        <v>291</v>
      </c>
      <c r="B1" s="1" t="s">
        <v>292</v>
      </c>
      <c r="C1" s="1" t="s">
        <v>293</v>
      </c>
      <c r="D1" s="1">
        <v>1</v>
      </c>
      <c r="E1" s="1">
        <v>0.7</v>
      </c>
      <c r="H1" s="1" t="s">
        <v>294</v>
      </c>
      <c r="I1" s="4" t="s">
        <v>295</v>
      </c>
    </row>
    <row r="2" spans="1:38">
      <c r="A2" s="1" t="s">
        <v>296</v>
      </c>
      <c r="B2" s="1" t="s">
        <v>297</v>
      </c>
      <c r="D2" s="1">
        <v>2</v>
      </c>
      <c r="E2" s="1">
        <v>0.75</v>
      </c>
      <c r="AJ2" s="11" t="str">
        <f>$B$6</f>
        <v>&lt;c=A6EC41&gt;</v>
      </c>
      <c r="AK2" s="12">
        <v>100</v>
      </c>
      <c r="AL2" s="11" t="s">
        <v>298</v>
      </c>
    </row>
    <row r="3" spans="1:38">
      <c r="A3" s="1" t="s">
        <v>299</v>
      </c>
      <c r="C3" s="1" t="s">
        <v>300</v>
      </c>
      <c r="D3" s="1">
        <v>3</v>
      </c>
      <c r="E3" s="1">
        <v>0.8</v>
      </c>
      <c r="AJ3" s="11" t="str">
        <f>$B$8&amp;$B$6</f>
        <v>&lt;q=attr_atk&gt;&lt;c=A6EC41&gt;</v>
      </c>
      <c r="AK3" s="11" t="str">
        <f>ROUND($H3*100,2)&amp;"%"</f>
        <v>0%</v>
      </c>
      <c r="AL3" s="11" t="s">
        <v>298</v>
      </c>
    </row>
    <row r="4" spans="1:38">
      <c r="A4" s="1" t="s">
        <v>301</v>
      </c>
      <c r="C4" s="1" t="str">
        <f>"SkillDescDetail"</f>
        <v>SkillDescDetail</v>
      </c>
      <c r="D4" s="1">
        <v>4</v>
      </c>
      <c r="E4" s="1">
        <v>0.9</v>
      </c>
      <c r="AJ4" s="11" t="str">
        <f>$B$9&amp;$B$6</f>
        <v>&lt;q=attr_hp&gt;&lt;c=A6EC41&gt;</v>
      </c>
      <c r="AK4" s="11" t="str">
        <f>ROUND($H4*100,2)&amp;"%"</f>
        <v>0%</v>
      </c>
      <c r="AL4" s="11" t="s">
        <v>298</v>
      </c>
    </row>
    <row r="5" spans="1:39">
      <c r="A5" s="1" t="str">
        <f>"\n"</f>
        <v>\n</v>
      </c>
      <c r="D5" s="1">
        <v>5</v>
      </c>
      <c r="E5" s="1">
        <v>1</v>
      </c>
      <c r="AJ5" s="11" t="s">
        <v>302</v>
      </c>
      <c r="AK5" s="11" t="str">
        <f>$B$8&amp;$B$6</f>
        <v>&lt;q=attr_atk&gt;&lt;c=A6EC41&gt;</v>
      </c>
      <c r="AL5" s="11" t="str">
        <f>ROUND($H5*100,2)&amp;"%"</f>
        <v>0%</v>
      </c>
      <c r="AM5" s="11" t="s">
        <v>298</v>
      </c>
    </row>
    <row r="6" ht="27" spans="1:69">
      <c r="A6" s="1" t="s">
        <v>303</v>
      </c>
      <c r="B6" s="1" t="s">
        <v>304</v>
      </c>
      <c r="C6" s="1" t="s">
        <v>305</v>
      </c>
      <c r="D6" s="2" t="s">
        <v>25</v>
      </c>
      <c r="E6" s="5" t="s">
        <v>22</v>
      </c>
      <c r="F6" s="5" t="s">
        <v>23</v>
      </c>
      <c r="G6" s="6" t="s">
        <v>306</v>
      </c>
      <c r="H6" s="6" t="s">
        <v>307</v>
      </c>
      <c r="I6" s="8" t="s">
        <v>306</v>
      </c>
      <c r="J6" s="8" t="s">
        <v>307</v>
      </c>
      <c r="K6" s="6" t="s">
        <v>306</v>
      </c>
      <c r="L6" s="6" t="s">
        <v>307</v>
      </c>
      <c r="M6" s="8" t="s">
        <v>306</v>
      </c>
      <c r="N6" s="8" t="s">
        <v>307</v>
      </c>
      <c r="O6" s="6" t="s">
        <v>306</v>
      </c>
      <c r="P6" s="6" t="s">
        <v>307</v>
      </c>
      <c r="Q6" s="8" t="s">
        <v>306</v>
      </c>
      <c r="R6" s="8" t="s">
        <v>307</v>
      </c>
      <c r="S6" s="6" t="s">
        <v>308</v>
      </c>
      <c r="T6" s="8" t="s">
        <v>309</v>
      </c>
      <c r="U6" s="6" t="s">
        <v>310</v>
      </c>
      <c r="V6" s="8" t="s">
        <v>311</v>
      </c>
      <c r="W6" s="6" t="s">
        <v>312</v>
      </c>
      <c r="X6" s="8" t="s">
        <v>313</v>
      </c>
      <c r="Y6" s="9" t="s">
        <v>314</v>
      </c>
      <c r="Z6" s="9" t="s">
        <v>315</v>
      </c>
      <c r="AA6" s="9" t="s">
        <v>316</v>
      </c>
      <c r="AB6" s="6" t="s">
        <v>317</v>
      </c>
      <c r="AC6" s="6" t="s">
        <v>318</v>
      </c>
      <c r="AD6" s="6" t="s">
        <v>319</v>
      </c>
      <c r="AE6" s="6" t="s">
        <v>320</v>
      </c>
      <c r="AF6" s="8" t="s">
        <v>317</v>
      </c>
      <c r="AG6" s="8" t="s">
        <v>318</v>
      </c>
      <c r="AH6" s="8" t="s">
        <v>319</v>
      </c>
      <c r="AI6" s="8" t="s">
        <v>320</v>
      </c>
      <c r="AJ6" s="6" t="s">
        <v>317</v>
      </c>
      <c r="AK6" s="6" t="s">
        <v>318</v>
      </c>
      <c r="AL6" s="6" t="s">
        <v>319</v>
      </c>
      <c r="AM6" s="6" t="s">
        <v>320</v>
      </c>
      <c r="AN6" s="8" t="s">
        <v>317</v>
      </c>
      <c r="AO6" s="8" t="s">
        <v>318</v>
      </c>
      <c r="AP6" s="8" t="s">
        <v>319</v>
      </c>
      <c r="AQ6" s="8" t="s">
        <v>320</v>
      </c>
      <c r="AR6" s="6" t="s">
        <v>317</v>
      </c>
      <c r="AS6" s="6" t="s">
        <v>318</v>
      </c>
      <c r="AT6" s="6" t="s">
        <v>319</v>
      </c>
      <c r="AU6" s="6" t="s">
        <v>320</v>
      </c>
      <c r="AV6" s="8" t="s">
        <v>317</v>
      </c>
      <c r="AW6" s="8" t="s">
        <v>318</v>
      </c>
      <c r="AX6" s="8" t="s">
        <v>319</v>
      </c>
      <c r="AY6" s="8" t="s">
        <v>320</v>
      </c>
      <c r="AZ6" s="6" t="s">
        <v>317</v>
      </c>
      <c r="BA6" s="6" t="s">
        <v>318</v>
      </c>
      <c r="BB6" s="6" t="s">
        <v>319</v>
      </c>
      <c r="BC6" s="6" t="s">
        <v>320</v>
      </c>
      <c r="BD6" s="8" t="s">
        <v>317</v>
      </c>
      <c r="BE6" s="8" t="s">
        <v>318</v>
      </c>
      <c r="BF6" s="8" t="s">
        <v>319</v>
      </c>
      <c r="BG6" s="8" t="s">
        <v>320</v>
      </c>
      <c r="BH6" s="6" t="s">
        <v>317</v>
      </c>
      <c r="BI6" s="6" t="s">
        <v>318</v>
      </c>
      <c r="BJ6" s="6" t="s">
        <v>319</v>
      </c>
      <c r="BK6" s="6" t="s">
        <v>320</v>
      </c>
      <c r="BL6" s="8" t="s">
        <v>317</v>
      </c>
      <c r="BM6" s="8" t="s">
        <v>318</v>
      </c>
      <c r="BN6" s="8" t="s">
        <v>319</v>
      </c>
      <c r="BO6" s="8" t="s">
        <v>320</v>
      </c>
      <c r="BP6" s="9" t="s">
        <v>315</v>
      </c>
      <c r="BQ6" s="9" t="s">
        <v>316</v>
      </c>
    </row>
    <row r="7" spans="2:69">
      <c r="B7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73">
      <c r="A8" s="1" t="s">
        <v>321</v>
      </c>
      <c r="B8" t="s">
        <v>322</v>
      </c>
      <c r="C8" s="1" t="s">
        <v>323</v>
      </c>
      <c r="D8" s="7" t="s">
        <v>324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" t="s">
        <v>325</v>
      </c>
      <c r="BS8" s="1" t="s">
        <v>326</v>
      </c>
      <c r="BT8" s="1" t="s">
        <v>327</v>
      </c>
      <c r="BU8" s="1" t="s">
        <v>328</v>
      </c>
    </row>
    <row r="9" spans="1:69">
      <c r="A9" s="1" t="s">
        <v>321</v>
      </c>
      <c r="B9" t="s">
        <v>329</v>
      </c>
      <c r="C9" s="1" t="s">
        <v>330</v>
      </c>
      <c r="D9" s="7" t="s">
        <v>331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2:73">
      <c r="B10" s="1" t="str">
        <f>$C$3&amp;LEFT($D10,7)</f>
        <v>SkillDescBrief4000101</v>
      </c>
      <c r="C10" s="1" t="str">
        <f>$C$4&amp;$D10</f>
        <v>SkillDescDetail400010101</v>
      </c>
      <c r="D10" s="3">
        <v>400010101</v>
      </c>
      <c r="E10" s="3">
        <v>4000101</v>
      </c>
      <c r="F10" s="3">
        <v>1</v>
      </c>
      <c r="G10" s="3" t="s">
        <v>332</v>
      </c>
      <c r="H10" s="3"/>
      <c r="I10" s="3" t="s">
        <v>333</v>
      </c>
      <c r="J10" s="3"/>
      <c r="K10" s="3" t="s">
        <v>334</v>
      </c>
      <c r="L10" s="3"/>
      <c r="M10" s="3"/>
      <c r="N10" s="3"/>
      <c r="O10" s="3"/>
      <c r="P10" s="3"/>
      <c r="Q10" s="3" t="s">
        <v>335</v>
      </c>
      <c r="R10" s="3"/>
      <c r="S10" s="3" t="str">
        <f>IF(H10="","",$B$2&amp;G10&amp;$B$2&amp;$B$1&amp;H10)</f>
        <v/>
      </c>
      <c r="T10" s="3" t="str">
        <f>IF(J10="","",$B$2&amp;I10&amp;$B$2&amp;$B$1&amp;J10)</f>
        <v/>
      </c>
      <c r="U10" s="3" t="str">
        <f>IF(L10="","",$B$2&amp;K10&amp;$B$2&amp;$B$1&amp;L10)</f>
        <v/>
      </c>
      <c r="V10" s="3" t="str">
        <f>IF(N10="","",$B$2&amp;M10&amp;$B$2&amp;$B$1&amp;N10)</f>
        <v/>
      </c>
      <c r="W10" s="3" t="str">
        <f>IF(P10="","",$B$2&amp;O10&amp;$B$2&amp;$B$1&amp;P10)</f>
        <v/>
      </c>
      <c r="X10" s="3" t="str">
        <f>IF(R10="","",$B$2&amp;Q10&amp;$B$2&amp;$B$1&amp;R10)</f>
        <v/>
      </c>
      <c r="Y10" s="3" t="str">
        <f t="shared" ref="Y10:Y73" si="0">IF(E10="","",$A$3&amp;_xlfn.TEXTJOIN($C$1,1,S10:X10)&amp;$A$4)</f>
        <v>{}</v>
      </c>
      <c r="Z10" s="11" t="s">
        <v>336</v>
      </c>
      <c r="AA10" s="11" t="str">
        <f t="shared" ref="AA10:AA73" si="1">_xlfn.TEXTJOIN("",1,AB10:BO10)</f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 t="str">
        <f t="shared" ref="BP10:BP73" si="2">Z10</f>
        <v/>
      </c>
      <c r="BQ10" s="11" t="str">
        <f>AA10&amp;_xlfn.TEXTJOIN($A$5,1,AA11:AA14)</f>
        <v/>
      </c>
      <c r="BR10" s="1">
        <f>MOD(E10,100)</f>
        <v>1</v>
      </c>
      <c r="BS10" s="1">
        <f>BR10*100+F10</f>
        <v>101</v>
      </c>
      <c r="BT10" s="1">
        <f>COUNTIF($BS$10:BS10,601)</f>
        <v>0</v>
      </c>
      <c r="BU10" s="1">
        <f>IF(MOD(BT10,2)=0,0,1)</f>
        <v>0</v>
      </c>
    </row>
    <row r="11" spans="2:73">
      <c r="B11" s="1" t="str">
        <f t="shared" ref="B11:B74" si="3">$C$3&amp;LEFT($D11,7)</f>
        <v>SkillDescBrief4000101</v>
      </c>
      <c r="C11" s="1" t="str">
        <f t="shared" ref="C11:C74" si="4">$C$4&amp;$D11</f>
        <v>SkillDescDetail400010102</v>
      </c>
      <c r="D11" s="3">
        <v>400010102</v>
      </c>
      <c r="E11" s="3">
        <v>4000101</v>
      </c>
      <c r="F11" s="3">
        <v>2</v>
      </c>
      <c r="G11" s="3" t="s">
        <v>332</v>
      </c>
      <c r="H11" s="3"/>
      <c r="I11" s="3" t="s">
        <v>333</v>
      </c>
      <c r="J11" s="3"/>
      <c r="K11" s="3" t="s">
        <v>334</v>
      </c>
      <c r="L11" s="3"/>
      <c r="M11" s="3"/>
      <c r="N11" s="3"/>
      <c r="O11" s="3"/>
      <c r="P11" s="3"/>
      <c r="Q11" s="3" t="s">
        <v>335</v>
      </c>
      <c r="R11" s="3"/>
      <c r="S11" s="3" t="str">
        <f>IF(H11="","",$B$2&amp;G11&amp;$B$2&amp;$B$1&amp;H11)</f>
        <v/>
      </c>
      <c r="T11" s="3" t="str">
        <f>IF(J11="","",$B$2&amp;I11&amp;$B$2&amp;$B$1&amp;J11)</f>
        <v/>
      </c>
      <c r="U11" s="3" t="str">
        <f>IF(L11="","",$B$2&amp;K11&amp;$B$2&amp;$B$1&amp;L11)</f>
        <v/>
      </c>
      <c r="V11" s="3" t="str">
        <f>IF(N11="","",$B$2&amp;M11&amp;$B$2&amp;$B$1&amp;N11)</f>
        <v/>
      </c>
      <c r="W11" s="3" t="str">
        <f>IF(P11="","",$B$2&amp;O11&amp;$B$2&amp;$B$1&amp;P11)</f>
        <v/>
      </c>
      <c r="X11" s="3" t="str">
        <f>IF(R11="","",$B$2&amp;Q11&amp;$B$2&amp;$B$1&amp;R11)</f>
        <v/>
      </c>
      <c r="Y11" s="3" t="str">
        <f t="shared" si="0"/>
        <v>{}</v>
      </c>
      <c r="Z11" s="11" t="s">
        <v>336</v>
      </c>
      <c r="AA11" s="11" t="str">
        <f t="shared" si="1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 t="str">
        <f t="shared" si="2"/>
        <v/>
      </c>
      <c r="BQ11" s="11"/>
      <c r="BR11" s="1">
        <f t="shared" ref="BR11:BR74" si="5">MOD(E11,100)</f>
        <v>1</v>
      </c>
      <c r="BS11" s="1">
        <f t="shared" ref="BS11:BS74" si="6">BR11*100+F11</f>
        <v>102</v>
      </c>
      <c r="BT11" s="1">
        <f>COUNTIF($BS$10:BS11,601)</f>
        <v>0</v>
      </c>
      <c r="BU11" s="1">
        <f t="shared" ref="BU11:BU74" si="7">IF(MOD(BT11,2)=0,0,1)</f>
        <v>0</v>
      </c>
    </row>
    <row r="12" spans="2:73">
      <c r="B12" s="1" t="str">
        <f t="shared" si="3"/>
        <v>SkillDescBrief4000101</v>
      </c>
      <c r="C12" s="1" t="str">
        <f t="shared" si="4"/>
        <v>SkillDescDetail400010103</v>
      </c>
      <c r="D12" s="3">
        <v>400010103</v>
      </c>
      <c r="E12" s="3">
        <v>4000101</v>
      </c>
      <c r="F12" s="3">
        <v>3</v>
      </c>
      <c r="G12" s="3" t="s">
        <v>332</v>
      </c>
      <c r="H12" s="3"/>
      <c r="I12" s="3" t="s">
        <v>333</v>
      </c>
      <c r="J12" s="3"/>
      <c r="K12" s="3" t="s">
        <v>334</v>
      </c>
      <c r="L12" s="3"/>
      <c r="M12" s="3"/>
      <c r="N12" s="3"/>
      <c r="O12" s="3"/>
      <c r="P12" s="3"/>
      <c r="Q12" s="3" t="s">
        <v>335</v>
      </c>
      <c r="R12" s="3"/>
      <c r="S12" s="3" t="str">
        <f>IF(H12="","",$B$2&amp;G12&amp;$B$2&amp;$B$1&amp;H12)</f>
        <v/>
      </c>
      <c r="T12" s="3" t="str">
        <f>IF(J12="","",$B$2&amp;I12&amp;$B$2&amp;$B$1&amp;J12)</f>
        <v/>
      </c>
      <c r="U12" s="3" t="str">
        <f>IF(L12="","",$B$2&amp;K12&amp;$B$2&amp;$B$1&amp;L12)</f>
        <v/>
      </c>
      <c r="V12" s="3" t="str">
        <f>IF(N12="","",$B$2&amp;M12&amp;$B$2&amp;$B$1&amp;N12)</f>
        <v/>
      </c>
      <c r="W12" s="3" t="str">
        <f>IF(P12="","",$B$2&amp;O12&amp;$B$2&amp;$B$1&amp;P12)</f>
        <v/>
      </c>
      <c r="X12" s="3" t="str">
        <f>IF(R12="","",$B$2&amp;Q12&amp;$B$2&amp;$B$1&amp;R12)</f>
        <v/>
      </c>
      <c r="Y12" s="3" t="str">
        <f t="shared" si="0"/>
        <v>{}</v>
      </c>
      <c r="Z12" s="11" t="s">
        <v>336</v>
      </c>
      <c r="AA12" s="11" t="str">
        <f t="shared" si="1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 t="str">
        <f t="shared" si="2"/>
        <v/>
      </c>
      <c r="BQ12" s="11"/>
      <c r="BR12" s="1">
        <f t="shared" si="5"/>
        <v>1</v>
      </c>
      <c r="BS12" s="1">
        <f t="shared" si="6"/>
        <v>103</v>
      </c>
      <c r="BT12" s="1">
        <f>COUNTIF($BS$10:BS12,601)</f>
        <v>0</v>
      </c>
      <c r="BU12" s="1">
        <f t="shared" si="7"/>
        <v>0</v>
      </c>
    </row>
    <row r="13" spans="2:73">
      <c r="B13" s="1" t="str">
        <f t="shared" si="3"/>
        <v>SkillDescBrief4000101</v>
      </c>
      <c r="C13" s="1" t="str">
        <f t="shared" si="4"/>
        <v>SkillDescDetail400010104</v>
      </c>
      <c r="D13" s="3">
        <v>400010104</v>
      </c>
      <c r="E13" s="3">
        <v>4000101</v>
      </c>
      <c r="F13" s="3">
        <v>4</v>
      </c>
      <c r="G13" s="3" t="s">
        <v>332</v>
      </c>
      <c r="H13" s="3"/>
      <c r="I13" s="3" t="s">
        <v>333</v>
      </c>
      <c r="J13" s="3"/>
      <c r="K13" s="3" t="s">
        <v>334</v>
      </c>
      <c r="L13" s="3"/>
      <c r="M13" s="3"/>
      <c r="N13" s="3"/>
      <c r="O13" s="3"/>
      <c r="P13" s="3"/>
      <c r="Q13" s="3" t="s">
        <v>335</v>
      </c>
      <c r="R13" s="3"/>
      <c r="S13" s="3" t="str">
        <f>IF(H13="","",$B$2&amp;G13&amp;$B$2&amp;$B$1&amp;H13)</f>
        <v/>
      </c>
      <c r="T13" s="3" t="str">
        <f>IF(J13="","",$B$2&amp;I13&amp;$B$2&amp;$B$1&amp;J13)</f>
        <v/>
      </c>
      <c r="U13" s="3" t="str">
        <f>IF(L13="","",$B$2&amp;K13&amp;$B$2&amp;$B$1&amp;L13)</f>
        <v/>
      </c>
      <c r="V13" s="3" t="str">
        <f>IF(N13="","",$B$2&amp;M13&amp;$B$2&amp;$B$1&amp;N13)</f>
        <v/>
      </c>
      <c r="W13" s="3" t="str">
        <f>IF(P13="","",$B$2&amp;O13&amp;$B$2&amp;$B$1&amp;P13)</f>
        <v/>
      </c>
      <c r="X13" s="3" t="str">
        <f>IF(R13="","",$B$2&amp;Q13&amp;$B$2&amp;$B$1&amp;R13)</f>
        <v/>
      </c>
      <c r="Y13" s="3" t="str">
        <f t="shared" si="0"/>
        <v>{}</v>
      </c>
      <c r="Z13" s="11" t="s">
        <v>336</v>
      </c>
      <c r="AA13" s="11" t="str">
        <f t="shared" si="1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 t="str">
        <f t="shared" si="2"/>
        <v/>
      </c>
      <c r="BQ13" s="11"/>
      <c r="BR13" s="1">
        <f t="shared" si="5"/>
        <v>1</v>
      </c>
      <c r="BS13" s="1">
        <f t="shared" si="6"/>
        <v>104</v>
      </c>
      <c r="BT13" s="1">
        <f>COUNTIF($BS$10:BS13,601)</f>
        <v>0</v>
      </c>
      <c r="BU13" s="1">
        <f t="shared" si="7"/>
        <v>0</v>
      </c>
    </row>
    <row r="14" spans="2:73">
      <c r="B14" s="1" t="str">
        <f t="shared" si="3"/>
        <v>SkillDescBrief4000101</v>
      </c>
      <c r="C14" s="1" t="str">
        <f t="shared" si="4"/>
        <v>SkillDescDetail400010105</v>
      </c>
      <c r="D14" s="3">
        <v>400010105</v>
      </c>
      <c r="E14" s="3">
        <v>4000101</v>
      </c>
      <c r="F14" s="3">
        <v>5</v>
      </c>
      <c r="G14" s="3" t="s">
        <v>332</v>
      </c>
      <c r="H14" s="3"/>
      <c r="I14" s="3" t="s">
        <v>333</v>
      </c>
      <c r="J14" s="3"/>
      <c r="K14" s="3" t="s">
        <v>334</v>
      </c>
      <c r="L14" s="3"/>
      <c r="M14" s="3"/>
      <c r="N14" s="3"/>
      <c r="O14" s="3"/>
      <c r="P14" s="3"/>
      <c r="Q14" s="3" t="s">
        <v>335</v>
      </c>
      <c r="R14" s="3"/>
      <c r="S14" s="3" t="str">
        <f>IF(H14="","",$B$2&amp;G14&amp;$B$2&amp;$B$1&amp;H14)</f>
        <v/>
      </c>
      <c r="T14" s="3" t="str">
        <f>IF(J14="","",$B$2&amp;I14&amp;$B$2&amp;$B$1&amp;J14)</f>
        <v/>
      </c>
      <c r="U14" s="3" t="str">
        <f>IF(L14="","",$B$2&amp;K14&amp;$B$2&amp;$B$1&amp;L14)</f>
        <v/>
      </c>
      <c r="V14" s="3" t="str">
        <f>IF(N14="","",$B$2&amp;M14&amp;$B$2&amp;$B$1&amp;N14)</f>
        <v/>
      </c>
      <c r="W14" s="3" t="str">
        <f>IF(P14="","",$B$2&amp;O14&amp;$B$2&amp;$B$1&amp;P14)</f>
        <v/>
      </c>
      <c r="X14" s="3" t="str">
        <f>IF(R14="","",$B$2&amp;Q14&amp;$B$2&amp;$B$1&amp;R14)</f>
        <v/>
      </c>
      <c r="Y14" s="3" t="str">
        <f t="shared" si="0"/>
        <v>{}</v>
      </c>
      <c r="Z14" s="11" t="s">
        <v>336</v>
      </c>
      <c r="AA14" s="11" t="str">
        <f t="shared" si="1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 t="str">
        <f t="shared" si="2"/>
        <v/>
      </c>
      <c r="BQ14" s="11"/>
      <c r="BR14" s="1">
        <f t="shared" si="5"/>
        <v>1</v>
      </c>
      <c r="BS14" s="1">
        <f t="shared" si="6"/>
        <v>105</v>
      </c>
      <c r="BT14" s="1">
        <f>COUNTIF($BS$10:BS14,601)</f>
        <v>0</v>
      </c>
      <c r="BU14" s="1">
        <f t="shared" si="7"/>
        <v>0</v>
      </c>
    </row>
    <row r="15" spans="2:73">
      <c r="B15" s="1" t="str">
        <f t="shared" si="3"/>
        <v>SkillDescBrief// 大招</v>
      </c>
      <c r="C15" s="1" t="str">
        <f t="shared" si="4"/>
        <v>SkillDescDetail// 大招</v>
      </c>
      <c r="D15" s="7" t="s">
        <v>199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 t="shared" si="0"/>
        <v/>
      </c>
      <c r="Z15" s="10" t="s">
        <v>336</v>
      </c>
      <c r="AA15" s="10" t="str">
        <f t="shared" si="1"/>
        <v/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 t="str">
        <f t="shared" si="2"/>
        <v/>
      </c>
      <c r="BQ15" s="10"/>
      <c r="BR15" s="1">
        <f t="shared" si="5"/>
        <v>0</v>
      </c>
      <c r="BS15" s="1">
        <f t="shared" si="6"/>
        <v>0</v>
      </c>
      <c r="BT15" s="1">
        <f>COUNTIF($BS$10:BS15,601)</f>
        <v>0</v>
      </c>
      <c r="BU15" s="1">
        <f t="shared" si="7"/>
        <v>0</v>
      </c>
    </row>
    <row r="16" spans="2:73">
      <c r="B16" s="1" t="str">
        <f t="shared" si="3"/>
        <v>SkillDescBrief4000102</v>
      </c>
      <c r="C16" s="1" t="str">
        <f t="shared" si="4"/>
        <v>SkillDescDetail400010201</v>
      </c>
      <c r="D16" s="3">
        <v>400010201</v>
      </c>
      <c r="E16" s="3">
        <v>4000102</v>
      </c>
      <c r="F16" s="3">
        <v>1</v>
      </c>
      <c r="G16" s="3" t="s">
        <v>332</v>
      </c>
      <c r="H16" s="3"/>
      <c r="I16" s="3" t="s">
        <v>333</v>
      </c>
      <c r="J16" s="3"/>
      <c r="K16" s="3" t="s">
        <v>334</v>
      </c>
      <c r="L16" s="3"/>
      <c r="M16" s="3"/>
      <c r="N16" s="3"/>
      <c r="O16" s="3"/>
      <c r="P16" s="3"/>
      <c r="Q16" s="3" t="s">
        <v>335</v>
      </c>
      <c r="R16" s="3"/>
      <c r="S16" s="3" t="str">
        <f>IF(H16="","",$B$2&amp;G16&amp;$B$2&amp;$B$1&amp;H16)</f>
        <v/>
      </c>
      <c r="T16" s="3" t="str">
        <f>IF(J16="","",$B$2&amp;I16&amp;$B$2&amp;$B$1&amp;J16)</f>
        <v/>
      </c>
      <c r="U16" s="3" t="str">
        <f>IF(L16="","",$B$2&amp;K16&amp;$B$2&amp;$B$1&amp;L16)</f>
        <v/>
      </c>
      <c r="V16" s="3" t="str">
        <f>IF(N16="","",$B$2&amp;M16&amp;$B$2&amp;$B$1&amp;N16)</f>
        <v/>
      </c>
      <c r="W16" s="3" t="str">
        <f>IF(P16="","",$B$2&amp;O16&amp;$B$2&amp;$B$1&amp;P16)</f>
        <v/>
      </c>
      <c r="X16" s="3" t="str">
        <f>IF(R16="","",$B$2&amp;Q16&amp;$B$2&amp;$B$1&amp;R16)</f>
        <v/>
      </c>
      <c r="Y16" s="3" t="str">
        <f t="shared" si="0"/>
        <v>{}</v>
      </c>
      <c r="Z16" s="11" t="s">
        <v>336</v>
      </c>
      <c r="AA16" s="11" t="str">
        <f t="shared" si="1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 t="str">
        <f t="shared" si="2"/>
        <v/>
      </c>
      <c r="BQ16" s="11" t="str">
        <f>AA16&amp;_xlfn.TEXTJOIN($A$5,1,AA17:AA20)</f>
        <v/>
      </c>
      <c r="BR16" s="1">
        <f t="shared" si="5"/>
        <v>2</v>
      </c>
      <c r="BS16" s="1">
        <f t="shared" si="6"/>
        <v>201</v>
      </c>
      <c r="BT16" s="1">
        <f>COUNTIF($BS$10:BS16,601)</f>
        <v>0</v>
      </c>
      <c r="BU16" s="1">
        <f t="shared" si="7"/>
        <v>0</v>
      </c>
    </row>
    <row r="17" spans="2:73">
      <c r="B17" s="1" t="str">
        <f t="shared" si="3"/>
        <v>SkillDescBrief4000102</v>
      </c>
      <c r="C17" s="1" t="str">
        <f t="shared" si="4"/>
        <v>SkillDescDetail400010202</v>
      </c>
      <c r="D17" s="3">
        <v>400010202</v>
      </c>
      <c r="E17" s="3">
        <v>4000102</v>
      </c>
      <c r="F17" s="3">
        <v>2</v>
      </c>
      <c r="G17" s="3" t="s">
        <v>332</v>
      </c>
      <c r="H17" s="3"/>
      <c r="I17" s="3" t="s">
        <v>333</v>
      </c>
      <c r="J17" s="3"/>
      <c r="K17" s="3" t="s">
        <v>334</v>
      </c>
      <c r="L17" s="3"/>
      <c r="M17" s="3"/>
      <c r="N17" s="3"/>
      <c r="O17" s="3"/>
      <c r="P17" s="3"/>
      <c r="Q17" s="3" t="s">
        <v>335</v>
      </c>
      <c r="R17" s="3"/>
      <c r="S17" s="3" t="str">
        <f>IF(H17="","",$B$2&amp;G17&amp;$B$2&amp;$B$1&amp;H17)</f>
        <v/>
      </c>
      <c r="T17" s="3" t="str">
        <f>IF(J17="","",$B$2&amp;I17&amp;$B$2&amp;$B$1&amp;J17)</f>
        <v/>
      </c>
      <c r="U17" s="3" t="str">
        <f>IF(L17="","",$B$2&amp;K17&amp;$B$2&amp;$B$1&amp;L17)</f>
        <v/>
      </c>
      <c r="V17" s="3" t="str">
        <f>IF(N17="","",$B$2&amp;M17&amp;$B$2&amp;$B$1&amp;N17)</f>
        <v/>
      </c>
      <c r="W17" s="3" t="str">
        <f>IF(P17="","",$B$2&amp;O17&amp;$B$2&amp;$B$1&amp;P17)</f>
        <v/>
      </c>
      <c r="X17" s="3" t="str">
        <f>IF(R17="","",$B$2&amp;Q17&amp;$B$2&amp;$B$1&amp;R17)</f>
        <v/>
      </c>
      <c r="Y17" s="3" t="str">
        <f t="shared" si="0"/>
        <v>{}</v>
      </c>
      <c r="Z17" s="11" t="s">
        <v>336</v>
      </c>
      <c r="AA17" s="11" t="str">
        <f t="shared" si="1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 t="str">
        <f t="shared" si="2"/>
        <v/>
      </c>
      <c r="BQ17" s="11"/>
      <c r="BR17" s="1">
        <f t="shared" si="5"/>
        <v>2</v>
      </c>
      <c r="BS17" s="1">
        <f t="shared" si="6"/>
        <v>202</v>
      </c>
      <c r="BT17" s="1">
        <f>COUNTIF($BS$10:BS17,601)</f>
        <v>0</v>
      </c>
      <c r="BU17" s="1">
        <f t="shared" si="7"/>
        <v>0</v>
      </c>
    </row>
    <row r="18" spans="2:73">
      <c r="B18" s="1" t="str">
        <f t="shared" si="3"/>
        <v>SkillDescBrief4000102</v>
      </c>
      <c r="C18" s="1" t="str">
        <f t="shared" si="4"/>
        <v>SkillDescDetail400010203</v>
      </c>
      <c r="D18" s="3">
        <v>400010203</v>
      </c>
      <c r="E18" s="3">
        <v>4000102</v>
      </c>
      <c r="F18" s="3">
        <v>3</v>
      </c>
      <c r="G18" s="3" t="s">
        <v>332</v>
      </c>
      <c r="H18" s="3"/>
      <c r="I18" s="3" t="s">
        <v>333</v>
      </c>
      <c r="J18" s="3"/>
      <c r="K18" s="3" t="s">
        <v>334</v>
      </c>
      <c r="L18" s="3"/>
      <c r="M18" s="3"/>
      <c r="N18" s="3"/>
      <c r="O18" s="3"/>
      <c r="P18" s="3"/>
      <c r="Q18" s="3" t="s">
        <v>335</v>
      </c>
      <c r="R18" s="3"/>
      <c r="S18" s="3" t="str">
        <f>IF(H18="","",$B$2&amp;G18&amp;$B$2&amp;$B$1&amp;H18)</f>
        <v/>
      </c>
      <c r="T18" s="3" t="str">
        <f>IF(J18="","",$B$2&amp;I18&amp;$B$2&amp;$B$1&amp;J18)</f>
        <v/>
      </c>
      <c r="U18" s="3" t="str">
        <f>IF(L18="","",$B$2&amp;K18&amp;$B$2&amp;$B$1&amp;L18)</f>
        <v/>
      </c>
      <c r="V18" s="3" t="str">
        <f>IF(N18="","",$B$2&amp;M18&amp;$B$2&amp;$B$1&amp;N18)</f>
        <v/>
      </c>
      <c r="W18" s="3" t="str">
        <f>IF(P18="","",$B$2&amp;O18&amp;$B$2&amp;$B$1&amp;P18)</f>
        <v/>
      </c>
      <c r="X18" s="3" t="str">
        <f>IF(R18="","",$B$2&amp;Q18&amp;$B$2&amp;$B$1&amp;R18)</f>
        <v/>
      </c>
      <c r="Y18" s="3" t="str">
        <f t="shared" si="0"/>
        <v>{}</v>
      </c>
      <c r="Z18" s="11" t="s">
        <v>336</v>
      </c>
      <c r="AA18" s="11" t="str">
        <f t="shared" si="1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 t="str">
        <f t="shared" si="2"/>
        <v/>
      </c>
      <c r="BQ18" s="11"/>
      <c r="BR18" s="1">
        <f t="shared" si="5"/>
        <v>2</v>
      </c>
      <c r="BS18" s="1">
        <f t="shared" si="6"/>
        <v>203</v>
      </c>
      <c r="BT18" s="1">
        <f>COUNTIF($BS$10:BS18,601)</f>
        <v>0</v>
      </c>
      <c r="BU18" s="1">
        <f t="shared" si="7"/>
        <v>0</v>
      </c>
    </row>
    <row r="19" spans="2:73">
      <c r="B19" s="1" t="str">
        <f t="shared" si="3"/>
        <v>SkillDescBrief4000102</v>
      </c>
      <c r="C19" s="1" t="str">
        <f t="shared" si="4"/>
        <v>SkillDescDetail400010204</v>
      </c>
      <c r="D19" s="3">
        <v>400010204</v>
      </c>
      <c r="E19" s="3">
        <v>4000102</v>
      </c>
      <c r="F19" s="3">
        <v>4</v>
      </c>
      <c r="G19" s="3" t="s">
        <v>332</v>
      </c>
      <c r="H19" s="3"/>
      <c r="I19" s="3" t="s">
        <v>333</v>
      </c>
      <c r="J19" s="3"/>
      <c r="K19" s="3" t="s">
        <v>334</v>
      </c>
      <c r="L19" s="3"/>
      <c r="M19" s="3"/>
      <c r="N19" s="3"/>
      <c r="O19" s="3"/>
      <c r="P19" s="3"/>
      <c r="Q19" s="3" t="s">
        <v>335</v>
      </c>
      <c r="R19" s="3"/>
      <c r="S19" s="3" t="str">
        <f>IF(H19="","",$B$2&amp;G19&amp;$B$2&amp;$B$1&amp;H19)</f>
        <v/>
      </c>
      <c r="T19" s="3" t="str">
        <f>IF(J19="","",$B$2&amp;I19&amp;$B$2&amp;$B$1&amp;J19)</f>
        <v/>
      </c>
      <c r="U19" s="3" t="str">
        <f>IF(L19="","",$B$2&amp;K19&amp;$B$2&amp;$B$1&amp;L19)</f>
        <v/>
      </c>
      <c r="V19" s="3" t="str">
        <f>IF(N19="","",$B$2&amp;M19&amp;$B$2&amp;$B$1&amp;N19)</f>
        <v/>
      </c>
      <c r="W19" s="3" t="str">
        <f>IF(P19="","",$B$2&amp;O19&amp;$B$2&amp;$B$1&amp;P19)</f>
        <v/>
      </c>
      <c r="X19" s="3" t="str">
        <f>IF(R19="","",$B$2&amp;Q19&amp;$B$2&amp;$B$1&amp;R19)</f>
        <v/>
      </c>
      <c r="Y19" s="3" t="str">
        <f t="shared" si="0"/>
        <v>{}</v>
      </c>
      <c r="Z19" s="11" t="s">
        <v>336</v>
      </c>
      <c r="AA19" s="11" t="str">
        <f t="shared" si="1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 t="str">
        <f t="shared" si="2"/>
        <v/>
      </c>
      <c r="BQ19" s="11"/>
      <c r="BR19" s="1">
        <f t="shared" si="5"/>
        <v>2</v>
      </c>
      <c r="BS19" s="1">
        <f t="shared" si="6"/>
        <v>204</v>
      </c>
      <c r="BT19" s="1">
        <f>COUNTIF($BS$10:BS19,601)</f>
        <v>0</v>
      </c>
      <c r="BU19" s="1">
        <f t="shared" si="7"/>
        <v>0</v>
      </c>
    </row>
    <row r="20" spans="2:73">
      <c r="B20" s="1" t="str">
        <f t="shared" si="3"/>
        <v>SkillDescBrief4000102</v>
      </c>
      <c r="C20" s="1" t="str">
        <f t="shared" si="4"/>
        <v>SkillDescDetail400010205</v>
      </c>
      <c r="D20" s="3">
        <v>400010205</v>
      </c>
      <c r="E20" s="3">
        <v>4000102</v>
      </c>
      <c r="F20" s="3">
        <v>5</v>
      </c>
      <c r="G20" s="3" t="s">
        <v>332</v>
      </c>
      <c r="H20" s="3"/>
      <c r="I20" s="3" t="s">
        <v>333</v>
      </c>
      <c r="J20" s="3"/>
      <c r="K20" s="3" t="s">
        <v>334</v>
      </c>
      <c r="L20" s="3"/>
      <c r="M20" s="3"/>
      <c r="N20" s="3"/>
      <c r="O20" s="3"/>
      <c r="P20" s="3"/>
      <c r="Q20" s="3" t="s">
        <v>335</v>
      </c>
      <c r="R20" s="3"/>
      <c r="S20" s="3" t="str">
        <f>IF(H20="","",$B$2&amp;G20&amp;$B$2&amp;$B$1&amp;H20)</f>
        <v/>
      </c>
      <c r="T20" s="3" t="str">
        <f>IF(J20="","",$B$2&amp;I20&amp;$B$2&amp;$B$1&amp;J20)</f>
        <v/>
      </c>
      <c r="U20" s="3" t="str">
        <f>IF(L20="","",$B$2&amp;K20&amp;$B$2&amp;$B$1&amp;L20)</f>
        <v/>
      </c>
      <c r="V20" s="3" t="str">
        <f>IF(N20="","",$B$2&amp;M20&amp;$B$2&amp;$B$1&amp;N20)</f>
        <v/>
      </c>
      <c r="W20" s="3" t="str">
        <f>IF(P20="","",$B$2&amp;O20&amp;$B$2&amp;$B$1&amp;P20)</f>
        <v/>
      </c>
      <c r="X20" s="3" t="str">
        <f>IF(R20="","",$B$2&amp;Q20&amp;$B$2&amp;$B$1&amp;R20)</f>
        <v/>
      </c>
      <c r="Y20" s="3" t="str">
        <f t="shared" si="0"/>
        <v>{}</v>
      </c>
      <c r="Z20" s="11" t="s">
        <v>336</v>
      </c>
      <c r="AA20" s="11" t="str">
        <f t="shared" si="1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 t="str">
        <f t="shared" si="2"/>
        <v/>
      </c>
      <c r="BQ20" s="11"/>
      <c r="BR20" s="1">
        <f t="shared" si="5"/>
        <v>2</v>
      </c>
      <c r="BS20" s="1">
        <f t="shared" si="6"/>
        <v>205</v>
      </c>
      <c r="BT20" s="1">
        <f>COUNTIF($BS$10:BS20,601)</f>
        <v>0</v>
      </c>
      <c r="BU20" s="1">
        <f t="shared" si="7"/>
        <v>0</v>
      </c>
    </row>
    <row r="21" spans="2:73">
      <c r="B21" s="1" t="str">
        <f t="shared" si="3"/>
        <v>SkillDescBrief// 经营被动</v>
      </c>
      <c r="C21" s="1" t="str">
        <f t="shared" si="4"/>
        <v>SkillDescDetail// 经营被动</v>
      </c>
      <c r="D21" s="7" t="s">
        <v>71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 t="shared" si="0"/>
        <v/>
      </c>
      <c r="Z21" s="10" t="s">
        <v>336</v>
      </c>
      <c r="AA21" s="10" t="str">
        <f t="shared" si="1"/>
        <v/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 t="str">
        <f t="shared" si="2"/>
        <v/>
      </c>
      <c r="BQ21" s="10"/>
      <c r="BR21" s="1">
        <f t="shared" si="5"/>
        <v>0</v>
      </c>
      <c r="BS21" s="1">
        <f t="shared" si="6"/>
        <v>0</v>
      </c>
      <c r="BT21" s="1">
        <f>COUNTIF($BS$10:BS21,601)</f>
        <v>0</v>
      </c>
      <c r="BU21" s="1">
        <f t="shared" si="7"/>
        <v>0</v>
      </c>
    </row>
    <row r="22" spans="2:73">
      <c r="B22" s="1" t="str">
        <f t="shared" si="3"/>
        <v>SkillDescBrief4000103</v>
      </c>
      <c r="C22" s="1" t="str">
        <f t="shared" si="4"/>
        <v>SkillDescDetail400010301</v>
      </c>
      <c r="D22" s="3">
        <v>400010301</v>
      </c>
      <c r="E22" s="3">
        <v>4000103</v>
      </c>
      <c r="F22" s="3">
        <v>1</v>
      </c>
      <c r="G22" s="3" t="s">
        <v>332</v>
      </c>
      <c r="H22" s="3"/>
      <c r="I22" s="3" t="s">
        <v>333</v>
      </c>
      <c r="J22" s="3"/>
      <c r="K22" s="3" t="s">
        <v>334</v>
      </c>
      <c r="L22" s="3"/>
      <c r="M22" s="3"/>
      <c r="N22" s="3"/>
      <c r="O22" s="3"/>
      <c r="P22" s="3"/>
      <c r="Q22" s="3" t="s">
        <v>335</v>
      </c>
      <c r="R22" s="3"/>
      <c r="S22" s="3" t="str">
        <f>IF(H22="","",$B$2&amp;G22&amp;$B$2&amp;$B$1&amp;H22)</f>
        <v/>
      </c>
      <c r="T22" s="3" t="str">
        <f>IF(J22="","",$B$2&amp;I22&amp;$B$2&amp;$B$1&amp;J22)</f>
        <v/>
      </c>
      <c r="U22" s="3" t="str">
        <f>IF(L22="","",$B$2&amp;K22&amp;$B$2&amp;$B$1&amp;L22)</f>
        <v/>
      </c>
      <c r="V22" s="3" t="str">
        <f>IF(N22="","",$B$2&amp;M22&amp;$B$2&amp;$B$1&amp;N22)</f>
        <v/>
      </c>
      <c r="W22" s="3" t="str">
        <f>IF(P22="","",$B$2&amp;O22&amp;$B$2&amp;$B$1&amp;P22)</f>
        <v/>
      </c>
      <c r="X22" s="3" t="str">
        <f>IF(R22="","",$B$2&amp;Q22&amp;$B$2&amp;$B$1&amp;R22)</f>
        <v/>
      </c>
      <c r="Y22" s="3" t="str">
        <f t="shared" si="0"/>
        <v>{}</v>
      </c>
      <c r="Z22" s="11" t="s">
        <v>336</v>
      </c>
      <c r="AA22" s="11" t="str">
        <f t="shared" si="1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tr">
        <f t="shared" si="2"/>
        <v/>
      </c>
      <c r="BQ22" s="11" t="str">
        <f>AA22&amp;_xlfn.TEXTJOIN($A$5,1,AA23:AA26)</f>
        <v/>
      </c>
      <c r="BR22" s="1">
        <f t="shared" si="5"/>
        <v>3</v>
      </c>
      <c r="BS22" s="1">
        <f t="shared" si="6"/>
        <v>301</v>
      </c>
      <c r="BT22" s="1">
        <f>COUNTIF($BS$10:BS22,601)</f>
        <v>0</v>
      </c>
      <c r="BU22" s="1">
        <f t="shared" si="7"/>
        <v>0</v>
      </c>
    </row>
    <row r="23" spans="2:73">
      <c r="B23" s="1" t="str">
        <f t="shared" si="3"/>
        <v>SkillDescBrief4000103</v>
      </c>
      <c r="C23" s="1" t="str">
        <f t="shared" si="4"/>
        <v>SkillDescDetail400010302</v>
      </c>
      <c r="D23" s="3">
        <v>400010302</v>
      </c>
      <c r="E23" s="3">
        <v>4000103</v>
      </c>
      <c r="F23" s="3">
        <v>2</v>
      </c>
      <c r="G23" s="3" t="s">
        <v>332</v>
      </c>
      <c r="H23" s="3"/>
      <c r="I23" s="3" t="s">
        <v>333</v>
      </c>
      <c r="J23" s="3"/>
      <c r="K23" s="3" t="s">
        <v>334</v>
      </c>
      <c r="L23" s="3"/>
      <c r="M23" s="3"/>
      <c r="N23" s="3"/>
      <c r="O23" s="3"/>
      <c r="P23" s="3"/>
      <c r="Q23" s="3" t="s">
        <v>335</v>
      </c>
      <c r="R23" s="3"/>
      <c r="S23" s="3" t="str">
        <f>IF(H23="","",$B$2&amp;G23&amp;$B$2&amp;$B$1&amp;H23)</f>
        <v/>
      </c>
      <c r="T23" s="3" t="str">
        <f>IF(J23="","",$B$2&amp;I23&amp;$B$2&amp;$B$1&amp;J23)</f>
        <v/>
      </c>
      <c r="U23" s="3" t="str">
        <f>IF(L23="","",$B$2&amp;K23&amp;$B$2&amp;$B$1&amp;L23)</f>
        <v/>
      </c>
      <c r="V23" s="3" t="str">
        <f>IF(N23="","",$B$2&amp;M23&amp;$B$2&amp;$B$1&amp;N23)</f>
        <v/>
      </c>
      <c r="W23" s="3" t="str">
        <f>IF(P23="","",$B$2&amp;O23&amp;$B$2&amp;$B$1&amp;P23)</f>
        <v/>
      </c>
      <c r="X23" s="3" t="str">
        <f>IF(R23="","",$B$2&amp;Q23&amp;$B$2&amp;$B$1&amp;R23)</f>
        <v/>
      </c>
      <c r="Y23" s="3" t="str">
        <f t="shared" si="0"/>
        <v>{}</v>
      </c>
      <c r="Z23" s="11" t="s">
        <v>336</v>
      </c>
      <c r="AA23" s="11" t="str">
        <f t="shared" si="1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 t="str">
        <f t="shared" si="2"/>
        <v/>
      </c>
      <c r="BQ23" s="11"/>
      <c r="BR23" s="1">
        <f t="shared" si="5"/>
        <v>3</v>
      </c>
      <c r="BS23" s="1">
        <f t="shared" si="6"/>
        <v>302</v>
      </c>
      <c r="BT23" s="1">
        <f>COUNTIF($BS$10:BS23,601)</f>
        <v>0</v>
      </c>
      <c r="BU23" s="1">
        <f t="shared" si="7"/>
        <v>0</v>
      </c>
    </row>
    <row r="24" spans="2:73">
      <c r="B24" s="1" t="str">
        <f t="shared" si="3"/>
        <v>SkillDescBrief4000103</v>
      </c>
      <c r="C24" s="1" t="str">
        <f t="shared" si="4"/>
        <v>SkillDescDetail400010303</v>
      </c>
      <c r="D24" s="3">
        <v>400010303</v>
      </c>
      <c r="E24" s="3">
        <v>4000103</v>
      </c>
      <c r="F24" s="3">
        <v>3</v>
      </c>
      <c r="G24" s="3" t="s">
        <v>332</v>
      </c>
      <c r="H24" s="3"/>
      <c r="I24" s="3" t="s">
        <v>333</v>
      </c>
      <c r="J24" s="3"/>
      <c r="K24" s="3" t="s">
        <v>334</v>
      </c>
      <c r="L24" s="3"/>
      <c r="M24" s="3"/>
      <c r="N24" s="3"/>
      <c r="O24" s="3"/>
      <c r="P24" s="3"/>
      <c r="Q24" s="3" t="s">
        <v>335</v>
      </c>
      <c r="R24" s="3"/>
      <c r="S24" s="3" t="str">
        <f>IF(H24="","",$B$2&amp;G24&amp;$B$2&amp;$B$1&amp;H24)</f>
        <v/>
      </c>
      <c r="T24" s="3" t="str">
        <f>IF(J24="","",$B$2&amp;I24&amp;$B$2&amp;$B$1&amp;J24)</f>
        <v/>
      </c>
      <c r="U24" s="3" t="str">
        <f>IF(L24="","",$B$2&amp;K24&amp;$B$2&amp;$B$1&amp;L24)</f>
        <v/>
      </c>
      <c r="V24" s="3" t="str">
        <f>IF(N24="","",$B$2&amp;M24&amp;$B$2&amp;$B$1&amp;N24)</f>
        <v/>
      </c>
      <c r="W24" s="3" t="str">
        <f>IF(P24="","",$B$2&amp;O24&amp;$B$2&amp;$B$1&amp;P24)</f>
        <v/>
      </c>
      <c r="X24" s="3" t="str">
        <f>IF(R24="","",$B$2&amp;Q24&amp;$B$2&amp;$B$1&amp;R24)</f>
        <v/>
      </c>
      <c r="Y24" s="3" t="str">
        <f t="shared" si="0"/>
        <v>{}</v>
      </c>
      <c r="Z24" s="11" t="s">
        <v>336</v>
      </c>
      <c r="AA24" s="11" t="str">
        <f t="shared" si="1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 t="str">
        <f t="shared" si="2"/>
        <v/>
      </c>
      <c r="BQ24" s="11"/>
      <c r="BR24" s="1">
        <f t="shared" si="5"/>
        <v>3</v>
      </c>
      <c r="BS24" s="1">
        <f t="shared" si="6"/>
        <v>303</v>
      </c>
      <c r="BT24" s="1">
        <f>COUNTIF($BS$10:BS24,601)</f>
        <v>0</v>
      </c>
      <c r="BU24" s="1">
        <f t="shared" si="7"/>
        <v>0</v>
      </c>
    </row>
    <row r="25" spans="2:73">
      <c r="B25" s="1" t="str">
        <f t="shared" si="3"/>
        <v>SkillDescBrief4000103</v>
      </c>
      <c r="C25" s="1" t="str">
        <f t="shared" si="4"/>
        <v>SkillDescDetail400010304</v>
      </c>
      <c r="D25" s="3">
        <v>400010304</v>
      </c>
      <c r="E25" s="3">
        <v>4000103</v>
      </c>
      <c r="F25" s="3">
        <v>4</v>
      </c>
      <c r="G25" s="3" t="s">
        <v>332</v>
      </c>
      <c r="H25" s="3"/>
      <c r="I25" s="3" t="s">
        <v>333</v>
      </c>
      <c r="J25" s="3"/>
      <c r="K25" s="3" t="s">
        <v>334</v>
      </c>
      <c r="L25" s="3"/>
      <c r="M25" s="3"/>
      <c r="N25" s="3"/>
      <c r="O25" s="3"/>
      <c r="P25" s="3"/>
      <c r="Q25" s="3" t="s">
        <v>335</v>
      </c>
      <c r="R25" s="3"/>
      <c r="S25" s="3" t="str">
        <f>IF(H25="","",$B$2&amp;G25&amp;$B$2&amp;$B$1&amp;H25)</f>
        <v/>
      </c>
      <c r="T25" s="3" t="str">
        <f>IF(J25="","",$B$2&amp;I25&amp;$B$2&amp;$B$1&amp;J25)</f>
        <v/>
      </c>
      <c r="U25" s="3" t="str">
        <f>IF(L25="","",$B$2&amp;K25&amp;$B$2&amp;$B$1&amp;L25)</f>
        <v/>
      </c>
      <c r="V25" s="3" t="str">
        <f>IF(N25="","",$B$2&amp;M25&amp;$B$2&amp;$B$1&amp;N25)</f>
        <v/>
      </c>
      <c r="W25" s="3" t="str">
        <f>IF(P25="","",$B$2&amp;O25&amp;$B$2&amp;$B$1&amp;P25)</f>
        <v/>
      </c>
      <c r="X25" s="3" t="str">
        <f>IF(R25="","",$B$2&amp;Q25&amp;$B$2&amp;$B$1&amp;R25)</f>
        <v/>
      </c>
      <c r="Y25" s="3" t="str">
        <f t="shared" si="0"/>
        <v>{}</v>
      </c>
      <c r="Z25" s="11" t="s">
        <v>336</v>
      </c>
      <c r="AA25" s="11" t="str">
        <f t="shared" si="1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 t="str">
        <f t="shared" si="2"/>
        <v/>
      </c>
      <c r="BQ25" s="11"/>
      <c r="BR25" s="1">
        <f t="shared" si="5"/>
        <v>3</v>
      </c>
      <c r="BS25" s="1">
        <f t="shared" si="6"/>
        <v>304</v>
      </c>
      <c r="BT25" s="1">
        <f>COUNTIF($BS$10:BS25,601)</f>
        <v>0</v>
      </c>
      <c r="BU25" s="1">
        <f t="shared" si="7"/>
        <v>0</v>
      </c>
    </row>
    <row r="26" spans="2:73">
      <c r="B26" s="1" t="str">
        <f t="shared" si="3"/>
        <v>SkillDescBrief4000103</v>
      </c>
      <c r="C26" s="1" t="str">
        <f t="shared" si="4"/>
        <v>SkillDescDetail400010305</v>
      </c>
      <c r="D26" s="3">
        <v>400010305</v>
      </c>
      <c r="E26" s="3">
        <v>4000103</v>
      </c>
      <c r="F26" s="3">
        <v>5</v>
      </c>
      <c r="G26" s="3" t="s">
        <v>332</v>
      </c>
      <c r="H26" s="3"/>
      <c r="I26" s="3" t="s">
        <v>333</v>
      </c>
      <c r="J26" s="3"/>
      <c r="K26" s="3" t="s">
        <v>334</v>
      </c>
      <c r="L26" s="3"/>
      <c r="M26" s="3"/>
      <c r="N26" s="3"/>
      <c r="O26" s="3"/>
      <c r="P26" s="3"/>
      <c r="Q26" s="3" t="s">
        <v>335</v>
      </c>
      <c r="R26" s="3"/>
      <c r="S26" s="3" t="str">
        <f>IF(H26="","",$B$2&amp;G26&amp;$B$2&amp;$B$1&amp;H26)</f>
        <v/>
      </c>
      <c r="T26" s="3" t="str">
        <f>IF(J26="","",$B$2&amp;I26&amp;$B$2&amp;$B$1&amp;J26)</f>
        <v/>
      </c>
      <c r="U26" s="3" t="str">
        <f>IF(L26="","",$B$2&amp;K26&amp;$B$2&amp;$B$1&amp;L26)</f>
        <v/>
      </c>
      <c r="V26" s="3" t="str">
        <f>IF(N26="","",$B$2&amp;M26&amp;$B$2&amp;$B$1&amp;N26)</f>
        <v/>
      </c>
      <c r="W26" s="3" t="str">
        <f>IF(P26="","",$B$2&amp;O26&amp;$B$2&amp;$B$1&amp;P26)</f>
        <v/>
      </c>
      <c r="X26" s="3" t="str">
        <f>IF(R26="","",$B$2&amp;Q26&amp;$B$2&amp;$B$1&amp;R26)</f>
        <v/>
      </c>
      <c r="Y26" s="3" t="str">
        <f t="shared" si="0"/>
        <v>{}</v>
      </c>
      <c r="Z26" s="11" t="s">
        <v>336</v>
      </c>
      <c r="AA26" s="11" t="str">
        <f t="shared" si="1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 t="str">
        <f t="shared" si="2"/>
        <v/>
      </c>
      <c r="BQ26" s="11"/>
      <c r="BR26" s="1">
        <f t="shared" si="5"/>
        <v>3</v>
      </c>
      <c r="BS26" s="1">
        <f t="shared" si="6"/>
        <v>305</v>
      </c>
      <c r="BT26" s="1">
        <f>COUNTIF($BS$10:BS26,601)</f>
        <v>0</v>
      </c>
      <c r="BU26" s="1">
        <f t="shared" si="7"/>
        <v>0</v>
      </c>
    </row>
    <row r="27" spans="2:73">
      <c r="B27" s="1" t="str">
        <f t="shared" si="3"/>
        <v>SkillDescBrief// 战斗被动</v>
      </c>
      <c r="C27" s="1" t="str">
        <f t="shared" si="4"/>
        <v>SkillDescDetail// 战斗被动1</v>
      </c>
      <c r="D27" s="7" t="s">
        <v>337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 t="shared" si="0"/>
        <v/>
      </c>
      <c r="Z27" s="10" t="s">
        <v>336</v>
      </c>
      <c r="AA27" s="10" t="str">
        <f t="shared" si="1"/>
        <v/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 t="str">
        <f t="shared" si="2"/>
        <v/>
      </c>
      <c r="BQ27" s="10"/>
      <c r="BR27" s="1">
        <f t="shared" si="5"/>
        <v>0</v>
      </c>
      <c r="BS27" s="1">
        <f t="shared" si="6"/>
        <v>0</v>
      </c>
      <c r="BT27" s="1">
        <f>COUNTIF($BS$10:BS27,601)</f>
        <v>0</v>
      </c>
      <c r="BU27" s="1">
        <f t="shared" si="7"/>
        <v>0</v>
      </c>
    </row>
    <row r="28" spans="2:73">
      <c r="B28" s="1" t="str">
        <f t="shared" si="3"/>
        <v>SkillDescBrief4000104</v>
      </c>
      <c r="C28" s="1" t="str">
        <f t="shared" si="4"/>
        <v>SkillDescDetail400010401</v>
      </c>
      <c r="D28" s="3">
        <v>400010401</v>
      </c>
      <c r="E28" s="3">
        <v>4000104</v>
      </c>
      <c r="F28" s="3">
        <v>1</v>
      </c>
      <c r="G28" s="3" t="s">
        <v>332</v>
      </c>
      <c r="H28" s="3"/>
      <c r="I28" s="3" t="s">
        <v>333</v>
      </c>
      <c r="J28" s="3"/>
      <c r="K28" s="3" t="s">
        <v>334</v>
      </c>
      <c r="L28" s="3"/>
      <c r="M28" s="3"/>
      <c r="N28" s="3"/>
      <c r="O28" s="3"/>
      <c r="P28" s="3"/>
      <c r="Q28" s="3" t="s">
        <v>335</v>
      </c>
      <c r="R28" s="3"/>
      <c r="S28" s="3" t="str">
        <f>IF(H28="","",$B$2&amp;G28&amp;$B$2&amp;$B$1&amp;H28)</f>
        <v/>
      </c>
      <c r="T28" s="3" t="str">
        <f>IF(J28="","",$B$2&amp;I28&amp;$B$2&amp;$B$1&amp;J28)</f>
        <v/>
      </c>
      <c r="U28" s="3" t="str">
        <f>IF(L28="","",$B$2&amp;K28&amp;$B$2&amp;$B$1&amp;L28)</f>
        <v/>
      </c>
      <c r="V28" s="3" t="str">
        <f>IF(N28="","",$B$2&amp;M28&amp;$B$2&amp;$B$1&amp;N28)</f>
        <v/>
      </c>
      <c r="W28" s="3" t="str">
        <f>IF(P28="","",$B$2&amp;O28&amp;$B$2&amp;$B$1&amp;P28)</f>
        <v/>
      </c>
      <c r="X28" s="3" t="str">
        <f>IF(R28="","",$B$2&amp;Q28&amp;$B$2&amp;$B$1&amp;R28)</f>
        <v/>
      </c>
      <c r="Y28" s="3" t="str">
        <f t="shared" si="0"/>
        <v>{}</v>
      </c>
      <c r="Z28" s="11" t="s">
        <v>336</v>
      </c>
      <c r="AA28" s="11" t="str">
        <f t="shared" si="1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 t="str">
        <f t="shared" si="2"/>
        <v/>
      </c>
      <c r="BQ28" s="11" t="str">
        <f>AA28&amp;_xlfn.TEXTJOIN($A$5,1,AA29:AA32)</f>
        <v/>
      </c>
      <c r="BR28" s="1">
        <f t="shared" si="5"/>
        <v>4</v>
      </c>
      <c r="BS28" s="1">
        <f t="shared" si="6"/>
        <v>401</v>
      </c>
      <c r="BT28" s="1">
        <f>COUNTIF($BS$10:BS28,601)</f>
        <v>0</v>
      </c>
      <c r="BU28" s="1">
        <f t="shared" si="7"/>
        <v>0</v>
      </c>
    </row>
    <row r="29" spans="2:73">
      <c r="B29" s="1" t="str">
        <f t="shared" si="3"/>
        <v>SkillDescBrief4000104</v>
      </c>
      <c r="C29" s="1" t="str">
        <f t="shared" si="4"/>
        <v>SkillDescDetail400010402</v>
      </c>
      <c r="D29" s="3">
        <v>400010402</v>
      </c>
      <c r="E29" s="3">
        <v>4000104</v>
      </c>
      <c r="F29" s="3">
        <v>2</v>
      </c>
      <c r="G29" s="3" t="s">
        <v>332</v>
      </c>
      <c r="H29" s="3"/>
      <c r="I29" s="3" t="s">
        <v>333</v>
      </c>
      <c r="J29" s="3"/>
      <c r="K29" s="3" t="s">
        <v>334</v>
      </c>
      <c r="L29" s="3"/>
      <c r="M29" s="3"/>
      <c r="N29" s="3"/>
      <c r="O29" s="3"/>
      <c r="P29" s="3"/>
      <c r="Q29" s="3" t="s">
        <v>335</v>
      </c>
      <c r="R29" s="3"/>
      <c r="S29" s="3" t="str">
        <f>IF(H29="","",$B$2&amp;G29&amp;$B$2&amp;$B$1&amp;H29)</f>
        <v/>
      </c>
      <c r="T29" s="3" t="str">
        <f>IF(J29="","",$B$2&amp;I29&amp;$B$2&amp;$B$1&amp;J29)</f>
        <v/>
      </c>
      <c r="U29" s="3" t="str">
        <f>IF(L29="","",$B$2&amp;K29&amp;$B$2&amp;$B$1&amp;L29)</f>
        <v/>
      </c>
      <c r="V29" s="3" t="str">
        <f>IF(N29="","",$B$2&amp;M29&amp;$B$2&amp;$B$1&amp;N29)</f>
        <v/>
      </c>
      <c r="W29" s="3" t="str">
        <f>IF(P29="","",$B$2&amp;O29&amp;$B$2&amp;$B$1&amp;P29)</f>
        <v/>
      </c>
      <c r="X29" s="3" t="str">
        <f>IF(R29="","",$B$2&amp;Q29&amp;$B$2&amp;$B$1&amp;R29)</f>
        <v/>
      </c>
      <c r="Y29" s="3" t="str">
        <f t="shared" si="0"/>
        <v>{}</v>
      </c>
      <c r="Z29" s="11" t="s">
        <v>336</v>
      </c>
      <c r="AA29" s="11" t="str">
        <f t="shared" si="1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 t="str">
        <f t="shared" si="2"/>
        <v/>
      </c>
      <c r="BQ29" s="11"/>
      <c r="BR29" s="1">
        <f t="shared" si="5"/>
        <v>4</v>
      </c>
      <c r="BS29" s="1">
        <f t="shared" si="6"/>
        <v>402</v>
      </c>
      <c r="BT29" s="1">
        <f>COUNTIF($BS$10:BS29,601)</f>
        <v>0</v>
      </c>
      <c r="BU29" s="1">
        <f t="shared" si="7"/>
        <v>0</v>
      </c>
    </row>
    <row r="30" spans="2:73">
      <c r="B30" s="1" t="str">
        <f t="shared" si="3"/>
        <v>SkillDescBrief4000104</v>
      </c>
      <c r="C30" s="1" t="str">
        <f t="shared" si="4"/>
        <v>SkillDescDetail400010403</v>
      </c>
      <c r="D30" s="3">
        <v>400010403</v>
      </c>
      <c r="E30" s="3">
        <v>4000104</v>
      </c>
      <c r="F30" s="3">
        <v>3</v>
      </c>
      <c r="G30" s="3" t="s">
        <v>332</v>
      </c>
      <c r="H30" s="3"/>
      <c r="I30" s="3" t="s">
        <v>333</v>
      </c>
      <c r="J30" s="3"/>
      <c r="K30" s="3" t="s">
        <v>334</v>
      </c>
      <c r="L30" s="3"/>
      <c r="M30" s="3"/>
      <c r="N30" s="3"/>
      <c r="O30" s="3"/>
      <c r="P30" s="3"/>
      <c r="Q30" s="3" t="s">
        <v>335</v>
      </c>
      <c r="R30" s="3"/>
      <c r="S30" s="3" t="str">
        <f>IF(H30="","",$B$2&amp;G30&amp;$B$2&amp;$B$1&amp;H30)</f>
        <v/>
      </c>
      <c r="T30" s="3" t="str">
        <f>IF(J30="","",$B$2&amp;I30&amp;$B$2&amp;$B$1&amp;J30)</f>
        <v/>
      </c>
      <c r="U30" s="3" t="str">
        <f>IF(L30="","",$B$2&amp;K30&amp;$B$2&amp;$B$1&amp;L30)</f>
        <v/>
      </c>
      <c r="V30" s="3" t="str">
        <f>IF(N30="","",$B$2&amp;M30&amp;$B$2&amp;$B$1&amp;N30)</f>
        <v/>
      </c>
      <c r="W30" s="3" t="str">
        <f>IF(P30="","",$B$2&amp;O30&amp;$B$2&amp;$B$1&amp;P30)</f>
        <v/>
      </c>
      <c r="X30" s="3" t="str">
        <f>IF(R30="","",$B$2&amp;Q30&amp;$B$2&amp;$B$1&amp;R30)</f>
        <v/>
      </c>
      <c r="Y30" s="3" t="str">
        <f t="shared" si="0"/>
        <v>{}</v>
      </c>
      <c r="Z30" s="11" t="s">
        <v>336</v>
      </c>
      <c r="AA30" s="11" t="str">
        <f t="shared" si="1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 t="str">
        <f t="shared" si="2"/>
        <v/>
      </c>
      <c r="BQ30" s="11"/>
      <c r="BR30" s="1">
        <f t="shared" si="5"/>
        <v>4</v>
      </c>
      <c r="BS30" s="1">
        <f t="shared" si="6"/>
        <v>403</v>
      </c>
      <c r="BT30" s="1">
        <f>COUNTIF($BS$10:BS30,601)</f>
        <v>0</v>
      </c>
      <c r="BU30" s="1">
        <f t="shared" si="7"/>
        <v>0</v>
      </c>
    </row>
    <row r="31" spans="2:73">
      <c r="B31" s="1" t="str">
        <f t="shared" si="3"/>
        <v>SkillDescBrief4000104</v>
      </c>
      <c r="C31" s="1" t="str">
        <f t="shared" si="4"/>
        <v>SkillDescDetail400010404</v>
      </c>
      <c r="D31" s="3">
        <v>400010404</v>
      </c>
      <c r="E31" s="3">
        <v>4000104</v>
      </c>
      <c r="F31" s="3">
        <v>4</v>
      </c>
      <c r="G31" s="3" t="s">
        <v>332</v>
      </c>
      <c r="H31" s="3"/>
      <c r="I31" s="3" t="s">
        <v>333</v>
      </c>
      <c r="J31" s="3"/>
      <c r="K31" s="3" t="s">
        <v>334</v>
      </c>
      <c r="L31" s="3"/>
      <c r="M31" s="3"/>
      <c r="N31" s="3"/>
      <c r="O31" s="3"/>
      <c r="P31" s="3"/>
      <c r="Q31" s="3" t="s">
        <v>335</v>
      </c>
      <c r="R31" s="3"/>
      <c r="S31" s="3" t="str">
        <f>IF(H31="","",$B$2&amp;G31&amp;$B$2&amp;$B$1&amp;H31)</f>
        <v/>
      </c>
      <c r="T31" s="3" t="str">
        <f>IF(J31="","",$B$2&amp;I31&amp;$B$2&amp;$B$1&amp;J31)</f>
        <v/>
      </c>
      <c r="U31" s="3" t="str">
        <f>IF(L31="","",$B$2&amp;K31&amp;$B$2&amp;$B$1&amp;L31)</f>
        <v/>
      </c>
      <c r="V31" s="3" t="str">
        <f>IF(N31="","",$B$2&amp;M31&amp;$B$2&amp;$B$1&amp;N31)</f>
        <v/>
      </c>
      <c r="W31" s="3" t="str">
        <f>IF(P31="","",$B$2&amp;O31&amp;$B$2&amp;$B$1&amp;P31)</f>
        <v/>
      </c>
      <c r="X31" s="3" t="str">
        <f>IF(R31="","",$B$2&amp;Q31&amp;$B$2&amp;$B$1&amp;R31)</f>
        <v/>
      </c>
      <c r="Y31" s="3" t="str">
        <f t="shared" si="0"/>
        <v>{}</v>
      </c>
      <c r="Z31" s="11" t="s">
        <v>336</v>
      </c>
      <c r="AA31" s="11" t="str">
        <f t="shared" si="1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 t="str">
        <f t="shared" si="2"/>
        <v/>
      </c>
      <c r="BQ31" s="11"/>
      <c r="BR31" s="1">
        <f t="shared" si="5"/>
        <v>4</v>
      </c>
      <c r="BS31" s="1">
        <f t="shared" si="6"/>
        <v>404</v>
      </c>
      <c r="BT31" s="1">
        <f>COUNTIF($BS$10:BS31,601)</f>
        <v>0</v>
      </c>
      <c r="BU31" s="1">
        <f t="shared" si="7"/>
        <v>0</v>
      </c>
    </row>
    <row r="32" spans="2:73">
      <c r="B32" s="1" t="str">
        <f t="shared" si="3"/>
        <v>SkillDescBrief4000104</v>
      </c>
      <c r="C32" s="1" t="str">
        <f t="shared" si="4"/>
        <v>SkillDescDetail400010405</v>
      </c>
      <c r="D32" s="3">
        <v>400010405</v>
      </c>
      <c r="E32" s="3">
        <v>4000104</v>
      </c>
      <c r="F32" s="3">
        <v>5</v>
      </c>
      <c r="G32" s="3" t="s">
        <v>332</v>
      </c>
      <c r="H32" s="3"/>
      <c r="I32" s="3" t="s">
        <v>333</v>
      </c>
      <c r="J32" s="3"/>
      <c r="K32" s="3" t="s">
        <v>334</v>
      </c>
      <c r="L32" s="3"/>
      <c r="M32" s="3"/>
      <c r="N32" s="3"/>
      <c r="O32" s="3"/>
      <c r="P32" s="3"/>
      <c r="Q32" s="3" t="s">
        <v>335</v>
      </c>
      <c r="R32" s="3"/>
      <c r="S32" s="3" t="str">
        <f>IF(H32="","",$B$2&amp;G32&amp;$B$2&amp;$B$1&amp;H32)</f>
        <v/>
      </c>
      <c r="T32" s="3" t="str">
        <f>IF(J32="","",$B$2&amp;I32&amp;$B$2&amp;$B$1&amp;J32)</f>
        <v/>
      </c>
      <c r="U32" s="3" t="str">
        <f>IF(L32="","",$B$2&amp;K32&amp;$B$2&amp;$B$1&amp;L32)</f>
        <v/>
      </c>
      <c r="V32" s="3" t="str">
        <f>IF(N32="","",$B$2&amp;M32&amp;$B$2&amp;$B$1&amp;N32)</f>
        <v/>
      </c>
      <c r="W32" s="3" t="str">
        <f>IF(P32="","",$B$2&amp;O32&amp;$B$2&amp;$B$1&amp;P32)</f>
        <v/>
      </c>
      <c r="X32" s="3" t="str">
        <f>IF(R32="","",$B$2&amp;Q32&amp;$B$2&amp;$B$1&amp;R32)</f>
        <v/>
      </c>
      <c r="Y32" s="3" t="str">
        <f t="shared" si="0"/>
        <v>{}</v>
      </c>
      <c r="Z32" s="11" t="s">
        <v>336</v>
      </c>
      <c r="AA32" s="11" t="str">
        <f t="shared" si="1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 t="str">
        <f t="shared" si="2"/>
        <v/>
      </c>
      <c r="BQ32" s="11"/>
      <c r="BR32" s="1">
        <f t="shared" si="5"/>
        <v>4</v>
      </c>
      <c r="BS32" s="1">
        <f t="shared" si="6"/>
        <v>405</v>
      </c>
      <c r="BT32" s="1">
        <f>COUNTIF($BS$10:BS32,601)</f>
        <v>0</v>
      </c>
      <c r="BU32" s="1">
        <f t="shared" si="7"/>
        <v>0</v>
      </c>
    </row>
    <row r="33" spans="2:73">
      <c r="B33" s="1" t="str">
        <f t="shared" si="3"/>
        <v>SkillDescBrief// 战斗被动</v>
      </c>
      <c r="C33" s="1" t="str">
        <f t="shared" si="4"/>
        <v>SkillDescDetail// 战斗被动2</v>
      </c>
      <c r="D33" s="7" t="s">
        <v>338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tr">
        <f t="shared" si="0"/>
        <v/>
      </c>
      <c r="Z33" s="10" t="s">
        <v>336</v>
      </c>
      <c r="AA33" s="10" t="str">
        <f t="shared" si="1"/>
        <v/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 t="str">
        <f t="shared" si="2"/>
        <v/>
      </c>
      <c r="BQ33" s="10"/>
      <c r="BR33" s="1">
        <f t="shared" si="5"/>
        <v>0</v>
      </c>
      <c r="BS33" s="1">
        <f t="shared" si="6"/>
        <v>0</v>
      </c>
      <c r="BT33" s="1">
        <f>COUNTIF($BS$10:BS33,601)</f>
        <v>0</v>
      </c>
      <c r="BU33" s="1">
        <f t="shared" si="7"/>
        <v>0</v>
      </c>
    </row>
    <row r="34" spans="2:73">
      <c r="B34" s="1" t="str">
        <f t="shared" si="3"/>
        <v>SkillDescBrief4000105</v>
      </c>
      <c r="C34" s="1" t="str">
        <f t="shared" si="4"/>
        <v>SkillDescDetail400010501</v>
      </c>
      <c r="D34" s="3">
        <v>400010501</v>
      </c>
      <c r="E34" s="3">
        <v>4000105</v>
      </c>
      <c r="F34" s="3">
        <v>1</v>
      </c>
      <c r="G34" s="3" t="s">
        <v>332</v>
      </c>
      <c r="H34" s="3"/>
      <c r="I34" s="3" t="s">
        <v>333</v>
      </c>
      <c r="J34" s="3"/>
      <c r="K34" s="3" t="s">
        <v>334</v>
      </c>
      <c r="L34" s="3"/>
      <c r="M34" s="3"/>
      <c r="N34" s="3"/>
      <c r="O34" s="3"/>
      <c r="P34" s="3"/>
      <c r="Q34" s="3" t="s">
        <v>335</v>
      </c>
      <c r="R34" s="3"/>
      <c r="S34" s="3" t="str">
        <f>IF(H34="","",$B$2&amp;G34&amp;$B$2&amp;$B$1&amp;H34)</f>
        <v/>
      </c>
      <c r="T34" s="3" t="str">
        <f>IF(J34="","",$B$2&amp;I34&amp;$B$2&amp;$B$1&amp;J34)</f>
        <v/>
      </c>
      <c r="U34" s="3" t="str">
        <f>IF(L34="","",$B$2&amp;K34&amp;$B$2&amp;$B$1&amp;L34)</f>
        <v/>
      </c>
      <c r="V34" s="3" t="str">
        <f>IF(N34="","",$B$2&amp;M34&amp;$B$2&amp;$B$1&amp;N34)</f>
        <v/>
      </c>
      <c r="W34" s="3" t="str">
        <f>IF(P34="","",$B$2&amp;O34&amp;$B$2&amp;$B$1&amp;P34)</f>
        <v/>
      </c>
      <c r="X34" s="3" t="str">
        <f>IF(R34="","",$B$2&amp;Q34&amp;$B$2&amp;$B$1&amp;R34)</f>
        <v/>
      </c>
      <c r="Y34" s="3" t="str">
        <f t="shared" si="0"/>
        <v>{}</v>
      </c>
      <c r="Z34" s="11" t="s">
        <v>336</v>
      </c>
      <c r="AA34" s="11" t="str">
        <f t="shared" si="1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 t="str">
        <f t="shared" si="2"/>
        <v/>
      </c>
      <c r="BQ34" s="11" t="str">
        <f>AA34&amp;_xlfn.TEXTJOIN($A$5,1,AA35:AA38)</f>
        <v/>
      </c>
      <c r="BR34" s="1">
        <f t="shared" si="5"/>
        <v>5</v>
      </c>
      <c r="BS34" s="1">
        <f t="shared" si="6"/>
        <v>501</v>
      </c>
      <c r="BT34" s="1">
        <f>COUNTIF($BS$10:BS34,601)</f>
        <v>0</v>
      </c>
      <c r="BU34" s="1">
        <f t="shared" si="7"/>
        <v>0</v>
      </c>
    </row>
    <row r="35" spans="2:73">
      <c r="B35" s="1" t="str">
        <f t="shared" si="3"/>
        <v>SkillDescBrief4000105</v>
      </c>
      <c r="C35" s="1" t="str">
        <f t="shared" si="4"/>
        <v>SkillDescDetail400010502</v>
      </c>
      <c r="D35" s="3">
        <v>400010502</v>
      </c>
      <c r="E35" s="3">
        <v>4000105</v>
      </c>
      <c r="F35" s="3">
        <v>2</v>
      </c>
      <c r="G35" s="3" t="s">
        <v>332</v>
      </c>
      <c r="H35" s="3"/>
      <c r="I35" s="3" t="s">
        <v>333</v>
      </c>
      <c r="J35" s="3"/>
      <c r="K35" s="3" t="s">
        <v>334</v>
      </c>
      <c r="L35" s="3"/>
      <c r="M35" s="3"/>
      <c r="N35" s="3"/>
      <c r="O35" s="3"/>
      <c r="P35" s="3"/>
      <c r="Q35" s="3" t="s">
        <v>335</v>
      </c>
      <c r="R35" s="3"/>
      <c r="S35" s="3" t="str">
        <f>IF(H35="","",$B$2&amp;G35&amp;$B$2&amp;$B$1&amp;H35)</f>
        <v/>
      </c>
      <c r="T35" s="3" t="str">
        <f>IF(J35="","",$B$2&amp;I35&amp;$B$2&amp;$B$1&amp;J35)</f>
        <v/>
      </c>
      <c r="U35" s="3" t="str">
        <f>IF(L35="","",$B$2&amp;K35&amp;$B$2&amp;$B$1&amp;L35)</f>
        <v/>
      </c>
      <c r="V35" s="3" t="str">
        <f>IF(N35="","",$B$2&amp;M35&amp;$B$2&amp;$B$1&amp;N35)</f>
        <v/>
      </c>
      <c r="W35" s="3" t="str">
        <f>IF(P35="","",$B$2&amp;O35&amp;$B$2&amp;$B$1&amp;P35)</f>
        <v/>
      </c>
      <c r="X35" s="3" t="str">
        <f>IF(R35="","",$B$2&amp;Q35&amp;$B$2&amp;$B$1&amp;R35)</f>
        <v/>
      </c>
      <c r="Y35" s="3" t="str">
        <f t="shared" si="0"/>
        <v>{}</v>
      </c>
      <c r="Z35" s="11" t="s">
        <v>336</v>
      </c>
      <c r="AA35" s="11" t="str">
        <f t="shared" si="1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 t="str">
        <f t="shared" si="2"/>
        <v/>
      </c>
      <c r="BQ35" s="11"/>
      <c r="BR35" s="1">
        <f t="shared" si="5"/>
        <v>5</v>
      </c>
      <c r="BS35" s="1">
        <f t="shared" si="6"/>
        <v>502</v>
      </c>
      <c r="BT35" s="1">
        <f>COUNTIF($BS$10:BS35,601)</f>
        <v>0</v>
      </c>
      <c r="BU35" s="1">
        <f t="shared" si="7"/>
        <v>0</v>
      </c>
    </row>
    <row r="36" spans="2:73">
      <c r="B36" s="1" t="str">
        <f t="shared" si="3"/>
        <v>SkillDescBrief4000105</v>
      </c>
      <c r="C36" s="1" t="str">
        <f t="shared" si="4"/>
        <v>SkillDescDetail400010503</v>
      </c>
      <c r="D36" s="3">
        <v>400010503</v>
      </c>
      <c r="E36" s="3">
        <v>4000105</v>
      </c>
      <c r="F36" s="3">
        <v>3</v>
      </c>
      <c r="G36" s="3" t="s">
        <v>332</v>
      </c>
      <c r="H36" s="3"/>
      <c r="I36" s="3" t="s">
        <v>333</v>
      </c>
      <c r="J36" s="3"/>
      <c r="K36" s="3" t="s">
        <v>334</v>
      </c>
      <c r="L36" s="3"/>
      <c r="M36" s="3"/>
      <c r="N36" s="3"/>
      <c r="O36" s="3"/>
      <c r="P36" s="3"/>
      <c r="Q36" s="3" t="s">
        <v>335</v>
      </c>
      <c r="R36" s="3"/>
      <c r="S36" s="3" t="str">
        <f>IF(H36="","",$B$2&amp;G36&amp;$B$2&amp;$B$1&amp;H36)</f>
        <v/>
      </c>
      <c r="T36" s="3" t="str">
        <f>IF(J36="","",$B$2&amp;I36&amp;$B$2&amp;$B$1&amp;J36)</f>
        <v/>
      </c>
      <c r="U36" s="3" t="str">
        <f>IF(L36="","",$B$2&amp;K36&amp;$B$2&amp;$B$1&amp;L36)</f>
        <v/>
      </c>
      <c r="V36" s="3" t="str">
        <f>IF(N36="","",$B$2&amp;M36&amp;$B$2&amp;$B$1&amp;N36)</f>
        <v/>
      </c>
      <c r="W36" s="3" t="str">
        <f>IF(P36="","",$B$2&amp;O36&amp;$B$2&amp;$B$1&amp;P36)</f>
        <v/>
      </c>
      <c r="X36" s="3" t="str">
        <f>IF(R36="","",$B$2&amp;Q36&amp;$B$2&amp;$B$1&amp;R36)</f>
        <v/>
      </c>
      <c r="Y36" s="3" t="str">
        <f t="shared" si="0"/>
        <v>{}</v>
      </c>
      <c r="Z36" s="11" t="s">
        <v>336</v>
      </c>
      <c r="AA36" s="11" t="str">
        <f t="shared" si="1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 t="str">
        <f t="shared" si="2"/>
        <v/>
      </c>
      <c r="BQ36" s="11"/>
      <c r="BR36" s="1">
        <f t="shared" si="5"/>
        <v>5</v>
      </c>
      <c r="BS36" s="1">
        <f t="shared" si="6"/>
        <v>503</v>
      </c>
      <c r="BT36" s="1">
        <f>COUNTIF($BS$10:BS36,601)</f>
        <v>0</v>
      </c>
      <c r="BU36" s="1">
        <f t="shared" si="7"/>
        <v>0</v>
      </c>
    </row>
    <row r="37" spans="2:73">
      <c r="B37" s="1" t="str">
        <f t="shared" si="3"/>
        <v>SkillDescBrief4000105</v>
      </c>
      <c r="C37" s="1" t="str">
        <f t="shared" si="4"/>
        <v>SkillDescDetail400010504</v>
      </c>
      <c r="D37" s="3">
        <v>400010504</v>
      </c>
      <c r="E37" s="3">
        <v>4000105</v>
      </c>
      <c r="F37" s="3">
        <v>4</v>
      </c>
      <c r="G37" s="3" t="s">
        <v>332</v>
      </c>
      <c r="H37" s="3"/>
      <c r="I37" s="3" t="s">
        <v>333</v>
      </c>
      <c r="J37" s="3"/>
      <c r="K37" s="3" t="s">
        <v>334</v>
      </c>
      <c r="L37" s="3"/>
      <c r="M37" s="3"/>
      <c r="N37" s="3"/>
      <c r="O37" s="3"/>
      <c r="P37" s="3"/>
      <c r="Q37" s="3" t="s">
        <v>335</v>
      </c>
      <c r="R37" s="3"/>
      <c r="S37" s="3" t="str">
        <f>IF(H37="","",$B$2&amp;G37&amp;$B$2&amp;$B$1&amp;H37)</f>
        <v/>
      </c>
      <c r="T37" s="3" t="str">
        <f>IF(J37="","",$B$2&amp;I37&amp;$B$2&amp;$B$1&amp;J37)</f>
        <v/>
      </c>
      <c r="U37" s="3" t="str">
        <f>IF(L37="","",$B$2&amp;K37&amp;$B$2&amp;$B$1&amp;L37)</f>
        <v/>
      </c>
      <c r="V37" s="3" t="str">
        <f>IF(N37="","",$B$2&amp;M37&amp;$B$2&amp;$B$1&amp;N37)</f>
        <v/>
      </c>
      <c r="W37" s="3" t="str">
        <f>IF(P37="","",$B$2&amp;O37&amp;$B$2&amp;$B$1&amp;P37)</f>
        <v/>
      </c>
      <c r="X37" s="3" t="str">
        <f>IF(R37="","",$B$2&amp;Q37&amp;$B$2&amp;$B$1&amp;R37)</f>
        <v/>
      </c>
      <c r="Y37" s="3" t="str">
        <f t="shared" si="0"/>
        <v>{}</v>
      </c>
      <c r="Z37" s="11" t="s">
        <v>336</v>
      </c>
      <c r="AA37" s="11" t="str">
        <f t="shared" si="1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 t="str">
        <f t="shared" si="2"/>
        <v/>
      </c>
      <c r="BQ37" s="11"/>
      <c r="BR37" s="1">
        <f t="shared" si="5"/>
        <v>5</v>
      </c>
      <c r="BS37" s="1">
        <f t="shared" si="6"/>
        <v>504</v>
      </c>
      <c r="BT37" s="1">
        <f>COUNTIF($BS$10:BS37,601)</f>
        <v>0</v>
      </c>
      <c r="BU37" s="1">
        <f t="shared" si="7"/>
        <v>0</v>
      </c>
    </row>
    <row r="38" spans="2:73">
      <c r="B38" s="1" t="str">
        <f t="shared" si="3"/>
        <v>SkillDescBrief4000105</v>
      </c>
      <c r="C38" s="1" t="str">
        <f t="shared" si="4"/>
        <v>SkillDescDetail400010505</v>
      </c>
      <c r="D38" s="3">
        <v>400010505</v>
      </c>
      <c r="E38" s="3">
        <v>4000105</v>
      </c>
      <c r="F38" s="3">
        <v>5</v>
      </c>
      <c r="G38" s="3" t="s">
        <v>332</v>
      </c>
      <c r="H38" s="3"/>
      <c r="I38" s="3" t="s">
        <v>333</v>
      </c>
      <c r="J38" s="3"/>
      <c r="K38" s="3" t="s">
        <v>334</v>
      </c>
      <c r="L38" s="3"/>
      <c r="M38" s="3"/>
      <c r="N38" s="3"/>
      <c r="O38" s="3"/>
      <c r="P38" s="3"/>
      <c r="Q38" s="3" t="s">
        <v>335</v>
      </c>
      <c r="R38" s="3"/>
      <c r="S38" s="3" t="str">
        <f>IF(H38="","",$B$2&amp;G38&amp;$B$2&amp;$B$1&amp;H38)</f>
        <v/>
      </c>
      <c r="T38" s="3" t="str">
        <f>IF(J38="","",$B$2&amp;I38&amp;$B$2&amp;$B$1&amp;J38)</f>
        <v/>
      </c>
      <c r="U38" s="3" t="str">
        <f>IF(L38="","",$B$2&amp;K38&amp;$B$2&amp;$B$1&amp;L38)</f>
        <v/>
      </c>
      <c r="V38" s="3" t="str">
        <f>IF(N38="","",$B$2&amp;M38&amp;$B$2&amp;$B$1&amp;N38)</f>
        <v/>
      </c>
      <c r="W38" s="3" t="str">
        <f>IF(P38="","",$B$2&amp;O38&amp;$B$2&amp;$B$1&amp;P38)</f>
        <v/>
      </c>
      <c r="X38" s="3" t="str">
        <f>IF(R38="","",$B$2&amp;Q38&amp;$B$2&amp;$B$1&amp;R38)</f>
        <v/>
      </c>
      <c r="Y38" s="3" t="str">
        <f t="shared" si="0"/>
        <v>{}</v>
      </c>
      <c r="Z38" s="11" t="s">
        <v>336</v>
      </c>
      <c r="AA38" s="11" t="str">
        <f t="shared" si="1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 t="str">
        <f t="shared" si="2"/>
        <v/>
      </c>
      <c r="BQ38" s="11"/>
      <c r="BR38" s="1">
        <f t="shared" si="5"/>
        <v>5</v>
      </c>
      <c r="BS38" s="1">
        <f t="shared" si="6"/>
        <v>505</v>
      </c>
      <c r="BT38" s="1">
        <f>COUNTIF($BS$10:BS38,601)</f>
        <v>0</v>
      </c>
      <c r="BU38" s="1">
        <f t="shared" si="7"/>
        <v>0</v>
      </c>
    </row>
    <row r="39" spans="2:73">
      <c r="B39" s="1" t="str">
        <f t="shared" si="3"/>
        <v>SkillDescBrief// 战斗被动</v>
      </c>
      <c r="C39" s="1" t="str">
        <f t="shared" si="4"/>
        <v>SkillDescDetail// 战斗被动3</v>
      </c>
      <c r="D39" s="7" t="s">
        <v>339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 t="str">
        <f t="shared" si="0"/>
        <v/>
      </c>
      <c r="Z39" s="10" t="s">
        <v>336</v>
      </c>
      <c r="AA39" s="10" t="str">
        <f t="shared" si="1"/>
        <v/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 t="str">
        <f t="shared" si="2"/>
        <v/>
      </c>
      <c r="BQ39" s="10"/>
      <c r="BR39" s="1">
        <f t="shared" si="5"/>
        <v>0</v>
      </c>
      <c r="BS39" s="1">
        <f t="shared" si="6"/>
        <v>0</v>
      </c>
      <c r="BT39" s="1">
        <f>COUNTIF($BS$10:BS39,601)</f>
        <v>0</v>
      </c>
      <c r="BU39" s="1">
        <f t="shared" si="7"/>
        <v>0</v>
      </c>
    </row>
    <row r="40" spans="2:73">
      <c r="B40" s="1" t="str">
        <f t="shared" si="3"/>
        <v>SkillDescBrief4000106</v>
      </c>
      <c r="C40" s="1" t="str">
        <f t="shared" si="4"/>
        <v>SkillDescDetail400010601</v>
      </c>
      <c r="D40" s="3">
        <v>400010601</v>
      </c>
      <c r="E40" s="3">
        <v>4000106</v>
      </c>
      <c r="F40" s="3">
        <v>1</v>
      </c>
      <c r="G40" s="3" t="s">
        <v>332</v>
      </c>
      <c r="H40" s="3"/>
      <c r="I40" s="3" t="s">
        <v>333</v>
      </c>
      <c r="J40" s="3"/>
      <c r="K40" s="3" t="s">
        <v>334</v>
      </c>
      <c r="L40" s="3"/>
      <c r="M40" s="3"/>
      <c r="N40" s="3"/>
      <c r="O40" s="3"/>
      <c r="P40" s="3"/>
      <c r="Q40" s="3" t="s">
        <v>335</v>
      </c>
      <c r="R40" s="3"/>
      <c r="S40" s="3" t="str">
        <f>IF(H40="","",$B$2&amp;G40&amp;$B$2&amp;$B$1&amp;H40)</f>
        <v/>
      </c>
      <c r="T40" s="3" t="str">
        <f>IF(J40="","",$B$2&amp;I40&amp;$B$2&amp;$B$1&amp;J40)</f>
        <v/>
      </c>
      <c r="U40" s="3" t="str">
        <f>IF(L40="","",$B$2&amp;K40&amp;$B$2&amp;$B$1&amp;L40)</f>
        <v/>
      </c>
      <c r="V40" s="3" t="str">
        <f>IF(N40="","",$B$2&amp;M40&amp;$B$2&amp;$B$1&amp;N40)</f>
        <v/>
      </c>
      <c r="W40" s="3" t="str">
        <f>IF(P40="","",$B$2&amp;O40&amp;$B$2&amp;$B$1&amp;P40)</f>
        <v/>
      </c>
      <c r="X40" s="3" t="str">
        <f>IF(R40="","",$B$2&amp;Q40&amp;$B$2&amp;$B$1&amp;R40)</f>
        <v/>
      </c>
      <c r="Y40" s="3" t="str">
        <f t="shared" si="0"/>
        <v>{}</v>
      </c>
      <c r="Z40" s="11"/>
      <c r="AA40" s="11" t="str">
        <f t="shared" si="1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>
        <f t="shared" si="2"/>
        <v>0</v>
      </c>
      <c r="BQ40" s="11" t="str">
        <f>AA40&amp;_xlfn.TEXTJOIN($A$5,1,AA41:AA44)</f>
        <v/>
      </c>
      <c r="BR40" s="1">
        <f t="shared" si="5"/>
        <v>6</v>
      </c>
      <c r="BS40" s="1">
        <f t="shared" si="6"/>
        <v>601</v>
      </c>
      <c r="BT40" s="1">
        <f>COUNTIF($BS$10:BS40,601)</f>
        <v>1</v>
      </c>
      <c r="BU40" s="1">
        <f t="shared" si="7"/>
        <v>1</v>
      </c>
    </row>
    <row r="41" spans="2:73">
      <c r="B41" s="1" t="str">
        <f t="shared" si="3"/>
        <v>SkillDescBrief4000106</v>
      </c>
      <c r="C41" s="1" t="str">
        <f t="shared" si="4"/>
        <v>SkillDescDetail400010602</v>
      </c>
      <c r="D41" s="3">
        <v>400010602</v>
      </c>
      <c r="E41" s="3">
        <v>4000106</v>
      </c>
      <c r="F41" s="3">
        <v>2</v>
      </c>
      <c r="G41" s="3" t="s">
        <v>332</v>
      </c>
      <c r="H41" s="3"/>
      <c r="I41" s="3" t="s">
        <v>333</v>
      </c>
      <c r="J41" s="3"/>
      <c r="K41" s="3" t="s">
        <v>334</v>
      </c>
      <c r="L41" s="3"/>
      <c r="M41" s="3"/>
      <c r="N41" s="3"/>
      <c r="O41" s="3"/>
      <c r="P41" s="3"/>
      <c r="Q41" s="3" t="s">
        <v>335</v>
      </c>
      <c r="R41" s="3"/>
      <c r="S41" s="3" t="str">
        <f>IF(H41="","",$B$2&amp;G41&amp;$B$2&amp;$B$1&amp;H41)</f>
        <v/>
      </c>
      <c r="T41" s="3" t="str">
        <f>IF(J41="","",$B$2&amp;I41&amp;$B$2&amp;$B$1&amp;J41)</f>
        <v/>
      </c>
      <c r="U41" s="3" t="str">
        <f>IF(L41="","",$B$2&amp;K41&amp;$B$2&amp;$B$1&amp;L41)</f>
        <v/>
      </c>
      <c r="V41" s="3" t="str">
        <f>IF(N41="","",$B$2&amp;M41&amp;$B$2&amp;$B$1&amp;N41)</f>
        <v/>
      </c>
      <c r="W41" s="3" t="str">
        <f>IF(P41="","",$B$2&amp;O41&amp;$B$2&amp;$B$1&amp;P41)</f>
        <v/>
      </c>
      <c r="X41" s="3" t="str">
        <f>IF(R41="","",$B$2&amp;Q41&amp;$B$2&amp;$B$1&amp;R41)</f>
        <v/>
      </c>
      <c r="Y41" s="3" t="str">
        <f t="shared" si="0"/>
        <v>{}</v>
      </c>
      <c r="Z41" s="11"/>
      <c r="AA41" s="11" t="str">
        <f t="shared" si="1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>
        <f t="shared" si="2"/>
        <v>0</v>
      </c>
      <c r="BQ41" s="11"/>
      <c r="BR41" s="1">
        <f t="shared" si="5"/>
        <v>6</v>
      </c>
      <c r="BS41" s="1">
        <f t="shared" si="6"/>
        <v>602</v>
      </c>
      <c r="BT41" s="1">
        <f>COUNTIF($BS$10:BS41,601)</f>
        <v>1</v>
      </c>
      <c r="BU41" s="1">
        <f t="shared" si="7"/>
        <v>1</v>
      </c>
    </row>
    <row r="42" spans="2:73">
      <c r="B42" s="1" t="str">
        <f t="shared" si="3"/>
        <v>SkillDescBrief4000106</v>
      </c>
      <c r="C42" s="1" t="str">
        <f t="shared" si="4"/>
        <v>SkillDescDetail400010603</v>
      </c>
      <c r="D42" s="3">
        <v>400010603</v>
      </c>
      <c r="E42" s="3">
        <v>4000106</v>
      </c>
      <c r="F42" s="3">
        <v>3</v>
      </c>
      <c r="G42" s="3" t="s">
        <v>332</v>
      </c>
      <c r="H42" s="3"/>
      <c r="I42" s="3" t="s">
        <v>333</v>
      </c>
      <c r="J42" s="3"/>
      <c r="K42" s="3" t="s">
        <v>334</v>
      </c>
      <c r="L42" s="3"/>
      <c r="M42" s="3"/>
      <c r="N42" s="3"/>
      <c r="O42" s="3"/>
      <c r="P42" s="3"/>
      <c r="Q42" s="3" t="s">
        <v>335</v>
      </c>
      <c r="R42" s="3"/>
      <c r="S42" s="3" t="str">
        <f>IF(H42="","",$B$2&amp;G42&amp;$B$2&amp;$B$1&amp;H42)</f>
        <v/>
      </c>
      <c r="T42" s="3" t="str">
        <f>IF(J42="","",$B$2&amp;I42&amp;$B$2&amp;$B$1&amp;J42)</f>
        <v/>
      </c>
      <c r="U42" s="3" t="str">
        <f>IF(L42="","",$B$2&amp;K42&amp;$B$2&amp;$B$1&amp;L42)</f>
        <v/>
      </c>
      <c r="V42" s="3" t="str">
        <f>IF(N42="","",$B$2&amp;M42&amp;$B$2&amp;$B$1&amp;N42)</f>
        <v/>
      </c>
      <c r="W42" s="3" t="str">
        <f>IF(P42="","",$B$2&amp;O42&amp;$B$2&amp;$B$1&amp;P42)</f>
        <v/>
      </c>
      <c r="X42" s="3" t="str">
        <f>IF(R42="","",$B$2&amp;Q42&amp;$B$2&amp;$B$1&amp;R42)</f>
        <v/>
      </c>
      <c r="Y42" s="3" t="str">
        <f t="shared" si="0"/>
        <v>{}</v>
      </c>
      <c r="Z42" s="11"/>
      <c r="AA42" s="11" t="str">
        <f t="shared" si="1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>
        <f t="shared" si="2"/>
        <v>0</v>
      </c>
      <c r="BQ42" s="11"/>
      <c r="BR42" s="1">
        <f t="shared" si="5"/>
        <v>6</v>
      </c>
      <c r="BS42" s="1">
        <f t="shared" si="6"/>
        <v>603</v>
      </c>
      <c r="BT42" s="1">
        <f>COUNTIF($BS$10:BS42,601)</f>
        <v>1</v>
      </c>
      <c r="BU42" s="1">
        <f t="shared" si="7"/>
        <v>1</v>
      </c>
    </row>
    <row r="43" spans="2:73">
      <c r="B43" s="1" t="str">
        <f t="shared" si="3"/>
        <v>SkillDescBrief4000106</v>
      </c>
      <c r="C43" s="1" t="str">
        <f t="shared" si="4"/>
        <v>SkillDescDetail400010604</v>
      </c>
      <c r="D43" s="3">
        <v>400010604</v>
      </c>
      <c r="E43" s="3">
        <v>4000106</v>
      </c>
      <c r="F43" s="3">
        <v>4</v>
      </c>
      <c r="G43" s="3" t="s">
        <v>332</v>
      </c>
      <c r="H43" s="3"/>
      <c r="I43" s="3" t="s">
        <v>333</v>
      </c>
      <c r="J43" s="3"/>
      <c r="K43" s="3" t="s">
        <v>334</v>
      </c>
      <c r="L43" s="3"/>
      <c r="M43" s="3"/>
      <c r="N43" s="3"/>
      <c r="O43" s="3"/>
      <c r="P43" s="3"/>
      <c r="Q43" s="3" t="s">
        <v>335</v>
      </c>
      <c r="R43" s="3"/>
      <c r="S43" s="3" t="str">
        <f>IF(H43="","",$B$2&amp;G43&amp;$B$2&amp;$B$1&amp;H43)</f>
        <v/>
      </c>
      <c r="T43" s="3" t="str">
        <f>IF(J43="","",$B$2&amp;I43&amp;$B$2&amp;$B$1&amp;J43)</f>
        <v/>
      </c>
      <c r="U43" s="3" t="str">
        <f>IF(L43="","",$B$2&amp;K43&amp;$B$2&amp;$B$1&amp;L43)</f>
        <v/>
      </c>
      <c r="V43" s="3" t="str">
        <f>IF(N43="","",$B$2&amp;M43&amp;$B$2&amp;$B$1&amp;N43)</f>
        <v/>
      </c>
      <c r="W43" s="3" t="str">
        <f>IF(P43="","",$B$2&amp;O43&amp;$B$2&amp;$B$1&amp;P43)</f>
        <v/>
      </c>
      <c r="X43" s="3" t="str">
        <f>IF(R43="","",$B$2&amp;Q43&amp;$B$2&amp;$B$1&amp;R43)</f>
        <v/>
      </c>
      <c r="Y43" s="3" t="str">
        <f t="shared" si="0"/>
        <v>{}</v>
      </c>
      <c r="Z43" s="11"/>
      <c r="AA43" s="11" t="str">
        <f t="shared" si="1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f t="shared" si="2"/>
        <v>0</v>
      </c>
      <c r="BQ43" s="11"/>
      <c r="BR43" s="1">
        <f t="shared" si="5"/>
        <v>6</v>
      </c>
      <c r="BS43" s="1">
        <f t="shared" si="6"/>
        <v>604</v>
      </c>
      <c r="BT43" s="1">
        <f>COUNTIF($BS$10:BS43,601)</f>
        <v>1</v>
      </c>
      <c r="BU43" s="1">
        <f t="shared" si="7"/>
        <v>1</v>
      </c>
    </row>
    <row r="44" spans="2:73">
      <c r="B44" s="1" t="str">
        <f t="shared" si="3"/>
        <v>SkillDescBrief4000106</v>
      </c>
      <c r="C44" s="1" t="str">
        <f t="shared" si="4"/>
        <v>SkillDescDetail400010605</v>
      </c>
      <c r="D44" s="3">
        <v>400010605</v>
      </c>
      <c r="E44" s="3">
        <v>4000106</v>
      </c>
      <c r="F44" s="3">
        <v>5</v>
      </c>
      <c r="G44" s="3" t="s">
        <v>332</v>
      </c>
      <c r="H44" s="3"/>
      <c r="I44" s="3" t="s">
        <v>333</v>
      </c>
      <c r="J44" s="3"/>
      <c r="K44" s="3" t="s">
        <v>334</v>
      </c>
      <c r="L44" s="3"/>
      <c r="M44" s="3"/>
      <c r="N44" s="3"/>
      <c r="O44" s="3"/>
      <c r="P44" s="3"/>
      <c r="Q44" s="3" t="s">
        <v>335</v>
      </c>
      <c r="R44" s="3"/>
      <c r="S44" s="3" t="str">
        <f>IF(H44="","",$B$2&amp;G44&amp;$B$2&amp;$B$1&amp;H44)</f>
        <v/>
      </c>
      <c r="T44" s="3" t="str">
        <f>IF(J44="","",$B$2&amp;I44&amp;$B$2&amp;$B$1&amp;J44)</f>
        <v/>
      </c>
      <c r="U44" s="3" t="str">
        <f>IF(L44="","",$B$2&amp;K44&amp;$B$2&amp;$B$1&amp;L44)</f>
        <v/>
      </c>
      <c r="V44" s="3" t="str">
        <f>IF(N44="","",$B$2&amp;M44&amp;$B$2&amp;$B$1&amp;N44)</f>
        <v/>
      </c>
      <c r="W44" s="3" t="str">
        <f>IF(P44="","",$B$2&amp;O44&amp;$B$2&amp;$B$1&amp;P44)</f>
        <v/>
      </c>
      <c r="X44" s="3" t="str">
        <f>IF(R44="","",$B$2&amp;Q44&amp;$B$2&amp;$B$1&amp;R44)</f>
        <v/>
      </c>
      <c r="Y44" s="3" t="str">
        <f t="shared" si="0"/>
        <v>{}</v>
      </c>
      <c r="Z44" s="11"/>
      <c r="AA44" s="11" t="str">
        <f t="shared" si="1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>
        <f t="shared" si="2"/>
        <v>0</v>
      </c>
      <c r="BQ44" s="11"/>
      <c r="BR44" s="1">
        <f t="shared" si="5"/>
        <v>6</v>
      </c>
      <c r="BS44" s="1">
        <f t="shared" si="6"/>
        <v>605</v>
      </c>
      <c r="BT44" s="1">
        <f>COUNTIF($BS$10:BS44,601)</f>
        <v>1</v>
      </c>
      <c r="BU44" s="1">
        <f t="shared" si="7"/>
        <v>1</v>
      </c>
    </row>
    <row r="45" spans="2:73">
      <c r="B45" s="1" t="str">
        <f t="shared" si="3"/>
        <v>SkillDescBrief// 战斗被动</v>
      </c>
      <c r="C45" s="1" t="str">
        <f t="shared" si="4"/>
        <v>SkillDescDetail// 战斗被动4</v>
      </c>
      <c r="D45" s="7" t="s">
        <v>340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tr">
        <f t="shared" si="0"/>
        <v/>
      </c>
      <c r="Z45" s="10" t="s">
        <v>336</v>
      </c>
      <c r="AA45" s="10" t="str">
        <f t="shared" si="1"/>
        <v/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 t="str">
        <f t="shared" si="2"/>
        <v/>
      </c>
      <c r="BQ45" s="10"/>
      <c r="BR45" s="1">
        <f t="shared" si="5"/>
        <v>0</v>
      </c>
      <c r="BS45" s="1">
        <f t="shared" si="6"/>
        <v>0</v>
      </c>
      <c r="BT45" s="1">
        <f>COUNTIF($BS$10:BS45,601)</f>
        <v>1</v>
      </c>
      <c r="BU45" s="1">
        <f t="shared" si="7"/>
        <v>1</v>
      </c>
    </row>
    <row r="46" spans="2:73">
      <c r="B46" s="1" t="str">
        <f t="shared" si="3"/>
        <v>SkillDescBrief4000107</v>
      </c>
      <c r="C46" s="1" t="str">
        <f t="shared" si="4"/>
        <v>SkillDescDetail400010701</v>
      </c>
      <c r="D46" s="3">
        <v>400010701</v>
      </c>
      <c r="E46" s="3">
        <v>4000107</v>
      </c>
      <c r="F46" s="3">
        <v>1</v>
      </c>
      <c r="G46" s="3" t="s">
        <v>332</v>
      </c>
      <c r="H46" s="3"/>
      <c r="I46" s="3" t="s">
        <v>333</v>
      </c>
      <c r="J46" s="3"/>
      <c r="K46" s="3" t="s">
        <v>334</v>
      </c>
      <c r="L46" s="3"/>
      <c r="M46" s="3"/>
      <c r="N46" s="3"/>
      <c r="O46" s="3"/>
      <c r="P46" s="3"/>
      <c r="Q46" s="3" t="s">
        <v>335</v>
      </c>
      <c r="R46" s="3"/>
      <c r="S46" s="3" t="str">
        <f>IF(H46="","",$B$2&amp;G46&amp;$B$2&amp;$B$1&amp;H46)</f>
        <v/>
      </c>
      <c r="T46" s="3" t="str">
        <f>IF(J46="","",$B$2&amp;I46&amp;$B$2&amp;$B$1&amp;J46)</f>
        <v/>
      </c>
      <c r="U46" s="3" t="str">
        <f>IF(L46="","",$B$2&amp;K46&amp;$B$2&amp;$B$1&amp;L46)</f>
        <v/>
      </c>
      <c r="V46" s="3" t="str">
        <f>IF(N46="","",$B$2&amp;M46&amp;$B$2&amp;$B$1&amp;N46)</f>
        <v/>
      </c>
      <c r="W46" s="3" t="str">
        <f>IF(P46="","",$B$2&amp;O46&amp;$B$2&amp;$B$1&amp;P46)</f>
        <v/>
      </c>
      <c r="X46" s="3" t="str">
        <f>IF(R46="","",$B$2&amp;Q46&amp;$B$2&amp;$B$1&amp;R46)</f>
        <v/>
      </c>
      <c r="Y46" s="3" t="str">
        <f t="shared" si="0"/>
        <v>{}</v>
      </c>
      <c r="Z46" s="11" t="s">
        <v>336</v>
      </c>
      <c r="AA46" s="11" t="str">
        <f t="shared" si="1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 t="str">
        <f t="shared" si="2"/>
        <v/>
      </c>
      <c r="BQ46" s="11" t="str">
        <f>AA46&amp;_xlfn.TEXTJOIN($A$5,1,AA47:AA50)</f>
        <v/>
      </c>
      <c r="BR46" s="1">
        <f t="shared" si="5"/>
        <v>7</v>
      </c>
      <c r="BS46" s="1">
        <f t="shared" si="6"/>
        <v>701</v>
      </c>
      <c r="BT46" s="1">
        <f>COUNTIF($BS$10:BS46,601)</f>
        <v>1</v>
      </c>
      <c r="BU46" s="1">
        <f t="shared" si="7"/>
        <v>1</v>
      </c>
    </row>
    <row r="47" spans="2:73">
      <c r="B47" s="1" t="str">
        <f t="shared" si="3"/>
        <v>SkillDescBrief4000107</v>
      </c>
      <c r="C47" s="1" t="str">
        <f t="shared" si="4"/>
        <v>SkillDescDetail400010702</v>
      </c>
      <c r="D47" s="3">
        <v>400010702</v>
      </c>
      <c r="E47" s="3">
        <v>4000107</v>
      </c>
      <c r="F47" s="3">
        <v>2</v>
      </c>
      <c r="G47" s="3" t="s">
        <v>332</v>
      </c>
      <c r="H47" s="3"/>
      <c r="I47" s="3" t="s">
        <v>333</v>
      </c>
      <c r="J47" s="3"/>
      <c r="K47" s="3" t="s">
        <v>334</v>
      </c>
      <c r="L47" s="3"/>
      <c r="M47" s="3"/>
      <c r="N47" s="3"/>
      <c r="O47" s="3"/>
      <c r="P47" s="3"/>
      <c r="Q47" s="3" t="s">
        <v>335</v>
      </c>
      <c r="R47" s="3"/>
      <c r="S47" s="3" t="str">
        <f>IF(H47="","",$B$2&amp;G47&amp;$B$2&amp;$B$1&amp;H47)</f>
        <v/>
      </c>
      <c r="T47" s="3" t="str">
        <f>IF(J47="","",$B$2&amp;I47&amp;$B$2&amp;$B$1&amp;J47)</f>
        <v/>
      </c>
      <c r="U47" s="3" t="str">
        <f>IF(L47="","",$B$2&amp;K47&amp;$B$2&amp;$B$1&amp;L47)</f>
        <v/>
      </c>
      <c r="V47" s="3" t="str">
        <f>IF(N47="","",$B$2&amp;M47&amp;$B$2&amp;$B$1&amp;N47)</f>
        <v/>
      </c>
      <c r="W47" s="3" t="str">
        <f>IF(P47="","",$B$2&amp;O47&amp;$B$2&amp;$B$1&amp;P47)</f>
        <v/>
      </c>
      <c r="X47" s="3" t="str">
        <f>IF(R47="","",$B$2&amp;Q47&amp;$B$2&amp;$B$1&amp;R47)</f>
        <v/>
      </c>
      <c r="Y47" s="3" t="str">
        <f t="shared" si="0"/>
        <v>{}</v>
      </c>
      <c r="Z47" s="11" t="s">
        <v>336</v>
      </c>
      <c r="AA47" s="11" t="str">
        <f t="shared" si="1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tr">
        <f t="shared" si="2"/>
        <v/>
      </c>
      <c r="BQ47" s="11"/>
      <c r="BR47" s="1">
        <f t="shared" si="5"/>
        <v>7</v>
      </c>
      <c r="BS47" s="1">
        <f t="shared" si="6"/>
        <v>702</v>
      </c>
      <c r="BT47" s="1">
        <f>COUNTIF($BS$10:BS47,601)</f>
        <v>1</v>
      </c>
      <c r="BU47" s="1">
        <f t="shared" si="7"/>
        <v>1</v>
      </c>
    </row>
    <row r="48" spans="2:73">
      <c r="B48" s="1" t="str">
        <f t="shared" si="3"/>
        <v>SkillDescBrief4000107</v>
      </c>
      <c r="C48" s="1" t="str">
        <f t="shared" si="4"/>
        <v>SkillDescDetail400010703</v>
      </c>
      <c r="D48" s="3">
        <v>400010703</v>
      </c>
      <c r="E48" s="3">
        <v>4000107</v>
      </c>
      <c r="F48" s="3">
        <v>3</v>
      </c>
      <c r="G48" s="3" t="s">
        <v>332</v>
      </c>
      <c r="H48" s="3"/>
      <c r="I48" s="3" t="s">
        <v>333</v>
      </c>
      <c r="J48" s="3"/>
      <c r="K48" s="3" t="s">
        <v>334</v>
      </c>
      <c r="L48" s="3"/>
      <c r="M48" s="3"/>
      <c r="N48" s="3"/>
      <c r="O48" s="3"/>
      <c r="P48" s="3"/>
      <c r="Q48" s="3" t="s">
        <v>335</v>
      </c>
      <c r="R48" s="3"/>
      <c r="S48" s="3" t="str">
        <f>IF(H48="","",$B$2&amp;G48&amp;$B$2&amp;$B$1&amp;H48)</f>
        <v/>
      </c>
      <c r="T48" s="3" t="str">
        <f>IF(J48="","",$B$2&amp;I48&amp;$B$2&amp;$B$1&amp;J48)</f>
        <v/>
      </c>
      <c r="U48" s="3" t="str">
        <f>IF(L48="","",$B$2&amp;K48&amp;$B$2&amp;$B$1&amp;L48)</f>
        <v/>
      </c>
      <c r="V48" s="3" t="str">
        <f>IF(N48="","",$B$2&amp;M48&amp;$B$2&amp;$B$1&amp;N48)</f>
        <v/>
      </c>
      <c r="W48" s="3" t="str">
        <f>IF(P48="","",$B$2&amp;O48&amp;$B$2&amp;$B$1&amp;P48)</f>
        <v/>
      </c>
      <c r="X48" s="3" t="str">
        <f>IF(R48="","",$B$2&amp;Q48&amp;$B$2&amp;$B$1&amp;R48)</f>
        <v/>
      </c>
      <c r="Y48" s="3" t="str">
        <f t="shared" si="0"/>
        <v>{}</v>
      </c>
      <c r="Z48" s="11" t="s">
        <v>336</v>
      </c>
      <c r="AA48" s="11" t="str">
        <f t="shared" si="1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 t="str">
        <f t="shared" si="2"/>
        <v/>
      </c>
      <c r="BQ48" s="11"/>
      <c r="BR48" s="1">
        <f t="shared" si="5"/>
        <v>7</v>
      </c>
      <c r="BS48" s="1">
        <f t="shared" si="6"/>
        <v>703</v>
      </c>
      <c r="BT48" s="1">
        <f>COUNTIF($BS$10:BS48,601)</f>
        <v>1</v>
      </c>
      <c r="BU48" s="1">
        <f t="shared" si="7"/>
        <v>1</v>
      </c>
    </row>
    <row r="49" spans="2:73">
      <c r="B49" s="1" t="str">
        <f t="shared" si="3"/>
        <v>SkillDescBrief4000107</v>
      </c>
      <c r="C49" s="1" t="str">
        <f t="shared" si="4"/>
        <v>SkillDescDetail400010704</v>
      </c>
      <c r="D49" s="3">
        <v>400010704</v>
      </c>
      <c r="E49" s="3">
        <v>4000107</v>
      </c>
      <c r="F49" s="3">
        <v>4</v>
      </c>
      <c r="G49" s="3" t="s">
        <v>332</v>
      </c>
      <c r="H49" s="3"/>
      <c r="I49" s="3" t="s">
        <v>333</v>
      </c>
      <c r="J49" s="3"/>
      <c r="K49" s="3" t="s">
        <v>334</v>
      </c>
      <c r="L49" s="3"/>
      <c r="M49" s="3"/>
      <c r="N49" s="3"/>
      <c r="O49" s="3"/>
      <c r="P49" s="3"/>
      <c r="Q49" s="3" t="s">
        <v>335</v>
      </c>
      <c r="R49" s="3"/>
      <c r="S49" s="3" t="str">
        <f>IF(H49="","",$B$2&amp;G49&amp;$B$2&amp;$B$1&amp;H49)</f>
        <v/>
      </c>
      <c r="T49" s="3" t="str">
        <f>IF(J49="","",$B$2&amp;I49&amp;$B$2&amp;$B$1&amp;J49)</f>
        <v/>
      </c>
      <c r="U49" s="3" t="str">
        <f>IF(L49="","",$B$2&amp;K49&amp;$B$2&amp;$B$1&amp;L49)</f>
        <v/>
      </c>
      <c r="V49" s="3" t="str">
        <f>IF(N49="","",$B$2&amp;M49&amp;$B$2&amp;$B$1&amp;N49)</f>
        <v/>
      </c>
      <c r="W49" s="3" t="str">
        <f>IF(P49="","",$B$2&amp;O49&amp;$B$2&amp;$B$1&amp;P49)</f>
        <v/>
      </c>
      <c r="X49" s="3" t="str">
        <f>IF(R49="","",$B$2&amp;Q49&amp;$B$2&amp;$B$1&amp;R49)</f>
        <v/>
      </c>
      <c r="Y49" s="3" t="str">
        <f t="shared" si="0"/>
        <v>{}</v>
      </c>
      <c r="Z49" s="11" t="s">
        <v>336</v>
      </c>
      <c r="AA49" s="11" t="str">
        <f t="shared" si="1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 t="str">
        <f t="shared" si="2"/>
        <v/>
      </c>
      <c r="BQ49" s="11"/>
      <c r="BR49" s="1">
        <f t="shared" si="5"/>
        <v>7</v>
      </c>
      <c r="BS49" s="1">
        <f t="shared" si="6"/>
        <v>704</v>
      </c>
      <c r="BT49" s="1">
        <f>COUNTIF($BS$10:BS49,601)</f>
        <v>1</v>
      </c>
      <c r="BU49" s="1">
        <f t="shared" si="7"/>
        <v>1</v>
      </c>
    </row>
    <row r="50" spans="2:73">
      <c r="B50" s="1" t="str">
        <f t="shared" si="3"/>
        <v>SkillDescBrief4000107</v>
      </c>
      <c r="C50" s="1" t="str">
        <f t="shared" si="4"/>
        <v>SkillDescDetail400010705</v>
      </c>
      <c r="D50" s="3">
        <v>400010705</v>
      </c>
      <c r="E50" s="3">
        <v>4000107</v>
      </c>
      <c r="F50" s="3">
        <v>5</v>
      </c>
      <c r="G50" s="3" t="s">
        <v>332</v>
      </c>
      <c r="H50" s="3"/>
      <c r="I50" s="3" t="s">
        <v>333</v>
      </c>
      <c r="J50" s="3"/>
      <c r="K50" s="3" t="s">
        <v>334</v>
      </c>
      <c r="L50" s="3"/>
      <c r="M50" s="3"/>
      <c r="N50" s="3"/>
      <c r="O50" s="3"/>
      <c r="P50" s="3"/>
      <c r="Q50" s="3" t="s">
        <v>335</v>
      </c>
      <c r="R50" s="3"/>
      <c r="S50" s="3" t="str">
        <f>IF(H50="","",$B$2&amp;G50&amp;$B$2&amp;$B$1&amp;H50)</f>
        <v/>
      </c>
      <c r="T50" s="3" t="str">
        <f>IF(J50="","",$B$2&amp;I50&amp;$B$2&amp;$B$1&amp;J50)</f>
        <v/>
      </c>
      <c r="U50" s="3" t="str">
        <f>IF(L50="","",$B$2&amp;K50&amp;$B$2&amp;$B$1&amp;L50)</f>
        <v/>
      </c>
      <c r="V50" s="3" t="str">
        <f>IF(N50="","",$B$2&amp;M50&amp;$B$2&amp;$B$1&amp;N50)</f>
        <v/>
      </c>
      <c r="W50" s="3" t="str">
        <f>IF(P50="","",$B$2&amp;O50&amp;$B$2&amp;$B$1&amp;P50)</f>
        <v/>
      </c>
      <c r="X50" s="3" t="str">
        <f>IF(R50="","",$B$2&amp;Q50&amp;$B$2&amp;$B$1&amp;R50)</f>
        <v/>
      </c>
      <c r="Y50" s="3" t="str">
        <f t="shared" si="0"/>
        <v>{}</v>
      </c>
      <c r="Z50" s="11" t="s">
        <v>336</v>
      </c>
      <c r="AA50" s="11" t="str">
        <f t="shared" si="1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 t="str">
        <f t="shared" si="2"/>
        <v/>
      </c>
      <c r="BQ50" s="11"/>
      <c r="BR50" s="1">
        <f t="shared" si="5"/>
        <v>7</v>
      </c>
      <c r="BS50" s="1">
        <f t="shared" si="6"/>
        <v>705</v>
      </c>
      <c r="BT50" s="1">
        <f>COUNTIF($BS$10:BS50,601)</f>
        <v>1</v>
      </c>
      <c r="BU50" s="1">
        <f t="shared" si="7"/>
        <v>1</v>
      </c>
    </row>
    <row r="51" spans="2:73">
      <c r="B51" s="1" t="str">
        <f t="shared" si="3"/>
        <v>SkillDescBrief//</v>
      </c>
      <c r="C51" s="1" t="str">
        <f t="shared" si="4"/>
        <v>SkillDescDetail//</v>
      </c>
      <c r="D51" s="7" t="s">
        <v>324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 t="str">
        <f t="shared" si="0"/>
        <v/>
      </c>
      <c r="Z51" s="10" t="s">
        <v>336</v>
      </c>
      <c r="AA51" s="10" t="str">
        <f t="shared" si="1"/>
        <v/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 t="str">
        <f t="shared" si="2"/>
        <v/>
      </c>
      <c r="BQ51" s="10"/>
      <c r="BR51" s="1">
        <f t="shared" si="5"/>
        <v>0</v>
      </c>
      <c r="BS51" s="1">
        <f t="shared" si="6"/>
        <v>0</v>
      </c>
      <c r="BT51" s="1">
        <f>COUNTIF($BS$10:BS51,601)</f>
        <v>1</v>
      </c>
      <c r="BU51" s="1">
        <f t="shared" si="7"/>
        <v>1</v>
      </c>
    </row>
    <row r="52" spans="2:73">
      <c r="B52" s="1" t="str">
        <f t="shared" si="3"/>
        <v>SkillDescBrief// 普攻</v>
      </c>
      <c r="C52" s="1" t="str">
        <f t="shared" si="4"/>
        <v>SkillDescDetail// 普攻</v>
      </c>
      <c r="D52" s="7" t="s">
        <v>331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tr">
        <f t="shared" si="0"/>
        <v/>
      </c>
      <c r="Z52" s="10" t="s">
        <v>336</v>
      </c>
      <c r="AA52" s="10" t="str">
        <f t="shared" si="1"/>
        <v/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 t="str">
        <f t="shared" si="2"/>
        <v/>
      </c>
      <c r="BQ52" s="10"/>
      <c r="BR52" s="1">
        <f t="shared" si="5"/>
        <v>0</v>
      </c>
      <c r="BS52" s="1">
        <f t="shared" si="6"/>
        <v>0</v>
      </c>
      <c r="BT52" s="1">
        <f>COUNTIF($BS$10:BS52,601)</f>
        <v>1</v>
      </c>
      <c r="BU52" s="1">
        <f t="shared" si="7"/>
        <v>1</v>
      </c>
    </row>
    <row r="53" spans="2:73">
      <c r="B53" s="1" t="str">
        <f t="shared" si="3"/>
        <v>SkillDescBrief4000201</v>
      </c>
      <c r="C53" s="1" t="str">
        <f t="shared" si="4"/>
        <v>SkillDescDetail400020101</v>
      </c>
      <c r="D53" s="3">
        <v>400020101</v>
      </c>
      <c r="E53" s="3">
        <v>4000201</v>
      </c>
      <c r="F53" s="3">
        <v>1</v>
      </c>
      <c r="G53" s="3" t="s">
        <v>332</v>
      </c>
      <c r="H53" s="3"/>
      <c r="I53" s="3" t="s">
        <v>333</v>
      </c>
      <c r="J53" s="3"/>
      <c r="K53" s="3" t="s">
        <v>334</v>
      </c>
      <c r="L53" s="3"/>
      <c r="M53" s="3"/>
      <c r="N53" s="3"/>
      <c r="O53" s="3"/>
      <c r="P53" s="3"/>
      <c r="Q53" s="3" t="s">
        <v>335</v>
      </c>
      <c r="R53" s="3"/>
      <c r="S53" s="3" t="str">
        <f>IF(H53="","",$B$2&amp;G53&amp;$B$2&amp;$B$1&amp;H53)</f>
        <v/>
      </c>
      <c r="T53" s="3" t="str">
        <f>IF(J53="","",$B$2&amp;I53&amp;$B$2&amp;$B$1&amp;J53)</f>
        <v/>
      </c>
      <c r="U53" s="3" t="str">
        <f>IF(L53="","",$B$2&amp;K53&amp;$B$2&amp;$B$1&amp;L53)</f>
        <v/>
      </c>
      <c r="V53" s="3" t="str">
        <f>IF(N53="","",$B$2&amp;M53&amp;$B$2&amp;$B$1&amp;N53)</f>
        <v/>
      </c>
      <c r="W53" s="3" t="str">
        <f>IF(P53="","",$B$2&amp;O53&amp;$B$2&amp;$B$1&amp;P53)</f>
        <v/>
      </c>
      <c r="X53" s="3" t="str">
        <f>IF(R53="","",$B$2&amp;Q53&amp;$B$2&amp;$B$1&amp;R53)</f>
        <v/>
      </c>
      <c r="Y53" s="3" t="str">
        <f t="shared" si="0"/>
        <v>{}</v>
      </c>
      <c r="Z53" s="11" t="s">
        <v>336</v>
      </c>
      <c r="AA53" s="11" t="str">
        <f t="shared" si="1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 t="str">
        <f t="shared" si="2"/>
        <v/>
      </c>
      <c r="BQ53" s="11" t="str">
        <f>AA53&amp;_xlfn.TEXTJOIN($A$5,1,AA54:AA57)</f>
        <v/>
      </c>
      <c r="BR53" s="1">
        <f t="shared" si="5"/>
        <v>1</v>
      </c>
      <c r="BS53" s="1">
        <f t="shared" si="6"/>
        <v>101</v>
      </c>
      <c r="BT53" s="1">
        <f>COUNTIF($BS$10:BS53,601)</f>
        <v>1</v>
      </c>
      <c r="BU53" s="1">
        <f t="shared" si="7"/>
        <v>1</v>
      </c>
    </row>
    <row r="54" spans="2:73">
      <c r="B54" s="1" t="str">
        <f t="shared" si="3"/>
        <v>SkillDescBrief4000201</v>
      </c>
      <c r="C54" s="1" t="str">
        <f t="shared" si="4"/>
        <v>SkillDescDetail400020102</v>
      </c>
      <c r="D54" s="3">
        <v>400020102</v>
      </c>
      <c r="E54" s="3">
        <v>4000201</v>
      </c>
      <c r="F54" s="3">
        <v>2</v>
      </c>
      <c r="G54" s="3" t="s">
        <v>332</v>
      </c>
      <c r="H54" s="3"/>
      <c r="I54" s="3" t="s">
        <v>333</v>
      </c>
      <c r="J54" s="3"/>
      <c r="K54" s="3" t="s">
        <v>334</v>
      </c>
      <c r="L54" s="3"/>
      <c r="M54" s="3"/>
      <c r="N54" s="3"/>
      <c r="O54" s="3"/>
      <c r="P54" s="3"/>
      <c r="Q54" s="3" t="s">
        <v>335</v>
      </c>
      <c r="R54" s="3"/>
      <c r="S54" s="3" t="str">
        <f>IF(H54="","",$B$2&amp;G54&amp;$B$2&amp;$B$1&amp;H54)</f>
        <v/>
      </c>
      <c r="T54" s="3" t="str">
        <f>IF(J54="","",$B$2&amp;I54&amp;$B$2&amp;$B$1&amp;J54)</f>
        <v/>
      </c>
      <c r="U54" s="3" t="str">
        <f>IF(L54="","",$B$2&amp;K54&amp;$B$2&amp;$B$1&amp;L54)</f>
        <v/>
      </c>
      <c r="V54" s="3" t="str">
        <f>IF(N54="","",$B$2&amp;M54&amp;$B$2&amp;$B$1&amp;N54)</f>
        <v/>
      </c>
      <c r="W54" s="3" t="str">
        <f>IF(P54="","",$B$2&amp;O54&amp;$B$2&amp;$B$1&amp;P54)</f>
        <v/>
      </c>
      <c r="X54" s="3" t="str">
        <f>IF(R54="","",$B$2&amp;Q54&amp;$B$2&amp;$B$1&amp;R54)</f>
        <v/>
      </c>
      <c r="Y54" s="3" t="str">
        <f t="shared" si="0"/>
        <v>{}</v>
      </c>
      <c r="Z54" s="11" t="s">
        <v>336</v>
      </c>
      <c r="AA54" s="11" t="str">
        <f t="shared" si="1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 t="str">
        <f t="shared" si="2"/>
        <v/>
      </c>
      <c r="BQ54" s="11"/>
      <c r="BR54" s="1">
        <f t="shared" si="5"/>
        <v>1</v>
      </c>
      <c r="BS54" s="1">
        <f t="shared" si="6"/>
        <v>102</v>
      </c>
      <c r="BT54" s="1">
        <f>COUNTIF($BS$10:BS54,601)</f>
        <v>1</v>
      </c>
      <c r="BU54" s="1">
        <f t="shared" si="7"/>
        <v>1</v>
      </c>
    </row>
    <row r="55" spans="2:73">
      <c r="B55" s="1" t="str">
        <f t="shared" si="3"/>
        <v>SkillDescBrief4000201</v>
      </c>
      <c r="C55" s="1" t="str">
        <f t="shared" si="4"/>
        <v>SkillDescDetail400020103</v>
      </c>
      <c r="D55" s="3">
        <v>400020103</v>
      </c>
      <c r="E55" s="3">
        <v>4000201</v>
      </c>
      <c r="F55" s="3">
        <v>3</v>
      </c>
      <c r="G55" s="3" t="s">
        <v>332</v>
      </c>
      <c r="H55" s="3"/>
      <c r="I55" s="3" t="s">
        <v>333</v>
      </c>
      <c r="J55" s="3"/>
      <c r="K55" s="3" t="s">
        <v>334</v>
      </c>
      <c r="L55" s="3"/>
      <c r="M55" s="3"/>
      <c r="N55" s="3"/>
      <c r="O55" s="3"/>
      <c r="P55" s="3"/>
      <c r="Q55" s="3" t="s">
        <v>335</v>
      </c>
      <c r="R55" s="3"/>
      <c r="S55" s="3" t="str">
        <f>IF(H55="","",$B$2&amp;G55&amp;$B$2&amp;$B$1&amp;H55)</f>
        <v/>
      </c>
      <c r="T55" s="3" t="str">
        <f>IF(J55="","",$B$2&amp;I55&amp;$B$2&amp;$B$1&amp;J55)</f>
        <v/>
      </c>
      <c r="U55" s="3" t="str">
        <f>IF(L55="","",$B$2&amp;K55&amp;$B$2&amp;$B$1&amp;L55)</f>
        <v/>
      </c>
      <c r="V55" s="3" t="str">
        <f>IF(N55="","",$B$2&amp;M55&amp;$B$2&amp;$B$1&amp;N55)</f>
        <v/>
      </c>
      <c r="W55" s="3" t="str">
        <f>IF(P55="","",$B$2&amp;O55&amp;$B$2&amp;$B$1&amp;P55)</f>
        <v/>
      </c>
      <c r="X55" s="3" t="str">
        <f>IF(R55="","",$B$2&amp;Q55&amp;$B$2&amp;$B$1&amp;R55)</f>
        <v/>
      </c>
      <c r="Y55" s="3" t="str">
        <f t="shared" si="0"/>
        <v>{}</v>
      </c>
      <c r="Z55" s="11" t="s">
        <v>336</v>
      </c>
      <c r="AA55" s="11" t="str">
        <f t="shared" si="1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 t="str">
        <f t="shared" si="2"/>
        <v/>
      </c>
      <c r="BQ55" s="11"/>
      <c r="BR55" s="1">
        <f t="shared" si="5"/>
        <v>1</v>
      </c>
      <c r="BS55" s="1">
        <f t="shared" si="6"/>
        <v>103</v>
      </c>
      <c r="BT55" s="1">
        <f>COUNTIF($BS$10:BS55,601)</f>
        <v>1</v>
      </c>
      <c r="BU55" s="1">
        <f t="shared" si="7"/>
        <v>1</v>
      </c>
    </row>
    <row r="56" spans="2:73">
      <c r="B56" s="1" t="str">
        <f t="shared" si="3"/>
        <v>SkillDescBrief4000201</v>
      </c>
      <c r="C56" s="1" t="str">
        <f t="shared" si="4"/>
        <v>SkillDescDetail400020104</v>
      </c>
      <c r="D56" s="3">
        <v>400020104</v>
      </c>
      <c r="E56" s="3">
        <v>4000201</v>
      </c>
      <c r="F56" s="3">
        <v>4</v>
      </c>
      <c r="G56" s="3" t="s">
        <v>332</v>
      </c>
      <c r="H56" s="3"/>
      <c r="I56" s="3" t="s">
        <v>333</v>
      </c>
      <c r="J56" s="3"/>
      <c r="K56" s="3" t="s">
        <v>334</v>
      </c>
      <c r="L56" s="3"/>
      <c r="M56" s="3"/>
      <c r="N56" s="3"/>
      <c r="O56" s="3"/>
      <c r="P56" s="3"/>
      <c r="Q56" s="3" t="s">
        <v>335</v>
      </c>
      <c r="R56" s="3"/>
      <c r="S56" s="3" t="str">
        <f>IF(H56="","",$B$2&amp;G56&amp;$B$2&amp;$B$1&amp;H56)</f>
        <v/>
      </c>
      <c r="T56" s="3" t="str">
        <f>IF(J56="","",$B$2&amp;I56&amp;$B$2&amp;$B$1&amp;J56)</f>
        <v/>
      </c>
      <c r="U56" s="3" t="str">
        <f>IF(L56="","",$B$2&amp;K56&amp;$B$2&amp;$B$1&amp;L56)</f>
        <v/>
      </c>
      <c r="V56" s="3" t="str">
        <f>IF(N56="","",$B$2&amp;M56&amp;$B$2&amp;$B$1&amp;N56)</f>
        <v/>
      </c>
      <c r="W56" s="3" t="str">
        <f>IF(P56="","",$B$2&amp;O56&amp;$B$2&amp;$B$1&amp;P56)</f>
        <v/>
      </c>
      <c r="X56" s="3" t="str">
        <f>IF(R56="","",$B$2&amp;Q56&amp;$B$2&amp;$B$1&amp;R56)</f>
        <v/>
      </c>
      <c r="Y56" s="3" t="str">
        <f t="shared" si="0"/>
        <v>{}</v>
      </c>
      <c r="Z56" s="11" t="s">
        <v>336</v>
      </c>
      <c r="AA56" s="11" t="str">
        <f t="shared" si="1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 t="str">
        <f t="shared" si="2"/>
        <v/>
      </c>
      <c r="BQ56" s="11"/>
      <c r="BR56" s="1">
        <f t="shared" si="5"/>
        <v>1</v>
      </c>
      <c r="BS56" s="1">
        <f t="shared" si="6"/>
        <v>104</v>
      </c>
      <c r="BT56" s="1">
        <f>COUNTIF($BS$10:BS56,601)</f>
        <v>1</v>
      </c>
      <c r="BU56" s="1">
        <f t="shared" si="7"/>
        <v>1</v>
      </c>
    </row>
    <row r="57" spans="2:73">
      <c r="B57" s="1" t="str">
        <f t="shared" si="3"/>
        <v>SkillDescBrief4000201</v>
      </c>
      <c r="C57" s="1" t="str">
        <f t="shared" si="4"/>
        <v>SkillDescDetail400020105</v>
      </c>
      <c r="D57" s="3">
        <v>400020105</v>
      </c>
      <c r="E57" s="3">
        <v>4000201</v>
      </c>
      <c r="F57" s="3">
        <v>5</v>
      </c>
      <c r="G57" s="3" t="s">
        <v>332</v>
      </c>
      <c r="H57" s="3"/>
      <c r="I57" s="3" t="s">
        <v>333</v>
      </c>
      <c r="J57" s="3"/>
      <c r="K57" s="3" t="s">
        <v>334</v>
      </c>
      <c r="L57" s="3"/>
      <c r="M57" s="3"/>
      <c r="N57" s="3"/>
      <c r="O57" s="3"/>
      <c r="P57" s="3"/>
      <c r="Q57" s="3" t="s">
        <v>335</v>
      </c>
      <c r="R57" s="3"/>
      <c r="S57" s="3" t="str">
        <f>IF(H57="","",$B$2&amp;G57&amp;$B$2&amp;$B$1&amp;H57)</f>
        <v/>
      </c>
      <c r="T57" s="3" t="str">
        <f>IF(J57="","",$B$2&amp;I57&amp;$B$2&amp;$B$1&amp;J57)</f>
        <v/>
      </c>
      <c r="U57" s="3" t="str">
        <f>IF(L57="","",$B$2&amp;K57&amp;$B$2&amp;$B$1&amp;L57)</f>
        <v/>
      </c>
      <c r="V57" s="3" t="str">
        <f>IF(N57="","",$B$2&amp;M57&amp;$B$2&amp;$B$1&amp;N57)</f>
        <v/>
      </c>
      <c r="W57" s="3" t="str">
        <f>IF(P57="","",$B$2&amp;O57&amp;$B$2&amp;$B$1&amp;P57)</f>
        <v/>
      </c>
      <c r="X57" s="3" t="str">
        <f>IF(R57="","",$B$2&amp;Q57&amp;$B$2&amp;$B$1&amp;R57)</f>
        <v/>
      </c>
      <c r="Y57" s="3" t="str">
        <f t="shared" si="0"/>
        <v>{}</v>
      </c>
      <c r="Z57" s="11" t="s">
        <v>336</v>
      </c>
      <c r="AA57" s="11" t="str">
        <f t="shared" si="1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 t="str">
        <f t="shared" si="2"/>
        <v/>
      </c>
      <c r="BQ57" s="11"/>
      <c r="BR57" s="1">
        <f t="shared" si="5"/>
        <v>1</v>
      </c>
      <c r="BS57" s="1">
        <f t="shared" si="6"/>
        <v>105</v>
      </c>
      <c r="BT57" s="1">
        <f>COUNTIF($BS$10:BS57,601)</f>
        <v>1</v>
      </c>
      <c r="BU57" s="1">
        <f t="shared" si="7"/>
        <v>1</v>
      </c>
    </row>
    <row r="58" spans="2:73">
      <c r="B58" s="1" t="str">
        <f t="shared" si="3"/>
        <v>SkillDescBrief// 大招</v>
      </c>
      <c r="C58" s="1" t="str">
        <f t="shared" si="4"/>
        <v>SkillDescDetail// 大招</v>
      </c>
      <c r="D58" s="7" t="s">
        <v>199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 t="str">
        <f t="shared" si="0"/>
        <v/>
      </c>
      <c r="Z58" s="10" t="s">
        <v>336</v>
      </c>
      <c r="AA58" s="10" t="str">
        <f t="shared" si="1"/>
        <v/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 t="str">
        <f t="shared" si="2"/>
        <v/>
      </c>
      <c r="BQ58" s="10"/>
      <c r="BR58" s="1">
        <f t="shared" si="5"/>
        <v>0</v>
      </c>
      <c r="BS58" s="1">
        <f t="shared" si="6"/>
        <v>0</v>
      </c>
      <c r="BT58" s="1">
        <f>COUNTIF($BS$10:BS58,601)</f>
        <v>1</v>
      </c>
      <c r="BU58" s="1">
        <f t="shared" si="7"/>
        <v>1</v>
      </c>
    </row>
    <row r="59" spans="2:73">
      <c r="B59" s="1" t="str">
        <f t="shared" si="3"/>
        <v>SkillDescBrief4000202</v>
      </c>
      <c r="C59" s="1" t="str">
        <f t="shared" si="4"/>
        <v>SkillDescDetail400020201</v>
      </c>
      <c r="D59" s="3">
        <v>400020201</v>
      </c>
      <c r="E59" s="3">
        <v>4000202</v>
      </c>
      <c r="F59" s="3">
        <v>1</v>
      </c>
      <c r="G59" s="3" t="s">
        <v>332</v>
      </c>
      <c r="H59" s="3"/>
      <c r="I59" s="3" t="s">
        <v>333</v>
      </c>
      <c r="J59" s="3"/>
      <c r="K59" s="3" t="s">
        <v>334</v>
      </c>
      <c r="L59" s="3"/>
      <c r="M59" s="3"/>
      <c r="N59" s="3"/>
      <c r="O59" s="3"/>
      <c r="P59" s="3"/>
      <c r="Q59" s="3" t="s">
        <v>335</v>
      </c>
      <c r="R59" s="3"/>
      <c r="S59" s="3" t="str">
        <f>IF(H59="","",$B$2&amp;G59&amp;$B$2&amp;$B$1&amp;H59)</f>
        <v/>
      </c>
      <c r="T59" s="3" t="str">
        <f>IF(J59="","",$B$2&amp;I59&amp;$B$2&amp;$B$1&amp;J59)</f>
        <v/>
      </c>
      <c r="U59" s="3" t="str">
        <f>IF(L59="","",$B$2&amp;K59&amp;$B$2&amp;$B$1&amp;L59)</f>
        <v/>
      </c>
      <c r="V59" s="3" t="str">
        <f>IF(N59="","",$B$2&amp;M59&amp;$B$2&amp;$B$1&amp;N59)</f>
        <v/>
      </c>
      <c r="W59" s="3" t="str">
        <f>IF(P59="","",$B$2&amp;O59&amp;$B$2&amp;$B$1&amp;P59)</f>
        <v/>
      </c>
      <c r="X59" s="3" t="str">
        <f>IF(R59="","",$B$2&amp;Q59&amp;$B$2&amp;$B$1&amp;R59)</f>
        <v/>
      </c>
      <c r="Y59" s="3" t="str">
        <f t="shared" si="0"/>
        <v>{}</v>
      </c>
      <c r="Z59" s="11" t="s">
        <v>336</v>
      </c>
      <c r="AA59" s="11" t="str">
        <f t="shared" si="1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 t="str">
        <f t="shared" si="2"/>
        <v/>
      </c>
      <c r="BQ59" s="11" t="str">
        <f>AA59&amp;_xlfn.TEXTJOIN($A$5,1,AA60:AA63)</f>
        <v/>
      </c>
      <c r="BR59" s="1">
        <f t="shared" si="5"/>
        <v>2</v>
      </c>
      <c r="BS59" s="1">
        <f t="shared" si="6"/>
        <v>201</v>
      </c>
      <c r="BT59" s="1">
        <f>COUNTIF($BS$10:BS59,601)</f>
        <v>1</v>
      </c>
      <c r="BU59" s="1">
        <f t="shared" si="7"/>
        <v>1</v>
      </c>
    </row>
    <row r="60" spans="2:73">
      <c r="B60" s="1" t="str">
        <f t="shared" si="3"/>
        <v>SkillDescBrief4000202</v>
      </c>
      <c r="C60" s="1" t="str">
        <f t="shared" si="4"/>
        <v>SkillDescDetail400020202</v>
      </c>
      <c r="D60" s="3">
        <v>400020202</v>
      </c>
      <c r="E60" s="3">
        <v>4000202</v>
      </c>
      <c r="F60" s="3">
        <v>2</v>
      </c>
      <c r="G60" s="3" t="s">
        <v>332</v>
      </c>
      <c r="H60" s="3"/>
      <c r="I60" s="3" t="s">
        <v>333</v>
      </c>
      <c r="J60" s="3"/>
      <c r="K60" s="3" t="s">
        <v>334</v>
      </c>
      <c r="L60" s="3"/>
      <c r="M60" s="3"/>
      <c r="N60" s="3"/>
      <c r="O60" s="3"/>
      <c r="P60" s="3"/>
      <c r="Q60" s="3" t="s">
        <v>335</v>
      </c>
      <c r="R60" s="3"/>
      <c r="S60" s="3" t="str">
        <f>IF(H60="","",$B$2&amp;G60&amp;$B$2&amp;$B$1&amp;H60)</f>
        <v/>
      </c>
      <c r="T60" s="3" t="str">
        <f>IF(J60="","",$B$2&amp;I60&amp;$B$2&amp;$B$1&amp;J60)</f>
        <v/>
      </c>
      <c r="U60" s="3" t="str">
        <f>IF(L60="","",$B$2&amp;K60&amp;$B$2&amp;$B$1&amp;L60)</f>
        <v/>
      </c>
      <c r="V60" s="3" t="str">
        <f>IF(N60="","",$B$2&amp;M60&amp;$B$2&amp;$B$1&amp;N60)</f>
        <v/>
      </c>
      <c r="W60" s="3" t="str">
        <f>IF(P60="","",$B$2&amp;O60&amp;$B$2&amp;$B$1&amp;P60)</f>
        <v/>
      </c>
      <c r="X60" s="3" t="str">
        <f>IF(R60="","",$B$2&amp;Q60&amp;$B$2&amp;$B$1&amp;R60)</f>
        <v/>
      </c>
      <c r="Y60" s="3" t="str">
        <f t="shared" si="0"/>
        <v>{}</v>
      </c>
      <c r="Z60" s="11" t="s">
        <v>336</v>
      </c>
      <c r="AA60" s="11" t="str">
        <f t="shared" si="1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 t="str">
        <f t="shared" si="2"/>
        <v/>
      </c>
      <c r="BQ60" s="11"/>
      <c r="BR60" s="1">
        <f t="shared" si="5"/>
        <v>2</v>
      </c>
      <c r="BS60" s="1">
        <f t="shared" si="6"/>
        <v>202</v>
      </c>
      <c r="BT60" s="1">
        <f>COUNTIF($BS$10:BS60,601)</f>
        <v>1</v>
      </c>
      <c r="BU60" s="1">
        <f t="shared" si="7"/>
        <v>1</v>
      </c>
    </row>
    <row r="61" spans="2:73">
      <c r="B61" s="1" t="str">
        <f t="shared" si="3"/>
        <v>SkillDescBrief4000202</v>
      </c>
      <c r="C61" s="1" t="str">
        <f t="shared" si="4"/>
        <v>SkillDescDetail400020203</v>
      </c>
      <c r="D61" s="3">
        <v>400020203</v>
      </c>
      <c r="E61" s="3">
        <v>4000202</v>
      </c>
      <c r="F61" s="3">
        <v>3</v>
      </c>
      <c r="G61" s="3" t="s">
        <v>332</v>
      </c>
      <c r="H61" s="3"/>
      <c r="I61" s="3" t="s">
        <v>333</v>
      </c>
      <c r="J61" s="3"/>
      <c r="K61" s="3" t="s">
        <v>334</v>
      </c>
      <c r="L61" s="3"/>
      <c r="M61" s="3"/>
      <c r="N61" s="3"/>
      <c r="O61" s="3"/>
      <c r="P61" s="3"/>
      <c r="Q61" s="3" t="s">
        <v>335</v>
      </c>
      <c r="R61" s="3"/>
      <c r="S61" s="3" t="str">
        <f>IF(H61="","",$B$2&amp;G61&amp;$B$2&amp;$B$1&amp;H61)</f>
        <v/>
      </c>
      <c r="T61" s="3" t="str">
        <f>IF(J61="","",$B$2&amp;I61&amp;$B$2&amp;$B$1&amp;J61)</f>
        <v/>
      </c>
      <c r="U61" s="3" t="str">
        <f>IF(L61="","",$B$2&amp;K61&amp;$B$2&amp;$B$1&amp;L61)</f>
        <v/>
      </c>
      <c r="V61" s="3" t="str">
        <f>IF(N61="","",$B$2&amp;M61&amp;$B$2&amp;$B$1&amp;N61)</f>
        <v/>
      </c>
      <c r="W61" s="3" t="str">
        <f>IF(P61="","",$B$2&amp;O61&amp;$B$2&amp;$B$1&amp;P61)</f>
        <v/>
      </c>
      <c r="X61" s="3" t="str">
        <f>IF(R61="","",$B$2&amp;Q61&amp;$B$2&amp;$B$1&amp;R61)</f>
        <v/>
      </c>
      <c r="Y61" s="3" t="str">
        <f t="shared" si="0"/>
        <v>{}</v>
      </c>
      <c r="Z61" s="11" t="s">
        <v>336</v>
      </c>
      <c r="AA61" s="11" t="str">
        <f t="shared" si="1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tr">
        <f t="shared" si="2"/>
        <v/>
      </c>
      <c r="BQ61" s="11"/>
      <c r="BR61" s="1">
        <f t="shared" si="5"/>
        <v>2</v>
      </c>
      <c r="BS61" s="1">
        <f t="shared" si="6"/>
        <v>203</v>
      </c>
      <c r="BT61" s="1">
        <f>COUNTIF($BS$10:BS61,601)</f>
        <v>1</v>
      </c>
      <c r="BU61" s="1">
        <f t="shared" si="7"/>
        <v>1</v>
      </c>
    </row>
    <row r="62" spans="2:73">
      <c r="B62" s="1" t="str">
        <f t="shared" si="3"/>
        <v>SkillDescBrief4000202</v>
      </c>
      <c r="C62" s="1" t="str">
        <f t="shared" si="4"/>
        <v>SkillDescDetail400020204</v>
      </c>
      <c r="D62" s="3">
        <v>400020204</v>
      </c>
      <c r="E62" s="3">
        <v>4000202</v>
      </c>
      <c r="F62" s="3">
        <v>4</v>
      </c>
      <c r="G62" s="3" t="s">
        <v>332</v>
      </c>
      <c r="H62" s="3"/>
      <c r="I62" s="3" t="s">
        <v>333</v>
      </c>
      <c r="J62" s="3"/>
      <c r="K62" s="3" t="s">
        <v>334</v>
      </c>
      <c r="L62" s="3"/>
      <c r="M62" s="3"/>
      <c r="N62" s="3"/>
      <c r="O62" s="3"/>
      <c r="P62" s="3"/>
      <c r="Q62" s="3" t="s">
        <v>335</v>
      </c>
      <c r="R62" s="3"/>
      <c r="S62" s="3" t="str">
        <f>IF(H62="","",$B$2&amp;G62&amp;$B$2&amp;$B$1&amp;H62)</f>
        <v/>
      </c>
      <c r="T62" s="3" t="str">
        <f>IF(J62="","",$B$2&amp;I62&amp;$B$2&amp;$B$1&amp;J62)</f>
        <v/>
      </c>
      <c r="U62" s="3" t="str">
        <f>IF(L62="","",$B$2&amp;K62&amp;$B$2&amp;$B$1&amp;L62)</f>
        <v/>
      </c>
      <c r="V62" s="3" t="str">
        <f>IF(N62="","",$B$2&amp;M62&amp;$B$2&amp;$B$1&amp;N62)</f>
        <v/>
      </c>
      <c r="W62" s="3" t="str">
        <f>IF(P62="","",$B$2&amp;O62&amp;$B$2&amp;$B$1&amp;P62)</f>
        <v/>
      </c>
      <c r="X62" s="3" t="str">
        <f>IF(R62="","",$B$2&amp;Q62&amp;$B$2&amp;$B$1&amp;R62)</f>
        <v/>
      </c>
      <c r="Y62" s="3" t="str">
        <f t="shared" si="0"/>
        <v>{}</v>
      </c>
      <c r="Z62" s="11" t="s">
        <v>336</v>
      </c>
      <c r="AA62" s="11" t="str">
        <f t="shared" si="1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 t="str">
        <f t="shared" si="2"/>
        <v/>
      </c>
      <c r="BQ62" s="11"/>
      <c r="BR62" s="1">
        <f t="shared" si="5"/>
        <v>2</v>
      </c>
      <c r="BS62" s="1">
        <f t="shared" si="6"/>
        <v>204</v>
      </c>
      <c r="BT62" s="1">
        <f>COUNTIF($BS$10:BS62,601)</f>
        <v>1</v>
      </c>
      <c r="BU62" s="1">
        <f t="shared" si="7"/>
        <v>1</v>
      </c>
    </row>
    <row r="63" spans="2:73">
      <c r="B63" s="1" t="str">
        <f t="shared" si="3"/>
        <v>SkillDescBrief4000202</v>
      </c>
      <c r="C63" s="1" t="str">
        <f t="shared" si="4"/>
        <v>SkillDescDetail400020205</v>
      </c>
      <c r="D63" s="3">
        <v>400020205</v>
      </c>
      <c r="E63" s="3">
        <v>4000202</v>
      </c>
      <c r="F63" s="3">
        <v>5</v>
      </c>
      <c r="G63" s="3" t="s">
        <v>332</v>
      </c>
      <c r="H63" s="3"/>
      <c r="I63" s="3" t="s">
        <v>333</v>
      </c>
      <c r="J63" s="3"/>
      <c r="K63" s="3" t="s">
        <v>334</v>
      </c>
      <c r="L63" s="3"/>
      <c r="M63" s="3"/>
      <c r="N63" s="3"/>
      <c r="O63" s="3"/>
      <c r="P63" s="3"/>
      <c r="Q63" s="3" t="s">
        <v>335</v>
      </c>
      <c r="R63" s="3"/>
      <c r="S63" s="3" t="str">
        <f>IF(H63="","",$B$2&amp;G63&amp;$B$2&amp;$B$1&amp;H63)</f>
        <v/>
      </c>
      <c r="T63" s="3" t="str">
        <f>IF(J63="","",$B$2&amp;I63&amp;$B$2&amp;$B$1&amp;J63)</f>
        <v/>
      </c>
      <c r="U63" s="3" t="str">
        <f>IF(L63="","",$B$2&amp;K63&amp;$B$2&amp;$B$1&amp;L63)</f>
        <v/>
      </c>
      <c r="V63" s="3" t="str">
        <f>IF(N63="","",$B$2&amp;M63&amp;$B$2&amp;$B$1&amp;N63)</f>
        <v/>
      </c>
      <c r="W63" s="3" t="str">
        <f>IF(P63="","",$B$2&amp;O63&amp;$B$2&amp;$B$1&amp;P63)</f>
        <v/>
      </c>
      <c r="X63" s="3" t="str">
        <f>IF(R63="","",$B$2&amp;Q63&amp;$B$2&amp;$B$1&amp;R63)</f>
        <v/>
      </c>
      <c r="Y63" s="3" t="str">
        <f t="shared" si="0"/>
        <v>{}</v>
      </c>
      <c r="Z63" s="11" t="s">
        <v>336</v>
      </c>
      <c r="AA63" s="11" t="str">
        <f t="shared" si="1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 t="str">
        <f t="shared" si="2"/>
        <v/>
      </c>
      <c r="BQ63" s="11"/>
      <c r="BR63" s="1">
        <f t="shared" si="5"/>
        <v>2</v>
      </c>
      <c r="BS63" s="1">
        <f t="shared" si="6"/>
        <v>205</v>
      </c>
      <c r="BT63" s="1">
        <f>COUNTIF($BS$10:BS63,601)</f>
        <v>1</v>
      </c>
      <c r="BU63" s="1">
        <f t="shared" si="7"/>
        <v>1</v>
      </c>
    </row>
    <row r="64" spans="2:73">
      <c r="B64" s="1" t="str">
        <f t="shared" si="3"/>
        <v>SkillDescBrief// 经营被动</v>
      </c>
      <c r="C64" s="1" t="str">
        <f t="shared" si="4"/>
        <v>SkillDescDetail// 经营被动</v>
      </c>
      <c r="D64" s="7" t="s">
        <v>71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tr">
        <f t="shared" si="0"/>
        <v/>
      </c>
      <c r="Z64" s="10" t="s">
        <v>336</v>
      </c>
      <c r="AA64" s="10" t="str">
        <f t="shared" si="1"/>
        <v/>
      </c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 t="str">
        <f t="shared" si="2"/>
        <v/>
      </c>
      <c r="BQ64" s="10"/>
      <c r="BR64" s="1">
        <f t="shared" si="5"/>
        <v>0</v>
      </c>
      <c r="BS64" s="1">
        <f t="shared" si="6"/>
        <v>0</v>
      </c>
      <c r="BT64" s="1">
        <f>COUNTIF($BS$10:BS64,601)</f>
        <v>1</v>
      </c>
      <c r="BU64" s="1">
        <f t="shared" si="7"/>
        <v>1</v>
      </c>
    </row>
    <row r="65" spans="2:73">
      <c r="B65" s="1" t="str">
        <f t="shared" si="3"/>
        <v>SkillDescBrief4000203</v>
      </c>
      <c r="C65" s="1" t="str">
        <f t="shared" si="4"/>
        <v>SkillDescDetail400020301</v>
      </c>
      <c r="D65" s="3">
        <v>400020301</v>
      </c>
      <c r="E65" s="3">
        <v>4000203</v>
      </c>
      <c r="F65" s="3">
        <v>1</v>
      </c>
      <c r="G65" s="3" t="s">
        <v>332</v>
      </c>
      <c r="H65" s="3"/>
      <c r="I65" s="3" t="s">
        <v>333</v>
      </c>
      <c r="J65" s="3"/>
      <c r="K65" s="3" t="s">
        <v>334</v>
      </c>
      <c r="L65" s="3"/>
      <c r="M65" s="3"/>
      <c r="N65" s="3"/>
      <c r="O65" s="3"/>
      <c r="P65" s="3"/>
      <c r="Q65" s="3" t="s">
        <v>335</v>
      </c>
      <c r="R65" s="3"/>
      <c r="S65" s="3" t="str">
        <f>IF(H65="","",$B$2&amp;G65&amp;$B$2&amp;$B$1&amp;H65)</f>
        <v/>
      </c>
      <c r="T65" s="3" t="str">
        <f>IF(J65="","",$B$2&amp;I65&amp;$B$2&amp;$B$1&amp;J65)</f>
        <v/>
      </c>
      <c r="U65" s="3" t="str">
        <f>IF(L65="","",$B$2&amp;K65&amp;$B$2&amp;$B$1&amp;L65)</f>
        <v/>
      </c>
      <c r="V65" s="3" t="str">
        <f>IF(N65="","",$B$2&amp;M65&amp;$B$2&amp;$B$1&amp;N65)</f>
        <v/>
      </c>
      <c r="W65" s="3" t="str">
        <f>IF(P65="","",$B$2&amp;O65&amp;$B$2&amp;$B$1&amp;P65)</f>
        <v/>
      </c>
      <c r="X65" s="3" t="str">
        <f>IF(R65="","",$B$2&amp;Q65&amp;$B$2&amp;$B$1&amp;R65)</f>
        <v/>
      </c>
      <c r="Y65" s="3" t="str">
        <f t="shared" si="0"/>
        <v>{}</v>
      </c>
      <c r="Z65" s="11" t="s">
        <v>336</v>
      </c>
      <c r="AA65" s="11" t="str">
        <f t="shared" si="1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 t="str">
        <f t="shared" si="2"/>
        <v/>
      </c>
      <c r="BQ65" s="11" t="str">
        <f>AA65&amp;_xlfn.TEXTJOIN($A$5,1,AA66:AA69)</f>
        <v/>
      </c>
      <c r="BR65" s="1">
        <f t="shared" si="5"/>
        <v>3</v>
      </c>
      <c r="BS65" s="1">
        <f t="shared" si="6"/>
        <v>301</v>
      </c>
      <c r="BT65" s="1">
        <f>COUNTIF($BS$10:BS65,601)</f>
        <v>1</v>
      </c>
      <c r="BU65" s="1">
        <f t="shared" si="7"/>
        <v>1</v>
      </c>
    </row>
    <row r="66" spans="2:73">
      <c r="B66" s="1" t="str">
        <f t="shared" si="3"/>
        <v>SkillDescBrief4000203</v>
      </c>
      <c r="C66" s="1" t="str">
        <f t="shared" si="4"/>
        <v>SkillDescDetail400020302</v>
      </c>
      <c r="D66" s="3">
        <v>400020302</v>
      </c>
      <c r="E66" s="3">
        <v>4000203</v>
      </c>
      <c r="F66" s="3">
        <v>2</v>
      </c>
      <c r="G66" s="3" t="s">
        <v>332</v>
      </c>
      <c r="H66" s="3"/>
      <c r="I66" s="3" t="s">
        <v>333</v>
      </c>
      <c r="J66" s="3"/>
      <c r="K66" s="3" t="s">
        <v>334</v>
      </c>
      <c r="L66" s="3"/>
      <c r="M66" s="3"/>
      <c r="N66" s="3"/>
      <c r="O66" s="3"/>
      <c r="P66" s="3"/>
      <c r="Q66" s="3" t="s">
        <v>335</v>
      </c>
      <c r="R66" s="3"/>
      <c r="S66" s="3" t="str">
        <f>IF(H66="","",$B$2&amp;G66&amp;$B$2&amp;$B$1&amp;H66)</f>
        <v/>
      </c>
      <c r="T66" s="3" t="str">
        <f>IF(J66="","",$B$2&amp;I66&amp;$B$2&amp;$B$1&amp;J66)</f>
        <v/>
      </c>
      <c r="U66" s="3" t="str">
        <f>IF(L66="","",$B$2&amp;K66&amp;$B$2&amp;$B$1&amp;L66)</f>
        <v/>
      </c>
      <c r="V66" s="3" t="str">
        <f>IF(N66="","",$B$2&amp;M66&amp;$B$2&amp;$B$1&amp;N66)</f>
        <v/>
      </c>
      <c r="W66" s="3" t="str">
        <f>IF(P66="","",$B$2&amp;O66&amp;$B$2&amp;$B$1&amp;P66)</f>
        <v/>
      </c>
      <c r="X66" s="3" t="str">
        <f>IF(R66="","",$B$2&amp;Q66&amp;$B$2&amp;$B$1&amp;R66)</f>
        <v/>
      </c>
      <c r="Y66" s="3" t="str">
        <f t="shared" si="0"/>
        <v>{}</v>
      </c>
      <c r="Z66" s="11" t="s">
        <v>336</v>
      </c>
      <c r="AA66" s="11" t="str">
        <f t="shared" si="1"/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 t="str">
        <f t="shared" si="2"/>
        <v/>
      </c>
      <c r="BQ66" s="11"/>
      <c r="BR66" s="1">
        <f t="shared" si="5"/>
        <v>3</v>
      </c>
      <c r="BS66" s="1">
        <f t="shared" si="6"/>
        <v>302</v>
      </c>
      <c r="BT66" s="1">
        <f>COUNTIF($BS$10:BS66,601)</f>
        <v>1</v>
      </c>
      <c r="BU66" s="1">
        <f t="shared" si="7"/>
        <v>1</v>
      </c>
    </row>
    <row r="67" spans="2:73">
      <c r="B67" s="1" t="str">
        <f t="shared" si="3"/>
        <v>SkillDescBrief4000203</v>
      </c>
      <c r="C67" s="1" t="str">
        <f t="shared" si="4"/>
        <v>SkillDescDetail400020303</v>
      </c>
      <c r="D67" s="3">
        <v>400020303</v>
      </c>
      <c r="E67" s="3">
        <v>4000203</v>
      </c>
      <c r="F67" s="3">
        <v>3</v>
      </c>
      <c r="G67" s="3" t="s">
        <v>332</v>
      </c>
      <c r="H67" s="3"/>
      <c r="I67" s="3" t="s">
        <v>333</v>
      </c>
      <c r="J67" s="3"/>
      <c r="K67" s="3" t="s">
        <v>334</v>
      </c>
      <c r="L67" s="3"/>
      <c r="M67" s="3"/>
      <c r="N67" s="3"/>
      <c r="O67" s="3"/>
      <c r="P67" s="3"/>
      <c r="Q67" s="3" t="s">
        <v>335</v>
      </c>
      <c r="R67" s="3"/>
      <c r="S67" s="3" t="str">
        <f>IF(H67="","",$B$2&amp;G67&amp;$B$2&amp;$B$1&amp;H67)</f>
        <v/>
      </c>
      <c r="T67" s="3" t="str">
        <f>IF(J67="","",$B$2&amp;I67&amp;$B$2&amp;$B$1&amp;J67)</f>
        <v/>
      </c>
      <c r="U67" s="3" t="str">
        <f>IF(L67="","",$B$2&amp;K67&amp;$B$2&amp;$B$1&amp;L67)</f>
        <v/>
      </c>
      <c r="V67" s="3" t="str">
        <f>IF(N67="","",$B$2&amp;M67&amp;$B$2&amp;$B$1&amp;N67)</f>
        <v/>
      </c>
      <c r="W67" s="3" t="str">
        <f>IF(P67="","",$B$2&amp;O67&amp;$B$2&amp;$B$1&amp;P67)</f>
        <v/>
      </c>
      <c r="X67" s="3" t="str">
        <f>IF(R67="","",$B$2&amp;Q67&amp;$B$2&amp;$B$1&amp;R67)</f>
        <v/>
      </c>
      <c r="Y67" s="3" t="str">
        <f t="shared" si="0"/>
        <v>{}</v>
      </c>
      <c r="Z67" s="11" t="s">
        <v>336</v>
      </c>
      <c r="AA67" s="11" t="str">
        <f t="shared" si="1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 t="str">
        <f t="shared" si="2"/>
        <v/>
      </c>
      <c r="BQ67" s="11"/>
      <c r="BR67" s="1">
        <f t="shared" si="5"/>
        <v>3</v>
      </c>
      <c r="BS67" s="1">
        <f t="shared" si="6"/>
        <v>303</v>
      </c>
      <c r="BT67" s="1">
        <f>COUNTIF($BS$10:BS67,601)</f>
        <v>1</v>
      </c>
      <c r="BU67" s="1">
        <f t="shared" si="7"/>
        <v>1</v>
      </c>
    </row>
    <row r="68" spans="2:73">
      <c r="B68" s="1" t="str">
        <f t="shared" si="3"/>
        <v>SkillDescBrief4000203</v>
      </c>
      <c r="C68" s="1" t="str">
        <f t="shared" si="4"/>
        <v>SkillDescDetail400020304</v>
      </c>
      <c r="D68" s="3">
        <v>400020304</v>
      </c>
      <c r="E68" s="3">
        <v>4000203</v>
      </c>
      <c r="F68" s="3">
        <v>4</v>
      </c>
      <c r="G68" s="3" t="s">
        <v>332</v>
      </c>
      <c r="H68" s="3"/>
      <c r="I68" s="3" t="s">
        <v>333</v>
      </c>
      <c r="J68" s="3"/>
      <c r="K68" s="3" t="s">
        <v>334</v>
      </c>
      <c r="L68" s="3"/>
      <c r="M68" s="3"/>
      <c r="N68" s="3"/>
      <c r="O68" s="3"/>
      <c r="P68" s="3"/>
      <c r="Q68" s="3" t="s">
        <v>335</v>
      </c>
      <c r="R68" s="3"/>
      <c r="S68" s="3" t="str">
        <f>IF(H68="","",$B$2&amp;G68&amp;$B$2&amp;$B$1&amp;H68)</f>
        <v/>
      </c>
      <c r="T68" s="3" t="str">
        <f>IF(J68="","",$B$2&amp;I68&amp;$B$2&amp;$B$1&amp;J68)</f>
        <v/>
      </c>
      <c r="U68" s="3" t="str">
        <f>IF(L68="","",$B$2&amp;K68&amp;$B$2&amp;$B$1&amp;L68)</f>
        <v/>
      </c>
      <c r="V68" s="3" t="str">
        <f>IF(N68="","",$B$2&amp;M68&amp;$B$2&amp;$B$1&amp;N68)</f>
        <v/>
      </c>
      <c r="W68" s="3" t="str">
        <f>IF(P68="","",$B$2&amp;O68&amp;$B$2&amp;$B$1&amp;P68)</f>
        <v/>
      </c>
      <c r="X68" s="3" t="str">
        <f>IF(R68="","",$B$2&amp;Q68&amp;$B$2&amp;$B$1&amp;R68)</f>
        <v/>
      </c>
      <c r="Y68" s="3" t="str">
        <f t="shared" si="0"/>
        <v>{}</v>
      </c>
      <c r="Z68" s="11" t="s">
        <v>336</v>
      </c>
      <c r="AA68" s="11" t="str">
        <f t="shared" si="1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 t="str">
        <f t="shared" si="2"/>
        <v/>
      </c>
      <c r="BQ68" s="11"/>
      <c r="BR68" s="1">
        <f t="shared" si="5"/>
        <v>3</v>
      </c>
      <c r="BS68" s="1">
        <f t="shared" si="6"/>
        <v>304</v>
      </c>
      <c r="BT68" s="1">
        <f>COUNTIF($BS$10:BS68,601)</f>
        <v>1</v>
      </c>
      <c r="BU68" s="1">
        <f t="shared" si="7"/>
        <v>1</v>
      </c>
    </row>
    <row r="69" spans="2:73">
      <c r="B69" s="1" t="str">
        <f t="shared" si="3"/>
        <v>SkillDescBrief4000203</v>
      </c>
      <c r="C69" s="1" t="str">
        <f t="shared" si="4"/>
        <v>SkillDescDetail400020305</v>
      </c>
      <c r="D69" s="3">
        <v>400020305</v>
      </c>
      <c r="E69" s="3">
        <v>4000203</v>
      </c>
      <c r="F69" s="3">
        <v>5</v>
      </c>
      <c r="G69" s="3" t="s">
        <v>332</v>
      </c>
      <c r="H69" s="3"/>
      <c r="I69" s="3" t="s">
        <v>333</v>
      </c>
      <c r="J69" s="3"/>
      <c r="K69" s="3" t="s">
        <v>334</v>
      </c>
      <c r="L69" s="3"/>
      <c r="M69" s="3"/>
      <c r="N69" s="3"/>
      <c r="O69" s="3"/>
      <c r="P69" s="3"/>
      <c r="Q69" s="3" t="s">
        <v>335</v>
      </c>
      <c r="R69" s="3"/>
      <c r="S69" s="3" t="str">
        <f>IF(H69="","",$B$2&amp;G69&amp;$B$2&amp;$B$1&amp;H69)</f>
        <v/>
      </c>
      <c r="T69" s="3" t="str">
        <f>IF(J69="","",$B$2&amp;I69&amp;$B$2&amp;$B$1&amp;J69)</f>
        <v/>
      </c>
      <c r="U69" s="3" t="str">
        <f>IF(L69="","",$B$2&amp;K69&amp;$B$2&amp;$B$1&amp;L69)</f>
        <v/>
      </c>
      <c r="V69" s="3" t="str">
        <f>IF(N69="","",$B$2&amp;M69&amp;$B$2&amp;$B$1&amp;N69)</f>
        <v/>
      </c>
      <c r="W69" s="3" t="str">
        <f>IF(P69="","",$B$2&amp;O69&amp;$B$2&amp;$B$1&amp;P69)</f>
        <v/>
      </c>
      <c r="X69" s="3" t="str">
        <f>IF(R69="","",$B$2&amp;Q69&amp;$B$2&amp;$B$1&amp;R69)</f>
        <v/>
      </c>
      <c r="Y69" s="3" t="str">
        <f t="shared" si="0"/>
        <v>{}</v>
      </c>
      <c r="Z69" s="11" t="s">
        <v>336</v>
      </c>
      <c r="AA69" s="11" t="str">
        <f t="shared" si="1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 t="str">
        <f t="shared" si="2"/>
        <v/>
      </c>
      <c r="BQ69" s="11"/>
      <c r="BR69" s="1">
        <f t="shared" si="5"/>
        <v>3</v>
      </c>
      <c r="BS69" s="1">
        <f t="shared" si="6"/>
        <v>305</v>
      </c>
      <c r="BT69" s="1">
        <f>COUNTIF($BS$10:BS69,601)</f>
        <v>1</v>
      </c>
      <c r="BU69" s="1">
        <f t="shared" si="7"/>
        <v>1</v>
      </c>
    </row>
    <row r="70" spans="2:73">
      <c r="B70" s="1" t="str">
        <f t="shared" si="3"/>
        <v>SkillDescBrief// 战斗被动</v>
      </c>
      <c r="C70" s="1" t="str">
        <f t="shared" si="4"/>
        <v>SkillDescDetail// 战斗被动1</v>
      </c>
      <c r="D70" s="7" t="s">
        <v>337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 t="str">
        <f t="shared" si="0"/>
        <v/>
      </c>
      <c r="Z70" s="10" t="s">
        <v>336</v>
      </c>
      <c r="AA70" s="10" t="str">
        <f t="shared" si="1"/>
        <v/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 t="str">
        <f t="shared" si="2"/>
        <v/>
      </c>
      <c r="BQ70" s="10"/>
      <c r="BR70" s="1">
        <f t="shared" si="5"/>
        <v>0</v>
      </c>
      <c r="BS70" s="1">
        <f t="shared" si="6"/>
        <v>0</v>
      </c>
      <c r="BT70" s="1">
        <f>COUNTIF($BS$10:BS70,601)</f>
        <v>1</v>
      </c>
      <c r="BU70" s="1">
        <f t="shared" si="7"/>
        <v>1</v>
      </c>
    </row>
    <row r="71" spans="2:73">
      <c r="B71" s="1" t="str">
        <f t="shared" si="3"/>
        <v>SkillDescBrief4000204</v>
      </c>
      <c r="C71" s="1" t="str">
        <f t="shared" si="4"/>
        <v>SkillDescDetail400020401</v>
      </c>
      <c r="D71" s="3">
        <v>400020401</v>
      </c>
      <c r="E71" s="3">
        <v>4000204</v>
      </c>
      <c r="F71" s="3">
        <v>1</v>
      </c>
      <c r="G71" s="3" t="s">
        <v>332</v>
      </c>
      <c r="H71" s="3"/>
      <c r="I71" s="3" t="s">
        <v>333</v>
      </c>
      <c r="J71" s="3"/>
      <c r="K71" s="3" t="s">
        <v>334</v>
      </c>
      <c r="L71" s="3"/>
      <c r="M71" s="3"/>
      <c r="N71" s="3"/>
      <c r="O71" s="3"/>
      <c r="P71" s="3"/>
      <c r="Q71" s="3" t="s">
        <v>335</v>
      </c>
      <c r="R71" s="3"/>
      <c r="S71" s="3" t="str">
        <f>IF(H71="","",$B$2&amp;G71&amp;$B$2&amp;$B$1&amp;H71)</f>
        <v/>
      </c>
      <c r="T71" s="3" t="str">
        <f>IF(J71="","",$B$2&amp;I71&amp;$B$2&amp;$B$1&amp;J71)</f>
        <v/>
      </c>
      <c r="U71" s="3" t="str">
        <f>IF(L71="","",$B$2&amp;K71&amp;$B$2&amp;$B$1&amp;L71)</f>
        <v/>
      </c>
      <c r="V71" s="3" t="str">
        <f>IF(N71="","",$B$2&amp;M71&amp;$B$2&amp;$B$1&amp;N71)</f>
        <v/>
      </c>
      <c r="W71" s="3" t="str">
        <f>IF(P71="","",$B$2&amp;O71&amp;$B$2&amp;$B$1&amp;P71)</f>
        <v/>
      </c>
      <c r="X71" s="3" t="str">
        <f>IF(R71="","",$B$2&amp;Q71&amp;$B$2&amp;$B$1&amp;R71)</f>
        <v/>
      </c>
      <c r="Y71" s="3" t="str">
        <f t="shared" si="0"/>
        <v>{}</v>
      </c>
      <c r="Z71" s="11" t="s">
        <v>336</v>
      </c>
      <c r="AA71" s="11" t="str">
        <f t="shared" si="1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 t="str">
        <f t="shared" si="2"/>
        <v/>
      </c>
      <c r="BQ71" s="11" t="str">
        <f>AA71&amp;_xlfn.TEXTJOIN($A$5,1,AA72:AA75)</f>
        <v/>
      </c>
      <c r="BR71" s="1">
        <f t="shared" si="5"/>
        <v>4</v>
      </c>
      <c r="BS71" s="1">
        <f t="shared" si="6"/>
        <v>401</v>
      </c>
      <c r="BT71" s="1">
        <f>COUNTIF($BS$10:BS71,601)</f>
        <v>1</v>
      </c>
      <c r="BU71" s="1">
        <f t="shared" si="7"/>
        <v>1</v>
      </c>
    </row>
    <row r="72" spans="2:73">
      <c r="B72" s="1" t="str">
        <f t="shared" si="3"/>
        <v>SkillDescBrief4000204</v>
      </c>
      <c r="C72" s="1" t="str">
        <f t="shared" si="4"/>
        <v>SkillDescDetail400020402</v>
      </c>
      <c r="D72" s="3">
        <v>400020402</v>
      </c>
      <c r="E72" s="3">
        <v>4000204</v>
      </c>
      <c r="F72" s="3">
        <v>2</v>
      </c>
      <c r="G72" s="3" t="s">
        <v>332</v>
      </c>
      <c r="H72" s="3"/>
      <c r="I72" s="3" t="s">
        <v>333</v>
      </c>
      <c r="J72" s="3"/>
      <c r="K72" s="3" t="s">
        <v>334</v>
      </c>
      <c r="L72" s="3"/>
      <c r="M72" s="3"/>
      <c r="N72" s="3"/>
      <c r="O72" s="3"/>
      <c r="P72" s="3"/>
      <c r="Q72" s="3" t="s">
        <v>335</v>
      </c>
      <c r="R72" s="3"/>
      <c r="S72" s="3" t="str">
        <f>IF(H72="","",$B$2&amp;G72&amp;$B$2&amp;$B$1&amp;H72)</f>
        <v/>
      </c>
      <c r="T72" s="3" t="str">
        <f>IF(J72="","",$B$2&amp;I72&amp;$B$2&amp;$B$1&amp;J72)</f>
        <v/>
      </c>
      <c r="U72" s="3" t="str">
        <f>IF(L72="","",$B$2&amp;K72&amp;$B$2&amp;$B$1&amp;L72)</f>
        <v/>
      </c>
      <c r="V72" s="3" t="str">
        <f>IF(N72="","",$B$2&amp;M72&amp;$B$2&amp;$B$1&amp;N72)</f>
        <v/>
      </c>
      <c r="W72" s="3" t="str">
        <f>IF(P72="","",$B$2&amp;O72&amp;$B$2&amp;$B$1&amp;P72)</f>
        <v/>
      </c>
      <c r="X72" s="3" t="str">
        <f>IF(R72="","",$B$2&amp;Q72&amp;$B$2&amp;$B$1&amp;R72)</f>
        <v/>
      </c>
      <c r="Y72" s="3" t="str">
        <f t="shared" si="0"/>
        <v>{}</v>
      </c>
      <c r="Z72" s="11" t="s">
        <v>336</v>
      </c>
      <c r="AA72" s="11" t="str">
        <f t="shared" si="1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 t="str">
        <f t="shared" si="2"/>
        <v/>
      </c>
      <c r="BQ72" s="11"/>
      <c r="BR72" s="1">
        <f t="shared" si="5"/>
        <v>4</v>
      </c>
      <c r="BS72" s="1">
        <f t="shared" si="6"/>
        <v>402</v>
      </c>
      <c r="BT72" s="1">
        <f>COUNTIF($BS$10:BS72,601)</f>
        <v>1</v>
      </c>
      <c r="BU72" s="1">
        <f t="shared" si="7"/>
        <v>1</v>
      </c>
    </row>
    <row r="73" spans="2:73">
      <c r="B73" s="1" t="str">
        <f t="shared" si="3"/>
        <v>SkillDescBrief4000204</v>
      </c>
      <c r="C73" s="1" t="str">
        <f t="shared" si="4"/>
        <v>SkillDescDetail400020403</v>
      </c>
      <c r="D73" s="3">
        <v>400020403</v>
      </c>
      <c r="E73" s="3">
        <v>4000204</v>
      </c>
      <c r="F73" s="3">
        <v>3</v>
      </c>
      <c r="G73" s="3" t="s">
        <v>332</v>
      </c>
      <c r="H73" s="3"/>
      <c r="I73" s="3" t="s">
        <v>333</v>
      </c>
      <c r="J73" s="3"/>
      <c r="K73" s="3" t="s">
        <v>334</v>
      </c>
      <c r="L73" s="3"/>
      <c r="M73" s="3"/>
      <c r="N73" s="3"/>
      <c r="O73" s="3"/>
      <c r="P73" s="3"/>
      <c r="Q73" s="3" t="s">
        <v>335</v>
      </c>
      <c r="R73" s="3"/>
      <c r="S73" s="3" t="str">
        <f>IF(H73="","",$B$2&amp;G73&amp;$B$2&amp;$B$1&amp;H73)</f>
        <v/>
      </c>
      <c r="T73" s="3" t="str">
        <f>IF(J73="","",$B$2&amp;I73&amp;$B$2&amp;$B$1&amp;J73)</f>
        <v/>
      </c>
      <c r="U73" s="3" t="str">
        <f>IF(L73="","",$B$2&amp;K73&amp;$B$2&amp;$B$1&amp;L73)</f>
        <v/>
      </c>
      <c r="V73" s="3" t="str">
        <f>IF(N73="","",$B$2&amp;M73&amp;$B$2&amp;$B$1&amp;N73)</f>
        <v/>
      </c>
      <c r="W73" s="3" t="str">
        <f>IF(P73="","",$B$2&amp;O73&amp;$B$2&amp;$B$1&amp;P73)</f>
        <v/>
      </c>
      <c r="X73" s="3" t="str">
        <f>IF(R73="","",$B$2&amp;Q73&amp;$B$2&amp;$B$1&amp;R73)</f>
        <v/>
      </c>
      <c r="Y73" s="3" t="str">
        <f t="shared" si="0"/>
        <v>{}</v>
      </c>
      <c r="Z73" s="11" t="s">
        <v>336</v>
      </c>
      <c r="AA73" s="11" t="str">
        <f t="shared" si="1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 t="str">
        <f t="shared" si="2"/>
        <v/>
      </c>
      <c r="BQ73" s="11"/>
      <c r="BR73" s="1">
        <f t="shared" si="5"/>
        <v>4</v>
      </c>
      <c r="BS73" s="1">
        <f t="shared" si="6"/>
        <v>403</v>
      </c>
      <c r="BT73" s="1">
        <f>COUNTIF($BS$10:BS73,601)</f>
        <v>1</v>
      </c>
      <c r="BU73" s="1">
        <f t="shared" si="7"/>
        <v>1</v>
      </c>
    </row>
    <row r="74" spans="2:73">
      <c r="B74" s="1" t="str">
        <f t="shared" si="3"/>
        <v>SkillDescBrief4000204</v>
      </c>
      <c r="C74" s="1" t="str">
        <f t="shared" si="4"/>
        <v>SkillDescDetail400020404</v>
      </c>
      <c r="D74" s="3">
        <v>400020404</v>
      </c>
      <c r="E74" s="3">
        <v>4000204</v>
      </c>
      <c r="F74" s="3">
        <v>4</v>
      </c>
      <c r="G74" s="3" t="s">
        <v>332</v>
      </c>
      <c r="H74" s="3"/>
      <c r="I74" s="3" t="s">
        <v>333</v>
      </c>
      <c r="J74" s="3"/>
      <c r="K74" s="3" t="s">
        <v>334</v>
      </c>
      <c r="L74" s="3"/>
      <c r="M74" s="3"/>
      <c r="N74" s="3"/>
      <c r="O74" s="3"/>
      <c r="P74" s="3"/>
      <c r="Q74" s="3" t="s">
        <v>335</v>
      </c>
      <c r="R74" s="3"/>
      <c r="S74" s="3" t="str">
        <f>IF(H74="","",$B$2&amp;G74&amp;$B$2&amp;$B$1&amp;H74)</f>
        <v/>
      </c>
      <c r="T74" s="3" t="str">
        <f>IF(J74="","",$B$2&amp;I74&amp;$B$2&amp;$B$1&amp;J74)</f>
        <v/>
      </c>
      <c r="U74" s="3" t="str">
        <f>IF(L74="","",$B$2&amp;K74&amp;$B$2&amp;$B$1&amp;L74)</f>
        <v/>
      </c>
      <c r="V74" s="3" t="str">
        <f>IF(N74="","",$B$2&amp;M74&amp;$B$2&amp;$B$1&amp;N74)</f>
        <v/>
      </c>
      <c r="W74" s="3" t="str">
        <f>IF(P74="","",$B$2&amp;O74&amp;$B$2&amp;$B$1&amp;P74)</f>
        <v/>
      </c>
      <c r="X74" s="3" t="str">
        <f>IF(R74="","",$B$2&amp;Q74&amp;$B$2&amp;$B$1&amp;R74)</f>
        <v/>
      </c>
      <c r="Y74" s="3" t="str">
        <f t="shared" ref="Y74:Y137" si="8">IF(E74="","",$A$3&amp;_xlfn.TEXTJOIN($C$1,1,S74:X74)&amp;$A$4)</f>
        <v>{}</v>
      </c>
      <c r="Z74" s="11" t="s">
        <v>336</v>
      </c>
      <c r="AA74" s="11" t="str">
        <f t="shared" ref="AA74:AA137" si="9">_xlfn.TEXTJOIN("",1,AB74:BO74)</f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 t="str">
        <f t="shared" ref="BP74:BP137" si="10">Z74</f>
        <v/>
      </c>
      <c r="BQ74" s="11"/>
      <c r="BR74" s="1">
        <f t="shared" si="5"/>
        <v>4</v>
      </c>
      <c r="BS74" s="1">
        <f t="shared" si="6"/>
        <v>404</v>
      </c>
      <c r="BT74" s="1">
        <f>COUNTIF($BS$10:BS74,601)</f>
        <v>1</v>
      </c>
      <c r="BU74" s="1">
        <f t="shared" si="7"/>
        <v>1</v>
      </c>
    </row>
    <row r="75" spans="2:73">
      <c r="B75" s="1" t="str">
        <f t="shared" ref="B75:B138" si="11">$C$3&amp;LEFT($D75,7)</f>
        <v>SkillDescBrief4000204</v>
      </c>
      <c r="C75" s="1" t="str">
        <f t="shared" ref="C75:C138" si="12">$C$4&amp;$D75</f>
        <v>SkillDescDetail400020405</v>
      </c>
      <c r="D75" s="3">
        <v>400020405</v>
      </c>
      <c r="E75" s="3">
        <v>4000204</v>
      </c>
      <c r="F75" s="3">
        <v>5</v>
      </c>
      <c r="G75" s="3" t="s">
        <v>332</v>
      </c>
      <c r="H75" s="3"/>
      <c r="I75" s="3" t="s">
        <v>333</v>
      </c>
      <c r="J75" s="3"/>
      <c r="K75" s="3" t="s">
        <v>334</v>
      </c>
      <c r="L75" s="3"/>
      <c r="M75" s="3"/>
      <c r="N75" s="3"/>
      <c r="O75" s="3"/>
      <c r="P75" s="3"/>
      <c r="Q75" s="3" t="s">
        <v>335</v>
      </c>
      <c r="R75" s="3"/>
      <c r="S75" s="3" t="str">
        <f>IF(H75="","",$B$2&amp;G75&amp;$B$2&amp;$B$1&amp;H75)</f>
        <v/>
      </c>
      <c r="T75" s="3" t="str">
        <f>IF(J75="","",$B$2&amp;I75&amp;$B$2&amp;$B$1&amp;J75)</f>
        <v/>
      </c>
      <c r="U75" s="3" t="str">
        <f>IF(L75="","",$B$2&amp;K75&amp;$B$2&amp;$B$1&amp;L75)</f>
        <v/>
      </c>
      <c r="V75" s="3" t="str">
        <f>IF(N75="","",$B$2&amp;M75&amp;$B$2&amp;$B$1&amp;N75)</f>
        <v/>
      </c>
      <c r="W75" s="3" t="str">
        <f>IF(P75="","",$B$2&amp;O75&amp;$B$2&amp;$B$1&amp;P75)</f>
        <v/>
      </c>
      <c r="X75" s="3" t="str">
        <f>IF(R75="","",$B$2&amp;Q75&amp;$B$2&amp;$B$1&amp;R75)</f>
        <v/>
      </c>
      <c r="Y75" s="3" t="str">
        <f t="shared" si="8"/>
        <v>{}</v>
      </c>
      <c r="Z75" s="11" t="s">
        <v>336</v>
      </c>
      <c r="AA75" s="11" t="str">
        <f t="shared" si="9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 t="str">
        <f t="shared" si="10"/>
        <v/>
      </c>
      <c r="BQ75" s="11"/>
      <c r="BR75" s="1">
        <f t="shared" ref="BR75:BR138" si="13">MOD(E75,100)</f>
        <v>4</v>
      </c>
      <c r="BS75" s="1">
        <f t="shared" ref="BS75:BS138" si="14">BR75*100+F75</f>
        <v>405</v>
      </c>
      <c r="BT75" s="1">
        <f>COUNTIF($BS$10:BS75,601)</f>
        <v>1</v>
      </c>
      <c r="BU75" s="1">
        <f t="shared" ref="BU75:BU138" si="15">IF(MOD(BT75,2)=0,0,1)</f>
        <v>1</v>
      </c>
    </row>
    <row r="76" spans="2:73">
      <c r="B76" s="1" t="str">
        <f t="shared" si="11"/>
        <v>SkillDescBrief// 战斗被动</v>
      </c>
      <c r="C76" s="1" t="str">
        <f t="shared" si="12"/>
        <v>SkillDescDetail// 战斗被动2</v>
      </c>
      <c r="D76" s="7" t="s">
        <v>338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 t="str">
        <f t="shared" si="8"/>
        <v/>
      </c>
      <c r="Z76" s="10" t="s">
        <v>336</v>
      </c>
      <c r="AA76" s="10" t="str">
        <f t="shared" si="9"/>
        <v/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 t="str">
        <f t="shared" si="10"/>
        <v/>
      </c>
      <c r="BQ76" s="10"/>
      <c r="BR76" s="1">
        <f t="shared" si="13"/>
        <v>0</v>
      </c>
      <c r="BS76" s="1">
        <f t="shared" si="14"/>
        <v>0</v>
      </c>
      <c r="BT76" s="1">
        <f>COUNTIF($BS$10:BS76,601)</f>
        <v>1</v>
      </c>
      <c r="BU76" s="1">
        <f t="shared" si="15"/>
        <v>1</v>
      </c>
    </row>
    <row r="77" spans="2:73">
      <c r="B77" s="1" t="str">
        <f t="shared" si="11"/>
        <v>SkillDescBrief4000205</v>
      </c>
      <c r="C77" s="1" t="str">
        <f t="shared" si="12"/>
        <v>SkillDescDetail400020501</v>
      </c>
      <c r="D77" s="3">
        <v>400020501</v>
      </c>
      <c r="E77" s="3">
        <v>4000205</v>
      </c>
      <c r="F77" s="3">
        <v>1</v>
      </c>
      <c r="G77" s="3" t="s">
        <v>332</v>
      </c>
      <c r="H77" s="3"/>
      <c r="I77" s="3" t="s">
        <v>333</v>
      </c>
      <c r="J77" s="3"/>
      <c r="K77" s="3" t="s">
        <v>334</v>
      </c>
      <c r="L77" s="3"/>
      <c r="M77" s="3"/>
      <c r="N77" s="3"/>
      <c r="O77" s="3"/>
      <c r="P77" s="3"/>
      <c r="Q77" s="3" t="s">
        <v>335</v>
      </c>
      <c r="R77" s="3"/>
      <c r="S77" s="3" t="str">
        <f>IF(H77="","",$B$2&amp;G77&amp;$B$2&amp;$B$1&amp;H77)</f>
        <v/>
      </c>
      <c r="T77" s="3" t="str">
        <f>IF(J77="","",$B$2&amp;I77&amp;$B$2&amp;$B$1&amp;J77)</f>
        <v/>
      </c>
      <c r="U77" s="3" t="str">
        <f>IF(L77="","",$B$2&amp;K77&amp;$B$2&amp;$B$1&amp;L77)</f>
        <v/>
      </c>
      <c r="V77" s="3" t="str">
        <f>IF(N77="","",$B$2&amp;M77&amp;$B$2&amp;$B$1&amp;N77)</f>
        <v/>
      </c>
      <c r="W77" s="3" t="str">
        <f>IF(P77="","",$B$2&amp;O77&amp;$B$2&amp;$B$1&amp;P77)</f>
        <v/>
      </c>
      <c r="X77" s="3" t="str">
        <f>IF(R77="","",$B$2&amp;Q77&amp;$B$2&amp;$B$1&amp;R77)</f>
        <v/>
      </c>
      <c r="Y77" s="3" t="str">
        <f t="shared" si="8"/>
        <v>{}</v>
      </c>
      <c r="Z77" s="11" t="s">
        <v>336</v>
      </c>
      <c r="AA77" s="11" t="str">
        <f t="shared" si="9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 t="str">
        <f t="shared" si="10"/>
        <v/>
      </c>
      <c r="BQ77" s="11" t="str">
        <f>AA77&amp;_xlfn.TEXTJOIN($A$5,1,AA78:AA81)</f>
        <v/>
      </c>
      <c r="BR77" s="1">
        <f t="shared" si="13"/>
        <v>5</v>
      </c>
      <c r="BS77" s="1">
        <f t="shared" si="14"/>
        <v>501</v>
      </c>
      <c r="BT77" s="1">
        <f>COUNTIF($BS$10:BS77,601)</f>
        <v>1</v>
      </c>
      <c r="BU77" s="1">
        <f t="shared" si="15"/>
        <v>1</v>
      </c>
    </row>
    <row r="78" spans="2:73">
      <c r="B78" s="1" t="str">
        <f t="shared" si="11"/>
        <v>SkillDescBrief4000205</v>
      </c>
      <c r="C78" s="1" t="str">
        <f t="shared" si="12"/>
        <v>SkillDescDetail400020502</v>
      </c>
      <c r="D78" s="3">
        <v>400020502</v>
      </c>
      <c r="E78" s="3">
        <v>4000205</v>
      </c>
      <c r="F78" s="3">
        <v>2</v>
      </c>
      <c r="G78" s="3" t="s">
        <v>332</v>
      </c>
      <c r="H78" s="3"/>
      <c r="I78" s="3" t="s">
        <v>333</v>
      </c>
      <c r="J78" s="3"/>
      <c r="K78" s="3" t="s">
        <v>334</v>
      </c>
      <c r="L78" s="3"/>
      <c r="M78" s="3"/>
      <c r="N78" s="3"/>
      <c r="O78" s="3"/>
      <c r="P78" s="3"/>
      <c r="Q78" s="3" t="s">
        <v>335</v>
      </c>
      <c r="R78" s="3"/>
      <c r="S78" s="3" t="str">
        <f>IF(H78="","",$B$2&amp;G78&amp;$B$2&amp;$B$1&amp;H78)</f>
        <v/>
      </c>
      <c r="T78" s="3" t="str">
        <f>IF(J78="","",$B$2&amp;I78&amp;$B$2&amp;$B$1&amp;J78)</f>
        <v/>
      </c>
      <c r="U78" s="3" t="str">
        <f>IF(L78="","",$B$2&amp;K78&amp;$B$2&amp;$B$1&amp;L78)</f>
        <v/>
      </c>
      <c r="V78" s="3" t="str">
        <f>IF(N78="","",$B$2&amp;M78&amp;$B$2&amp;$B$1&amp;N78)</f>
        <v/>
      </c>
      <c r="W78" s="3" t="str">
        <f>IF(P78="","",$B$2&amp;O78&amp;$B$2&amp;$B$1&amp;P78)</f>
        <v/>
      </c>
      <c r="X78" s="3" t="str">
        <f>IF(R78="","",$B$2&amp;Q78&amp;$B$2&amp;$B$1&amp;R78)</f>
        <v/>
      </c>
      <c r="Y78" s="3" t="str">
        <f t="shared" si="8"/>
        <v>{}</v>
      </c>
      <c r="Z78" s="11" t="s">
        <v>336</v>
      </c>
      <c r="AA78" s="11" t="str">
        <f t="shared" si="9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 t="str">
        <f t="shared" si="10"/>
        <v/>
      </c>
      <c r="BQ78" s="11"/>
      <c r="BR78" s="1">
        <f t="shared" si="13"/>
        <v>5</v>
      </c>
      <c r="BS78" s="1">
        <f t="shared" si="14"/>
        <v>502</v>
      </c>
      <c r="BT78" s="1">
        <f>COUNTIF($BS$10:BS78,601)</f>
        <v>1</v>
      </c>
      <c r="BU78" s="1">
        <f t="shared" si="15"/>
        <v>1</v>
      </c>
    </row>
    <row r="79" spans="2:73">
      <c r="B79" s="1" t="str">
        <f t="shared" si="11"/>
        <v>SkillDescBrief4000205</v>
      </c>
      <c r="C79" s="1" t="str">
        <f t="shared" si="12"/>
        <v>SkillDescDetail400020503</v>
      </c>
      <c r="D79" s="3">
        <v>400020503</v>
      </c>
      <c r="E79" s="3">
        <v>4000205</v>
      </c>
      <c r="F79" s="3">
        <v>3</v>
      </c>
      <c r="G79" s="3" t="s">
        <v>332</v>
      </c>
      <c r="H79" s="3"/>
      <c r="I79" s="3" t="s">
        <v>333</v>
      </c>
      <c r="J79" s="3"/>
      <c r="K79" s="3" t="s">
        <v>334</v>
      </c>
      <c r="L79" s="3"/>
      <c r="M79" s="3"/>
      <c r="N79" s="3"/>
      <c r="O79" s="3"/>
      <c r="P79" s="3"/>
      <c r="Q79" s="3" t="s">
        <v>335</v>
      </c>
      <c r="R79" s="3"/>
      <c r="S79" s="3" t="str">
        <f>IF(H79="","",$B$2&amp;G79&amp;$B$2&amp;$B$1&amp;H79)</f>
        <v/>
      </c>
      <c r="T79" s="3" t="str">
        <f>IF(J79="","",$B$2&amp;I79&amp;$B$2&amp;$B$1&amp;J79)</f>
        <v/>
      </c>
      <c r="U79" s="3" t="str">
        <f>IF(L79="","",$B$2&amp;K79&amp;$B$2&amp;$B$1&amp;L79)</f>
        <v/>
      </c>
      <c r="V79" s="3" t="str">
        <f>IF(N79="","",$B$2&amp;M79&amp;$B$2&amp;$B$1&amp;N79)</f>
        <v/>
      </c>
      <c r="W79" s="3" t="str">
        <f>IF(P79="","",$B$2&amp;O79&amp;$B$2&amp;$B$1&amp;P79)</f>
        <v/>
      </c>
      <c r="X79" s="3" t="str">
        <f>IF(R79="","",$B$2&amp;Q79&amp;$B$2&amp;$B$1&amp;R79)</f>
        <v/>
      </c>
      <c r="Y79" s="3" t="str">
        <f t="shared" si="8"/>
        <v>{}</v>
      </c>
      <c r="Z79" s="11" t="s">
        <v>336</v>
      </c>
      <c r="AA79" s="11" t="str">
        <f t="shared" si="9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 t="str">
        <f t="shared" si="10"/>
        <v/>
      </c>
      <c r="BQ79" s="11"/>
      <c r="BR79" s="1">
        <f t="shared" si="13"/>
        <v>5</v>
      </c>
      <c r="BS79" s="1">
        <f t="shared" si="14"/>
        <v>503</v>
      </c>
      <c r="BT79" s="1">
        <f>COUNTIF($BS$10:BS79,601)</f>
        <v>1</v>
      </c>
      <c r="BU79" s="1">
        <f t="shared" si="15"/>
        <v>1</v>
      </c>
    </row>
    <row r="80" spans="2:73">
      <c r="B80" s="1" t="str">
        <f t="shared" si="11"/>
        <v>SkillDescBrief4000205</v>
      </c>
      <c r="C80" s="1" t="str">
        <f t="shared" si="12"/>
        <v>SkillDescDetail400020504</v>
      </c>
      <c r="D80" s="3">
        <v>400020504</v>
      </c>
      <c r="E80" s="3">
        <v>4000205</v>
      </c>
      <c r="F80" s="3">
        <v>4</v>
      </c>
      <c r="G80" s="3" t="s">
        <v>332</v>
      </c>
      <c r="H80" s="3"/>
      <c r="I80" s="3" t="s">
        <v>333</v>
      </c>
      <c r="J80" s="3"/>
      <c r="K80" s="3" t="s">
        <v>334</v>
      </c>
      <c r="L80" s="3"/>
      <c r="M80" s="3"/>
      <c r="N80" s="3"/>
      <c r="O80" s="3"/>
      <c r="P80" s="3"/>
      <c r="Q80" s="3" t="s">
        <v>335</v>
      </c>
      <c r="R80" s="3"/>
      <c r="S80" s="3" t="str">
        <f>IF(H80="","",$B$2&amp;G80&amp;$B$2&amp;$B$1&amp;H80)</f>
        <v/>
      </c>
      <c r="T80" s="3" t="str">
        <f>IF(J80="","",$B$2&amp;I80&amp;$B$2&amp;$B$1&amp;J80)</f>
        <v/>
      </c>
      <c r="U80" s="3" t="str">
        <f>IF(L80="","",$B$2&amp;K80&amp;$B$2&amp;$B$1&amp;L80)</f>
        <v/>
      </c>
      <c r="V80" s="3" t="str">
        <f>IF(N80="","",$B$2&amp;M80&amp;$B$2&amp;$B$1&amp;N80)</f>
        <v/>
      </c>
      <c r="W80" s="3" t="str">
        <f>IF(P80="","",$B$2&amp;O80&amp;$B$2&amp;$B$1&amp;P80)</f>
        <v/>
      </c>
      <c r="X80" s="3" t="str">
        <f>IF(R80="","",$B$2&amp;Q80&amp;$B$2&amp;$B$1&amp;R80)</f>
        <v/>
      </c>
      <c r="Y80" s="3" t="str">
        <f t="shared" si="8"/>
        <v>{}</v>
      </c>
      <c r="Z80" s="11" t="s">
        <v>336</v>
      </c>
      <c r="AA80" s="11" t="str">
        <f t="shared" si="9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 t="str">
        <f t="shared" si="10"/>
        <v/>
      </c>
      <c r="BQ80" s="11"/>
      <c r="BR80" s="1">
        <f t="shared" si="13"/>
        <v>5</v>
      </c>
      <c r="BS80" s="1">
        <f t="shared" si="14"/>
        <v>504</v>
      </c>
      <c r="BT80" s="1">
        <f>COUNTIF($BS$10:BS80,601)</f>
        <v>1</v>
      </c>
      <c r="BU80" s="1">
        <f t="shared" si="15"/>
        <v>1</v>
      </c>
    </row>
    <row r="81" spans="2:73">
      <c r="B81" s="1" t="str">
        <f t="shared" si="11"/>
        <v>SkillDescBrief4000205</v>
      </c>
      <c r="C81" s="1" t="str">
        <f t="shared" si="12"/>
        <v>SkillDescDetail400020505</v>
      </c>
      <c r="D81" s="3">
        <v>400020505</v>
      </c>
      <c r="E81" s="3">
        <v>4000205</v>
      </c>
      <c r="F81" s="3">
        <v>5</v>
      </c>
      <c r="G81" s="3" t="s">
        <v>332</v>
      </c>
      <c r="H81" s="3"/>
      <c r="I81" s="3" t="s">
        <v>333</v>
      </c>
      <c r="J81" s="3"/>
      <c r="K81" s="3" t="s">
        <v>334</v>
      </c>
      <c r="L81" s="3"/>
      <c r="M81" s="3"/>
      <c r="N81" s="3"/>
      <c r="O81" s="3"/>
      <c r="P81" s="3"/>
      <c r="Q81" s="3" t="s">
        <v>335</v>
      </c>
      <c r="R81" s="3"/>
      <c r="S81" s="3" t="str">
        <f>IF(H81="","",$B$2&amp;G81&amp;$B$2&amp;$B$1&amp;H81)</f>
        <v/>
      </c>
      <c r="T81" s="3" t="str">
        <f>IF(J81="","",$B$2&amp;I81&amp;$B$2&amp;$B$1&amp;J81)</f>
        <v/>
      </c>
      <c r="U81" s="3" t="str">
        <f>IF(L81="","",$B$2&amp;K81&amp;$B$2&amp;$B$1&amp;L81)</f>
        <v/>
      </c>
      <c r="V81" s="3" t="str">
        <f>IF(N81="","",$B$2&amp;M81&amp;$B$2&amp;$B$1&amp;N81)</f>
        <v/>
      </c>
      <c r="W81" s="3" t="str">
        <f>IF(P81="","",$B$2&amp;O81&amp;$B$2&amp;$B$1&amp;P81)</f>
        <v/>
      </c>
      <c r="X81" s="3" t="str">
        <f>IF(R81="","",$B$2&amp;Q81&amp;$B$2&amp;$B$1&amp;R81)</f>
        <v/>
      </c>
      <c r="Y81" s="3" t="str">
        <f t="shared" si="8"/>
        <v>{}</v>
      </c>
      <c r="Z81" s="11" t="s">
        <v>336</v>
      </c>
      <c r="AA81" s="11" t="str">
        <f t="shared" si="9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 t="str">
        <f t="shared" si="10"/>
        <v/>
      </c>
      <c r="BQ81" s="11"/>
      <c r="BR81" s="1">
        <f t="shared" si="13"/>
        <v>5</v>
      </c>
      <c r="BS81" s="1">
        <f t="shared" si="14"/>
        <v>505</v>
      </c>
      <c r="BT81" s="1">
        <f>COUNTIF($BS$10:BS81,601)</f>
        <v>1</v>
      </c>
      <c r="BU81" s="1">
        <f t="shared" si="15"/>
        <v>1</v>
      </c>
    </row>
    <row r="82" spans="2:73">
      <c r="B82" s="1" t="str">
        <f t="shared" si="11"/>
        <v>SkillDescBrief// 战斗被动</v>
      </c>
      <c r="C82" s="1" t="str">
        <f t="shared" si="12"/>
        <v>SkillDescDetail// 战斗被动3</v>
      </c>
      <c r="D82" s="7" t="s">
        <v>339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 t="str">
        <f t="shared" si="8"/>
        <v/>
      </c>
      <c r="Z82" s="10" t="s">
        <v>336</v>
      </c>
      <c r="AA82" s="10" t="str">
        <f t="shared" si="9"/>
        <v/>
      </c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 t="str">
        <f t="shared" si="10"/>
        <v/>
      </c>
      <c r="BQ82" s="10"/>
      <c r="BR82" s="1">
        <f t="shared" si="13"/>
        <v>0</v>
      </c>
      <c r="BS82" s="1">
        <f t="shared" si="14"/>
        <v>0</v>
      </c>
      <c r="BT82" s="1">
        <f>COUNTIF($BS$10:BS82,601)</f>
        <v>1</v>
      </c>
      <c r="BU82" s="1">
        <f t="shared" si="15"/>
        <v>1</v>
      </c>
    </row>
    <row r="83" spans="2:73">
      <c r="B83" s="1" t="str">
        <f t="shared" si="11"/>
        <v>SkillDescBrief4000206</v>
      </c>
      <c r="C83" s="1" t="str">
        <f t="shared" si="12"/>
        <v>SkillDescDetail400020601</v>
      </c>
      <c r="D83" s="3">
        <v>400020601</v>
      </c>
      <c r="E83" s="3">
        <v>4000206</v>
      </c>
      <c r="F83" s="3">
        <v>1</v>
      </c>
      <c r="G83" s="3" t="s">
        <v>332</v>
      </c>
      <c r="H83" s="3"/>
      <c r="I83" s="3" t="s">
        <v>333</v>
      </c>
      <c r="J83" s="3"/>
      <c r="K83" s="3" t="s">
        <v>334</v>
      </c>
      <c r="L83" s="3"/>
      <c r="M83" s="3"/>
      <c r="N83" s="3"/>
      <c r="O83" s="3"/>
      <c r="P83" s="3"/>
      <c r="Q83" s="3" t="s">
        <v>335</v>
      </c>
      <c r="R83" s="3"/>
      <c r="S83" s="3" t="str">
        <f>IF(H83="","",$B$2&amp;G83&amp;$B$2&amp;$B$1&amp;H83)</f>
        <v/>
      </c>
      <c r="T83" s="3" t="str">
        <f>IF(J83="","",$B$2&amp;I83&amp;$B$2&amp;$B$1&amp;J83)</f>
        <v/>
      </c>
      <c r="U83" s="3" t="str">
        <f>IF(L83="","",$B$2&amp;K83&amp;$B$2&amp;$B$1&amp;L83)</f>
        <v/>
      </c>
      <c r="V83" s="3" t="str">
        <f>IF(N83="","",$B$2&amp;M83&amp;$B$2&amp;$B$1&amp;N83)</f>
        <v/>
      </c>
      <c r="W83" s="3" t="str">
        <f>IF(P83="","",$B$2&amp;O83&amp;$B$2&amp;$B$1&amp;P83)</f>
        <v/>
      </c>
      <c r="X83" s="3" t="str">
        <f>IF(R83="","",$B$2&amp;Q83&amp;$B$2&amp;$B$1&amp;R83)</f>
        <v/>
      </c>
      <c r="Y83" s="3" t="str">
        <f t="shared" si="8"/>
        <v>{}</v>
      </c>
      <c r="Z83" s="11"/>
      <c r="AA83" s="11" t="str">
        <f t="shared" si="9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>
        <f t="shared" si="10"/>
        <v>0</v>
      </c>
      <c r="BQ83" s="11" t="str">
        <f>AA83&amp;_xlfn.TEXTJOIN($A$5,1,AA84:AA87)</f>
        <v/>
      </c>
      <c r="BR83" s="1">
        <f t="shared" si="13"/>
        <v>6</v>
      </c>
      <c r="BS83" s="1">
        <f t="shared" si="14"/>
        <v>601</v>
      </c>
      <c r="BT83" s="1">
        <f>COUNTIF($BS$10:BS83,601)</f>
        <v>2</v>
      </c>
      <c r="BU83" s="1">
        <f t="shared" si="15"/>
        <v>0</v>
      </c>
    </row>
    <row r="84" spans="2:73">
      <c r="B84" s="1" t="str">
        <f t="shared" si="11"/>
        <v>SkillDescBrief4000206</v>
      </c>
      <c r="C84" s="1" t="str">
        <f t="shared" si="12"/>
        <v>SkillDescDetail400020602</v>
      </c>
      <c r="D84" s="3">
        <v>400020602</v>
      </c>
      <c r="E84" s="3">
        <v>4000206</v>
      </c>
      <c r="F84" s="3">
        <v>2</v>
      </c>
      <c r="G84" s="3" t="s">
        <v>332</v>
      </c>
      <c r="H84" s="3"/>
      <c r="I84" s="3" t="s">
        <v>333</v>
      </c>
      <c r="J84" s="3"/>
      <c r="K84" s="3" t="s">
        <v>334</v>
      </c>
      <c r="L84" s="3"/>
      <c r="M84" s="3"/>
      <c r="N84" s="3"/>
      <c r="O84" s="3"/>
      <c r="P84" s="3"/>
      <c r="Q84" s="3" t="s">
        <v>335</v>
      </c>
      <c r="R84" s="3"/>
      <c r="S84" s="3" t="str">
        <f>IF(H84="","",$B$2&amp;G84&amp;$B$2&amp;$B$1&amp;H84)</f>
        <v/>
      </c>
      <c r="T84" s="3" t="str">
        <f>IF(J84="","",$B$2&amp;I84&amp;$B$2&amp;$B$1&amp;J84)</f>
        <v/>
      </c>
      <c r="U84" s="3" t="str">
        <f>IF(L84="","",$B$2&amp;K84&amp;$B$2&amp;$B$1&amp;L84)</f>
        <v/>
      </c>
      <c r="V84" s="3" t="str">
        <f>IF(N84="","",$B$2&amp;M84&amp;$B$2&amp;$B$1&amp;N84)</f>
        <v/>
      </c>
      <c r="W84" s="3" t="str">
        <f>IF(P84="","",$B$2&amp;O84&amp;$B$2&amp;$B$1&amp;P84)</f>
        <v/>
      </c>
      <c r="X84" s="3" t="str">
        <f>IF(R84="","",$B$2&amp;Q84&amp;$B$2&amp;$B$1&amp;R84)</f>
        <v/>
      </c>
      <c r="Y84" s="3" t="str">
        <f t="shared" si="8"/>
        <v>{}</v>
      </c>
      <c r="Z84" s="11"/>
      <c r="AA84" s="11" t="str">
        <f t="shared" si="9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>
        <f t="shared" si="10"/>
        <v>0</v>
      </c>
      <c r="BQ84" s="11"/>
      <c r="BR84" s="1">
        <f t="shared" si="13"/>
        <v>6</v>
      </c>
      <c r="BS84" s="1">
        <f t="shared" si="14"/>
        <v>602</v>
      </c>
      <c r="BT84" s="1">
        <f>COUNTIF($BS$10:BS84,601)</f>
        <v>2</v>
      </c>
      <c r="BU84" s="1">
        <f t="shared" si="15"/>
        <v>0</v>
      </c>
    </row>
    <row r="85" spans="2:73">
      <c r="B85" s="1" t="str">
        <f t="shared" si="11"/>
        <v>SkillDescBrief4000206</v>
      </c>
      <c r="C85" s="1" t="str">
        <f t="shared" si="12"/>
        <v>SkillDescDetail400020603</v>
      </c>
      <c r="D85" s="3">
        <v>400020603</v>
      </c>
      <c r="E85" s="3">
        <v>4000206</v>
      </c>
      <c r="F85" s="3">
        <v>3</v>
      </c>
      <c r="G85" s="3" t="s">
        <v>332</v>
      </c>
      <c r="H85" s="3"/>
      <c r="I85" s="3" t="s">
        <v>333</v>
      </c>
      <c r="J85" s="3"/>
      <c r="K85" s="3" t="s">
        <v>334</v>
      </c>
      <c r="L85" s="3"/>
      <c r="M85" s="3"/>
      <c r="N85" s="3"/>
      <c r="O85" s="3"/>
      <c r="P85" s="3"/>
      <c r="Q85" s="3" t="s">
        <v>335</v>
      </c>
      <c r="R85" s="3"/>
      <c r="S85" s="3" t="str">
        <f>IF(H85="","",$B$2&amp;G85&amp;$B$2&amp;$B$1&amp;H85)</f>
        <v/>
      </c>
      <c r="T85" s="3" t="str">
        <f>IF(J85="","",$B$2&amp;I85&amp;$B$2&amp;$B$1&amp;J85)</f>
        <v/>
      </c>
      <c r="U85" s="3" t="str">
        <f>IF(L85="","",$B$2&amp;K85&amp;$B$2&amp;$B$1&amp;L85)</f>
        <v/>
      </c>
      <c r="V85" s="3" t="str">
        <f>IF(N85="","",$B$2&amp;M85&amp;$B$2&amp;$B$1&amp;N85)</f>
        <v/>
      </c>
      <c r="W85" s="3" t="str">
        <f>IF(P85="","",$B$2&amp;O85&amp;$B$2&amp;$B$1&amp;P85)</f>
        <v/>
      </c>
      <c r="X85" s="3" t="str">
        <f>IF(R85="","",$B$2&amp;Q85&amp;$B$2&amp;$B$1&amp;R85)</f>
        <v/>
      </c>
      <c r="Y85" s="3" t="str">
        <f t="shared" si="8"/>
        <v>{}</v>
      </c>
      <c r="Z85" s="11"/>
      <c r="AA85" s="11" t="str">
        <f t="shared" si="9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>
        <f t="shared" si="10"/>
        <v>0</v>
      </c>
      <c r="BQ85" s="11"/>
      <c r="BR85" s="1">
        <f t="shared" si="13"/>
        <v>6</v>
      </c>
      <c r="BS85" s="1">
        <f t="shared" si="14"/>
        <v>603</v>
      </c>
      <c r="BT85" s="1">
        <f>COUNTIF($BS$10:BS85,601)</f>
        <v>2</v>
      </c>
      <c r="BU85" s="1">
        <f t="shared" si="15"/>
        <v>0</v>
      </c>
    </row>
    <row r="86" spans="2:73">
      <c r="B86" s="1" t="str">
        <f t="shared" si="11"/>
        <v>SkillDescBrief4000206</v>
      </c>
      <c r="C86" s="1" t="str">
        <f t="shared" si="12"/>
        <v>SkillDescDetail400020604</v>
      </c>
      <c r="D86" s="3">
        <v>400020604</v>
      </c>
      <c r="E86" s="3">
        <v>4000206</v>
      </c>
      <c r="F86" s="3">
        <v>4</v>
      </c>
      <c r="G86" s="3" t="s">
        <v>332</v>
      </c>
      <c r="H86" s="3"/>
      <c r="I86" s="3" t="s">
        <v>333</v>
      </c>
      <c r="J86" s="3"/>
      <c r="K86" s="3" t="s">
        <v>334</v>
      </c>
      <c r="L86" s="3"/>
      <c r="M86" s="3"/>
      <c r="N86" s="3"/>
      <c r="O86" s="3"/>
      <c r="P86" s="3"/>
      <c r="Q86" s="3" t="s">
        <v>335</v>
      </c>
      <c r="R86" s="3"/>
      <c r="S86" s="3" t="str">
        <f>IF(H86="","",$B$2&amp;G86&amp;$B$2&amp;$B$1&amp;H86)</f>
        <v/>
      </c>
      <c r="T86" s="3" t="str">
        <f>IF(J86="","",$B$2&amp;I86&amp;$B$2&amp;$B$1&amp;J86)</f>
        <v/>
      </c>
      <c r="U86" s="3" t="str">
        <f>IF(L86="","",$B$2&amp;K86&amp;$B$2&amp;$B$1&amp;L86)</f>
        <v/>
      </c>
      <c r="V86" s="3" t="str">
        <f>IF(N86="","",$B$2&amp;M86&amp;$B$2&amp;$B$1&amp;N86)</f>
        <v/>
      </c>
      <c r="W86" s="3" t="str">
        <f>IF(P86="","",$B$2&amp;O86&amp;$B$2&amp;$B$1&amp;P86)</f>
        <v/>
      </c>
      <c r="X86" s="3" t="str">
        <f>IF(R86="","",$B$2&amp;Q86&amp;$B$2&amp;$B$1&amp;R86)</f>
        <v/>
      </c>
      <c r="Y86" s="3" t="str">
        <f t="shared" si="8"/>
        <v>{}</v>
      </c>
      <c r="Z86" s="11"/>
      <c r="AA86" s="11" t="str">
        <f t="shared" si="9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>
        <f t="shared" si="10"/>
        <v>0</v>
      </c>
      <c r="BQ86" s="11"/>
      <c r="BR86" s="1">
        <f t="shared" si="13"/>
        <v>6</v>
      </c>
      <c r="BS86" s="1">
        <f t="shared" si="14"/>
        <v>604</v>
      </c>
      <c r="BT86" s="1">
        <f>COUNTIF($BS$10:BS86,601)</f>
        <v>2</v>
      </c>
      <c r="BU86" s="1">
        <f t="shared" si="15"/>
        <v>0</v>
      </c>
    </row>
    <row r="87" spans="2:73">
      <c r="B87" s="1" t="str">
        <f t="shared" si="11"/>
        <v>SkillDescBrief4000206</v>
      </c>
      <c r="C87" s="1" t="str">
        <f t="shared" si="12"/>
        <v>SkillDescDetail400020605</v>
      </c>
      <c r="D87" s="3">
        <v>400020605</v>
      </c>
      <c r="E87" s="3">
        <v>4000206</v>
      </c>
      <c r="F87" s="3">
        <v>5</v>
      </c>
      <c r="G87" s="3" t="s">
        <v>332</v>
      </c>
      <c r="H87" s="3"/>
      <c r="I87" s="3" t="s">
        <v>333</v>
      </c>
      <c r="J87" s="3"/>
      <c r="K87" s="3" t="s">
        <v>334</v>
      </c>
      <c r="L87" s="3"/>
      <c r="M87" s="3"/>
      <c r="N87" s="3"/>
      <c r="O87" s="3"/>
      <c r="P87" s="3"/>
      <c r="Q87" s="3" t="s">
        <v>335</v>
      </c>
      <c r="R87" s="3"/>
      <c r="S87" s="3" t="str">
        <f>IF(H87="","",$B$2&amp;G87&amp;$B$2&amp;$B$1&amp;H87)</f>
        <v/>
      </c>
      <c r="T87" s="3" t="str">
        <f>IF(J87="","",$B$2&amp;I87&amp;$B$2&amp;$B$1&amp;J87)</f>
        <v/>
      </c>
      <c r="U87" s="3" t="str">
        <f>IF(L87="","",$B$2&amp;K87&amp;$B$2&amp;$B$1&amp;L87)</f>
        <v/>
      </c>
      <c r="V87" s="3" t="str">
        <f>IF(N87="","",$B$2&amp;M87&amp;$B$2&amp;$B$1&amp;N87)</f>
        <v/>
      </c>
      <c r="W87" s="3" t="str">
        <f>IF(P87="","",$B$2&amp;O87&amp;$B$2&amp;$B$1&amp;P87)</f>
        <v/>
      </c>
      <c r="X87" s="3" t="str">
        <f>IF(R87="","",$B$2&amp;Q87&amp;$B$2&amp;$B$1&amp;R87)</f>
        <v/>
      </c>
      <c r="Y87" s="3" t="str">
        <f t="shared" si="8"/>
        <v>{}</v>
      </c>
      <c r="Z87" s="11"/>
      <c r="AA87" s="11" t="str">
        <f t="shared" si="9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>
        <f t="shared" si="10"/>
        <v>0</v>
      </c>
      <c r="BQ87" s="11"/>
      <c r="BR87" s="1">
        <f t="shared" si="13"/>
        <v>6</v>
      </c>
      <c r="BS87" s="1">
        <f t="shared" si="14"/>
        <v>605</v>
      </c>
      <c r="BT87" s="1">
        <f>COUNTIF($BS$10:BS87,601)</f>
        <v>2</v>
      </c>
      <c r="BU87" s="1">
        <f t="shared" si="15"/>
        <v>0</v>
      </c>
    </row>
    <row r="88" spans="2:73">
      <c r="B88" s="1" t="str">
        <f t="shared" si="11"/>
        <v>SkillDescBrief// 战斗被动</v>
      </c>
      <c r="C88" s="1" t="str">
        <f t="shared" si="12"/>
        <v>SkillDescDetail// 战斗被动4</v>
      </c>
      <c r="D88" s="7" t="s">
        <v>340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 t="str">
        <f t="shared" si="8"/>
        <v/>
      </c>
      <c r="Z88" s="10" t="s">
        <v>336</v>
      </c>
      <c r="AA88" s="10" t="str">
        <f t="shared" si="9"/>
        <v/>
      </c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 t="str">
        <f t="shared" si="10"/>
        <v/>
      </c>
      <c r="BQ88" s="10"/>
      <c r="BR88" s="1">
        <f t="shared" si="13"/>
        <v>0</v>
      </c>
      <c r="BS88" s="1">
        <f t="shared" si="14"/>
        <v>0</v>
      </c>
      <c r="BT88" s="1">
        <f>COUNTIF($BS$10:BS88,601)</f>
        <v>2</v>
      </c>
      <c r="BU88" s="1">
        <f t="shared" si="15"/>
        <v>0</v>
      </c>
    </row>
    <row r="89" spans="2:73">
      <c r="B89" s="1" t="str">
        <f t="shared" si="11"/>
        <v>SkillDescBrief4000207</v>
      </c>
      <c r="C89" s="1" t="str">
        <f t="shared" si="12"/>
        <v>SkillDescDetail400020701</v>
      </c>
      <c r="D89" s="3">
        <v>400020701</v>
      </c>
      <c r="E89" s="3">
        <v>4000207</v>
      </c>
      <c r="F89" s="3">
        <v>1</v>
      </c>
      <c r="G89" s="3" t="s">
        <v>332</v>
      </c>
      <c r="H89" s="3"/>
      <c r="I89" s="3" t="s">
        <v>333</v>
      </c>
      <c r="J89" s="3"/>
      <c r="K89" s="3" t="s">
        <v>334</v>
      </c>
      <c r="L89" s="3"/>
      <c r="M89" s="3"/>
      <c r="N89" s="3"/>
      <c r="O89" s="3"/>
      <c r="P89" s="3"/>
      <c r="Q89" s="3" t="s">
        <v>335</v>
      </c>
      <c r="R89" s="3"/>
      <c r="S89" s="3" t="str">
        <f>IF(H89="","",$B$2&amp;G89&amp;$B$2&amp;$B$1&amp;H89)</f>
        <v/>
      </c>
      <c r="T89" s="3" t="str">
        <f>IF(J89="","",$B$2&amp;I89&amp;$B$2&amp;$B$1&amp;J89)</f>
        <v/>
      </c>
      <c r="U89" s="3" t="str">
        <f>IF(L89="","",$B$2&amp;K89&amp;$B$2&amp;$B$1&amp;L89)</f>
        <v/>
      </c>
      <c r="V89" s="3" t="str">
        <f>IF(N89="","",$B$2&amp;M89&amp;$B$2&amp;$B$1&amp;N89)</f>
        <v/>
      </c>
      <c r="W89" s="3" t="str">
        <f>IF(P89="","",$B$2&amp;O89&amp;$B$2&amp;$B$1&amp;P89)</f>
        <v/>
      </c>
      <c r="X89" s="3" t="str">
        <f>IF(R89="","",$B$2&amp;Q89&amp;$B$2&amp;$B$1&amp;R89)</f>
        <v/>
      </c>
      <c r="Y89" s="3" t="str">
        <f t="shared" si="8"/>
        <v>{}</v>
      </c>
      <c r="Z89" s="11" t="s">
        <v>336</v>
      </c>
      <c r="AA89" s="11" t="str">
        <f t="shared" si="9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 t="str">
        <f t="shared" si="10"/>
        <v/>
      </c>
      <c r="BQ89" s="11" t="str">
        <f>AA89&amp;_xlfn.TEXTJOIN($A$5,1,AA90:AA93)</f>
        <v/>
      </c>
      <c r="BR89" s="1">
        <f t="shared" si="13"/>
        <v>7</v>
      </c>
      <c r="BS89" s="1">
        <f t="shared" si="14"/>
        <v>701</v>
      </c>
      <c r="BT89" s="1">
        <f>COUNTIF($BS$10:BS89,601)</f>
        <v>2</v>
      </c>
      <c r="BU89" s="1">
        <f t="shared" si="15"/>
        <v>0</v>
      </c>
    </row>
    <row r="90" spans="2:73">
      <c r="B90" s="1" t="str">
        <f t="shared" si="11"/>
        <v>SkillDescBrief4000207</v>
      </c>
      <c r="C90" s="1" t="str">
        <f t="shared" si="12"/>
        <v>SkillDescDetail400020702</v>
      </c>
      <c r="D90" s="3">
        <v>400020702</v>
      </c>
      <c r="E90" s="3">
        <v>4000207</v>
      </c>
      <c r="F90" s="3">
        <v>2</v>
      </c>
      <c r="G90" s="3" t="s">
        <v>332</v>
      </c>
      <c r="H90" s="3"/>
      <c r="I90" s="3" t="s">
        <v>333</v>
      </c>
      <c r="J90" s="3"/>
      <c r="K90" s="3" t="s">
        <v>334</v>
      </c>
      <c r="L90" s="3"/>
      <c r="M90" s="3"/>
      <c r="N90" s="3"/>
      <c r="O90" s="3"/>
      <c r="P90" s="3"/>
      <c r="Q90" s="3" t="s">
        <v>335</v>
      </c>
      <c r="R90" s="3"/>
      <c r="S90" s="3" t="str">
        <f>IF(H90="","",$B$2&amp;G90&amp;$B$2&amp;$B$1&amp;H90)</f>
        <v/>
      </c>
      <c r="T90" s="3" t="str">
        <f>IF(J90="","",$B$2&amp;I90&amp;$B$2&amp;$B$1&amp;J90)</f>
        <v/>
      </c>
      <c r="U90" s="3" t="str">
        <f>IF(L90="","",$B$2&amp;K90&amp;$B$2&amp;$B$1&amp;L90)</f>
        <v/>
      </c>
      <c r="V90" s="3" t="str">
        <f>IF(N90="","",$B$2&amp;M90&amp;$B$2&amp;$B$1&amp;N90)</f>
        <v/>
      </c>
      <c r="W90" s="3" t="str">
        <f>IF(P90="","",$B$2&amp;O90&amp;$B$2&amp;$B$1&amp;P90)</f>
        <v/>
      </c>
      <c r="X90" s="3" t="str">
        <f>IF(R90="","",$B$2&amp;Q90&amp;$B$2&amp;$B$1&amp;R90)</f>
        <v/>
      </c>
      <c r="Y90" s="3" t="str">
        <f t="shared" si="8"/>
        <v>{}</v>
      </c>
      <c r="Z90" s="11" t="s">
        <v>336</v>
      </c>
      <c r="AA90" s="11" t="str">
        <f t="shared" si="9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 t="str">
        <f t="shared" si="10"/>
        <v/>
      </c>
      <c r="BQ90" s="11"/>
      <c r="BR90" s="1">
        <f t="shared" si="13"/>
        <v>7</v>
      </c>
      <c r="BS90" s="1">
        <f t="shared" si="14"/>
        <v>702</v>
      </c>
      <c r="BT90" s="1">
        <f>COUNTIF($BS$10:BS90,601)</f>
        <v>2</v>
      </c>
      <c r="BU90" s="1">
        <f t="shared" si="15"/>
        <v>0</v>
      </c>
    </row>
    <row r="91" spans="2:73">
      <c r="B91" s="1" t="str">
        <f t="shared" si="11"/>
        <v>SkillDescBrief4000207</v>
      </c>
      <c r="C91" s="1" t="str">
        <f t="shared" si="12"/>
        <v>SkillDescDetail400020703</v>
      </c>
      <c r="D91" s="3">
        <v>400020703</v>
      </c>
      <c r="E91" s="3">
        <v>4000207</v>
      </c>
      <c r="F91" s="3">
        <v>3</v>
      </c>
      <c r="G91" s="3" t="s">
        <v>332</v>
      </c>
      <c r="H91" s="3"/>
      <c r="I91" s="3" t="s">
        <v>333</v>
      </c>
      <c r="J91" s="3"/>
      <c r="K91" s="3" t="s">
        <v>334</v>
      </c>
      <c r="L91" s="3"/>
      <c r="M91" s="3"/>
      <c r="N91" s="3"/>
      <c r="O91" s="3"/>
      <c r="P91" s="3"/>
      <c r="Q91" s="3" t="s">
        <v>335</v>
      </c>
      <c r="R91" s="3"/>
      <c r="S91" s="3" t="str">
        <f>IF(H91="","",$B$2&amp;G91&amp;$B$2&amp;$B$1&amp;H91)</f>
        <v/>
      </c>
      <c r="T91" s="3" t="str">
        <f>IF(J91="","",$B$2&amp;I91&amp;$B$2&amp;$B$1&amp;J91)</f>
        <v/>
      </c>
      <c r="U91" s="3" t="str">
        <f>IF(L91="","",$B$2&amp;K91&amp;$B$2&amp;$B$1&amp;L91)</f>
        <v/>
      </c>
      <c r="V91" s="3" t="str">
        <f>IF(N91="","",$B$2&amp;M91&amp;$B$2&amp;$B$1&amp;N91)</f>
        <v/>
      </c>
      <c r="W91" s="3" t="str">
        <f>IF(P91="","",$B$2&amp;O91&amp;$B$2&amp;$B$1&amp;P91)</f>
        <v/>
      </c>
      <c r="X91" s="3" t="str">
        <f>IF(R91="","",$B$2&amp;Q91&amp;$B$2&amp;$B$1&amp;R91)</f>
        <v/>
      </c>
      <c r="Y91" s="3" t="str">
        <f t="shared" si="8"/>
        <v>{}</v>
      </c>
      <c r="Z91" s="11" t="s">
        <v>336</v>
      </c>
      <c r="AA91" s="11" t="str">
        <f t="shared" si="9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 t="str">
        <f t="shared" si="10"/>
        <v/>
      </c>
      <c r="BQ91" s="11"/>
      <c r="BR91" s="1">
        <f t="shared" si="13"/>
        <v>7</v>
      </c>
      <c r="BS91" s="1">
        <f t="shared" si="14"/>
        <v>703</v>
      </c>
      <c r="BT91" s="1">
        <f>COUNTIF($BS$10:BS91,601)</f>
        <v>2</v>
      </c>
      <c r="BU91" s="1">
        <f t="shared" si="15"/>
        <v>0</v>
      </c>
    </row>
    <row r="92" spans="2:73">
      <c r="B92" s="1" t="str">
        <f t="shared" si="11"/>
        <v>SkillDescBrief4000207</v>
      </c>
      <c r="C92" s="1" t="str">
        <f t="shared" si="12"/>
        <v>SkillDescDetail400020704</v>
      </c>
      <c r="D92" s="3">
        <v>400020704</v>
      </c>
      <c r="E92" s="3">
        <v>4000207</v>
      </c>
      <c r="F92" s="3">
        <v>4</v>
      </c>
      <c r="G92" s="3" t="s">
        <v>332</v>
      </c>
      <c r="H92" s="3"/>
      <c r="I92" s="3" t="s">
        <v>333</v>
      </c>
      <c r="J92" s="3"/>
      <c r="K92" s="3" t="s">
        <v>334</v>
      </c>
      <c r="L92" s="3"/>
      <c r="M92" s="3"/>
      <c r="N92" s="3"/>
      <c r="O92" s="3"/>
      <c r="P92" s="3"/>
      <c r="Q92" s="3" t="s">
        <v>335</v>
      </c>
      <c r="R92" s="3"/>
      <c r="S92" s="3" t="str">
        <f>IF(H92="","",$B$2&amp;G92&amp;$B$2&amp;$B$1&amp;H92)</f>
        <v/>
      </c>
      <c r="T92" s="3" t="str">
        <f>IF(J92="","",$B$2&amp;I92&amp;$B$2&amp;$B$1&amp;J92)</f>
        <v/>
      </c>
      <c r="U92" s="3" t="str">
        <f>IF(L92="","",$B$2&amp;K92&amp;$B$2&amp;$B$1&amp;L92)</f>
        <v/>
      </c>
      <c r="V92" s="3" t="str">
        <f>IF(N92="","",$B$2&amp;M92&amp;$B$2&amp;$B$1&amp;N92)</f>
        <v/>
      </c>
      <c r="W92" s="3" t="str">
        <f>IF(P92="","",$B$2&amp;O92&amp;$B$2&amp;$B$1&amp;P92)</f>
        <v/>
      </c>
      <c r="X92" s="3" t="str">
        <f>IF(R92="","",$B$2&amp;Q92&amp;$B$2&amp;$B$1&amp;R92)</f>
        <v/>
      </c>
      <c r="Y92" s="3" t="str">
        <f t="shared" si="8"/>
        <v>{}</v>
      </c>
      <c r="Z92" s="11" t="s">
        <v>336</v>
      </c>
      <c r="AA92" s="11" t="str">
        <f t="shared" si="9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 t="str">
        <f t="shared" si="10"/>
        <v/>
      </c>
      <c r="BQ92" s="11"/>
      <c r="BR92" s="1">
        <f t="shared" si="13"/>
        <v>7</v>
      </c>
      <c r="BS92" s="1">
        <f t="shared" si="14"/>
        <v>704</v>
      </c>
      <c r="BT92" s="1">
        <f>COUNTIF($BS$10:BS92,601)</f>
        <v>2</v>
      </c>
      <c r="BU92" s="1">
        <f t="shared" si="15"/>
        <v>0</v>
      </c>
    </row>
    <row r="93" spans="2:73">
      <c r="B93" s="1" t="str">
        <f t="shared" si="11"/>
        <v>SkillDescBrief4000207</v>
      </c>
      <c r="C93" s="1" t="str">
        <f t="shared" si="12"/>
        <v>SkillDescDetail400020705</v>
      </c>
      <c r="D93" s="3">
        <v>400020705</v>
      </c>
      <c r="E93" s="3">
        <v>4000207</v>
      </c>
      <c r="F93" s="3">
        <v>5</v>
      </c>
      <c r="G93" s="3" t="s">
        <v>332</v>
      </c>
      <c r="H93" s="3"/>
      <c r="I93" s="3" t="s">
        <v>333</v>
      </c>
      <c r="J93" s="3"/>
      <c r="K93" s="3" t="s">
        <v>334</v>
      </c>
      <c r="L93" s="3"/>
      <c r="M93" s="3"/>
      <c r="N93" s="3"/>
      <c r="O93" s="3"/>
      <c r="P93" s="3"/>
      <c r="Q93" s="3" t="s">
        <v>335</v>
      </c>
      <c r="R93" s="3"/>
      <c r="S93" s="3" t="str">
        <f>IF(H93="","",$B$2&amp;G93&amp;$B$2&amp;$B$1&amp;H93)</f>
        <v/>
      </c>
      <c r="T93" s="3" t="str">
        <f>IF(J93="","",$B$2&amp;I93&amp;$B$2&amp;$B$1&amp;J93)</f>
        <v/>
      </c>
      <c r="U93" s="3" t="str">
        <f>IF(L93="","",$B$2&amp;K93&amp;$B$2&amp;$B$1&amp;L93)</f>
        <v/>
      </c>
      <c r="V93" s="3" t="str">
        <f>IF(N93="","",$B$2&amp;M93&amp;$B$2&amp;$B$1&amp;N93)</f>
        <v/>
      </c>
      <c r="W93" s="3" t="str">
        <f>IF(P93="","",$B$2&amp;O93&amp;$B$2&amp;$B$1&amp;P93)</f>
        <v/>
      </c>
      <c r="X93" s="3" t="str">
        <f>IF(R93="","",$B$2&amp;Q93&amp;$B$2&amp;$B$1&amp;R93)</f>
        <v/>
      </c>
      <c r="Y93" s="3" t="str">
        <f t="shared" si="8"/>
        <v>{}</v>
      </c>
      <c r="Z93" s="11" t="s">
        <v>336</v>
      </c>
      <c r="AA93" s="11" t="str">
        <f t="shared" si="9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 t="str">
        <f t="shared" si="10"/>
        <v/>
      </c>
      <c r="BQ93" s="11"/>
      <c r="BR93" s="1">
        <f t="shared" si="13"/>
        <v>7</v>
      </c>
      <c r="BS93" s="1">
        <f t="shared" si="14"/>
        <v>705</v>
      </c>
      <c r="BT93" s="1">
        <f>COUNTIF($BS$10:BS93,601)</f>
        <v>2</v>
      </c>
      <c r="BU93" s="1">
        <f t="shared" si="15"/>
        <v>0</v>
      </c>
    </row>
    <row r="94" spans="2:73">
      <c r="B94" s="1" t="str">
        <f t="shared" si="11"/>
        <v>SkillDescBrief//</v>
      </c>
      <c r="C94" s="1" t="str">
        <f t="shared" si="12"/>
        <v>SkillDescDetail//</v>
      </c>
      <c r="D94" s="7" t="s">
        <v>324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tr">
        <f t="shared" si="8"/>
        <v/>
      </c>
      <c r="Z94" s="10" t="s">
        <v>336</v>
      </c>
      <c r="AA94" s="10" t="str">
        <f t="shared" si="9"/>
        <v/>
      </c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 t="str">
        <f t="shared" si="10"/>
        <v/>
      </c>
      <c r="BQ94" s="10"/>
      <c r="BR94" s="1">
        <f t="shared" si="13"/>
        <v>0</v>
      </c>
      <c r="BS94" s="1">
        <f t="shared" si="14"/>
        <v>0</v>
      </c>
      <c r="BT94" s="1">
        <f>COUNTIF($BS$10:BS94,601)</f>
        <v>2</v>
      </c>
      <c r="BU94" s="1">
        <f t="shared" si="15"/>
        <v>0</v>
      </c>
    </row>
    <row r="95" spans="2:73">
      <c r="B95" s="1" t="str">
        <f t="shared" si="11"/>
        <v>SkillDescBrief// 普攻</v>
      </c>
      <c r="C95" s="1" t="str">
        <f t="shared" si="12"/>
        <v>SkillDescDetail// 普攻</v>
      </c>
      <c r="D95" s="7" t="s">
        <v>331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 t="str">
        <f t="shared" si="8"/>
        <v/>
      </c>
      <c r="Z95" s="10" t="s">
        <v>336</v>
      </c>
      <c r="AA95" s="10" t="str">
        <f t="shared" si="9"/>
        <v/>
      </c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 t="str">
        <f t="shared" si="10"/>
        <v/>
      </c>
      <c r="BQ95" s="10"/>
      <c r="BR95" s="1">
        <f t="shared" si="13"/>
        <v>0</v>
      </c>
      <c r="BS95" s="1">
        <f t="shared" si="14"/>
        <v>0</v>
      </c>
      <c r="BT95" s="1">
        <f>COUNTIF($BS$10:BS95,601)</f>
        <v>2</v>
      </c>
      <c r="BU95" s="1">
        <f t="shared" si="15"/>
        <v>0</v>
      </c>
    </row>
    <row r="96" spans="2:73">
      <c r="B96" s="1" t="str">
        <f t="shared" si="11"/>
        <v>SkillDescBrief4000301</v>
      </c>
      <c r="C96" s="1" t="str">
        <f t="shared" si="12"/>
        <v>SkillDescDetail400030101</v>
      </c>
      <c r="D96" s="3">
        <v>400030101</v>
      </c>
      <c r="E96" s="3">
        <v>4000301</v>
      </c>
      <c r="F96" s="3">
        <v>1</v>
      </c>
      <c r="G96" s="3" t="s">
        <v>332</v>
      </c>
      <c r="H96" s="3"/>
      <c r="I96" s="3" t="s">
        <v>333</v>
      </c>
      <c r="J96" s="3"/>
      <c r="K96" s="3" t="s">
        <v>334</v>
      </c>
      <c r="L96" s="3"/>
      <c r="M96" s="3"/>
      <c r="N96" s="3"/>
      <c r="O96" s="3"/>
      <c r="P96" s="3"/>
      <c r="Q96" s="3" t="s">
        <v>335</v>
      </c>
      <c r="R96" s="3"/>
      <c r="S96" s="3" t="str">
        <f>IF(H96="","",$B$2&amp;G96&amp;$B$2&amp;$B$1&amp;H96)</f>
        <v/>
      </c>
      <c r="T96" s="3" t="str">
        <f>IF(J96="","",$B$2&amp;I96&amp;$B$2&amp;$B$1&amp;J96)</f>
        <v/>
      </c>
      <c r="U96" s="3" t="str">
        <f>IF(L96="","",$B$2&amp;K96&amp;$B$2&amp;$B$1&amp;L96)</f>
        <v/>
      </c>
      <c r="V96" s="3" t="str">
        <f>IF(N96="","",$B$2&amp;M96&amp;$B$2&amp;$B$1&amp;N96)</f>
        <v/>
      </c>
      <c r="W96" s="3" t="str">
        <f>IF(P96="","",$B$2&amp;O96&amp;$B$2&amp;$B$1&amp;P96)</f>
        <v/>
      </c>
      <c r="X96" s="3" t="str">
        <f>IF(R96="","",$B$2&amp;Q96&amp;$B$2&amp;$B$1&amp;R96)</f>
        <v/>
      </c>
      <c r="Y96" s="3" t="str">
        <f t="shared" si="8"/>
        <v>{}</v>
      </c>
      <c r="Z96" s="11" t="s">
        <v>336</v>
      </c>
      <c r="AA96" s="11" t="str">
        <f t="shared" si="9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 t="str">
        <f t="shared" si="10"/>
        <v/>
      </c>
      <c r="BQ96" s="11" t="str">
        <f>AA96&amp;_xlfn.TEXTJOIN($A$5,1,AA97:AA100)</f>
        <v/>
      </c>
      <c r="BR96" s="1">
        <f t="shared" si="13"/>
        <v>1</v>
      </c>
      <c r="BS96" s="1">
        <f t="shared" si="14"/>
        <v>101</v>
      </c>
      <c r="BT96" s="1">
        <f>COUNTIF($BS$10:BS96,601)</f>
        <v>2</v>
      </c>
      <c r="BU96" s="1">
        <f t="shared" si="15"/>
        <v>0</v>
      </c>
    </row>
    <row r="97" spans="2:73">
      <c r="B97" s="1" t="str">
        <f t="shared" si="11"/>
        <v>SkillDescBrief4000301</v>
      </c>
      <c r="C97" s="1" t="str">
        <f t="shared" si="12"/>
        <v>SkillDescDetail400030102</v>
      </c>
      <c r="D97" s="3">
        <v>400030102</v>
      </c>
      <c r="E97" s="3">
        <v>4000301</v>
      </c>
      <c r="F97" s="3">
        <v>2</v>
      </c>
      <c r="G97" s="3" t="s">
        <v>332</v>
      </c>
      <c r="H97" s="3"/>
      <c r="I97" s="3" t="s">
        <v>333</v>
      </c>
      <c r="J97" s="3"/>
      <c r="K97" s="3" t="s">
        <v>334</v>
      </c>
      <c r="L97" s="3"/>
      <c r="M97" s="3"/>
      <c r="N97" s="3"/>
      <c r="O97" s="3"/>
      <c r="P97" s="3"/>
      <c r="Q97" s="3" t="s">
        <v>335</v>
      </c>
      <c r="R97" s="3"/>
      <c r="S97" s="3" t="str">
        <f>IF(H97="","",$B$2&amp;G97&amp;$B$2&amp;$B$1&amp;H97)</f>
        <v/>
      </c>
      <c r="T97" s="3" t="str">
        <f>IF(J97="","",$B$2&amp;I97&amp;$B$2&amp;$B$1&amp;J97)</f>
        <v/>
      </c>
      <c r="U97" s="3" t="str">
        <f>IF(L97="","",$B$2&amp;K97&amp;$B$2&amp;$B$1&amp;L97)</f>
        <v/>
      </c>
      <c r="V97" s="3" t="str">
        <f>IF(N97="","",$B$2&amp;M97&amp;$B$2&amp;$B$1&amp;N97)</f>
        <v/>
      </c>
      <c r="W97" s="3" t="str">
        <f>IF(P97="","",$B$2&amp;O97&amp;$B$2&amp;$B$1&amp;P97)</f>
        <v/>
      </c>
      <c r="X97" s="3" t="str">
        <f>IF(R97="","",$B$2&amp;Q97&amp;$B$2&amp;$B$1&amp;R97)</f>
        <v/>
      </c>
      <c r="Y97" s="3" t="str">
        <f t="shared" si="8"/>
        <v>{}</v>
      </c>
      <c r="Z97" s="11" t="s">
        <v>336</v>
      </c>
      <c r="AA97" s="11" t="str">
        <f t="shared" si="9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 t="str">
        <f t="shared" si="10"/>
        <v/>
      </c>
      <c r="BQ97" s="11"/>
      <c r="BR97" s="1">
        <f t="shared" si="13"/>
        <v>1</v>
      </c>
      <c r="BS97" s="1">
        <f t="shared" si="14"/>
        <v>102</v>
      </c>
      <c r="BT97" s="1">
        <f>COUNTIF($BS$10:BS97,601)</f>
        <v>2</v>
      </c>
      <c r="BU97" s="1">
        <f t="shared" si="15"/>
        <v>0</v>
      </c>
    </row>
    <row r="98" spans="2:73">
      <c r="B98" s="1" t="str">
        <f t="shared" si="11"/>
        <v>SkillDescBrief4000301</v>
      </c>
      <c r="C98" s="1" t="str">
        <f t="shared" si="12"/>
        <v>SkillDescDetail400030103</v>
      </c>
      <c r="D98" s="3">
        <v>400030103</v>
      </c>
      <c r="E98" s="3">
        <v>4000301</v>
      </c>
      <c r="F98" s="3">
        <v>3</v>
      </c>
      <c r="G98" s="3" t="s">
        <v>332</v>
      </c>
      <c r="H98" s="3"/>
      <c r="I98" s="3" t="s">
        <v>333</v>
      </c>
      <c r="J98" s="3"/>
      <c r="K98" s="3" t="s">
        <v>334</v>
      </c>
      <c r="L98" s="3"/>
      <c r="M98" s="3"/>
      <c r="N98" s="3"/>
      <c r="O98" s="3"/>
      <c r="P98" s="3"/>
      <c r="Q98" s="3" t="s">
        <v>335</v>
      </c>
      <c r="R98" s="3"/>
      <c r="S98" s="3" t="str">
        <f>IF(H98="","",$B$2&amp;G98&amp;$B$2&amp;$B$1&amp;H98)</f>
        <v/>
      </c>
      <c r="T98" s="3" t="str">
        <f>IF(J98="","",$B$2&amp;I98&amp;$B$2&amp;$B$1&amp;J98)</f>
        <v/>
      </c>
      <c r="U98" s="3" t="str">
        <f>IF(L98="","",$B$2&amp;K98&amp;$B$2&amp;$B$1&amp;L98)</f>
        <v/>
      </c>
      <c r="V98" s="3" t="str">
        <f>IF(N98="","",$B$2&amp;M98&amp;$B$2&amp;$B$1&amp;N98)</f>
        <v/>
      </c>
      <c r="W98" s="3" t="str">
        <f>IF(P98="","",$B$2&amp;O98&amp;$B$2&amp;$B$1&amp;P98)</f>
        <v/>
      </c>
      <c r="X98" s="3" t="str">
        <f>IF(R98="","",$B$2&amp;Q98&amp;$B$2&amp;$B$1&amp;R98)</f>
        <v/>
      </c>
      <c r="Y98" s="3" t="str">
        <f t="shared" si="8"/>
        <v>{}</v>
      </c>
      <c r="Z98" s="11" t="s">
        <v>336</v>
      </c>
      <c r="AA98" s="11" t="str">
        <f t="shared" si="9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 t="str">
        <f t="shared" si="10"/>
        <v/>
      </c>
      <c r="BQ98" s="11"/>
      <c r="BR98" s="1">
        <f t="shared" si="13"/>
        <v>1</v>
      </c>
      <c r="BS98" s="1">
        <f t="shared" si="14"/>
        <v>103</v>
      </c>
      <c r="BT98" s="1">
        <f>COUNTIF($BS$10:BS98,601)</f>
        <v>2</v>
      </c>
      <c r="BU98" s="1">
        <f t="shared" si="15"/>
        <v>0</v>
      </c>
    </row>
    <row r="99" spans="2:73">
      <c r="B99" s="1" t="str">
        <f t="shared" si="11"/>
        <v>SkillDescBrief4000301</v>
      </c>
      <c r="C99" s="1" t="str">
        <f t="shared" si="12"/>
        <v>SkillDescDetail400030104</v>
      </c>
      <c r="D99" s="3">
        <v>400030104</v>
      </c>
      <c r="E99" s="3">
        <v>4000301</v>
      </c>
      <c r="F99" s="3">
        <v>4</v>
      </c>
      <c r="G99" s="3" t="s">
        <v>332</v>
      </c>
      <c r="H99" s="3"/>
      <c r="I99" s="3" t="s">
        <v>333</v>
      </c>
      <c r="J99" s="3"/>
      <c r="K99" s="3" t="s">
        <v>334</v>
      </c>
      <c r="L99" s="3"/>
      <c r="M99" s="3"/>
      <c r="N99" s="3"/>
      <c r="O99" s="3"/>
      <c r="P99" s="3"/>
      <c r="Q99" s="3" t="s">
        <v>335</v>
      </c>
      <c r="R99" s="3"/>
      <c r="S99" s="3" t="str">
        <f>IF(H99="","",$B$2&amp;G99&amp;$B$2&amp;$B$1&amp;H99)</f>
        <v/>
      </c>
      <c r="T99" s="3" t="str">
        <f>IF(J99="","",$B$2&amp;I99&amp;$B$2&amp;$B$1&amp;J99)</f>
        <v/>
      </c>
      <c r="U99" s="3" t="str">
        <f>IF(L99="","",$B$2&amp;K99&amp;$B$2&amp;$B$1&amp;L99)</f>
        <v/>
      </c>
      <c r="V99" s="3" t="str">
        <f>IF(N99="","",$B$2&amp;M99&amp;$B$2&amp;$B$1&amp;N99)</f>
        <v/>
      </c>
      <c r="W99" s="3" t="str">
        <f>IF(P99="","",$B$2&amp;O99&amp;$B$2&amp;$B$1&amp;P99)</f>
        <v/>
      </c>
      <c r="X99" s="3" t="str">
        <f>IF(R99="","",$B$2&amp;Q99&amp;$B$2&amp;$B$1&amp;R99)</f>
        <v/>
      </c>
      <c r="Y99" s="3" t="str">
        <f t="shared" si="8"/>
        <v>{}</v>
      </c>
      <c r="Z99" s="11" t="s">
        <v>336</v>
      </c>
      <c r="AA99" s="11" t="str">
        <f t="shared" si="9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 t="str">
        <f t="shared" si="10"/>
        <v/>
      </c>
      <c r="BQ99" s="11"/>
      <c r="BR99" s="1">
        <f t="shared" si="13"/>
        <v>1</v>
      </c>
      <c r="BS99" s="1">
        <f t="shared" si="14"/>
        <v>104</v>
      </c>
      <c r="BT99" s="1">
        <f>COUNTIF($BS$10:BS99,601)</f>
        <v>2</v>
      </c>
      <c r="BU99" s="1">
        <f t="shared" si="15"/>
        <v>0</v>
      </c>
    </row>
    <row r="100" spans="2:73">
      <c r="B100" s="1" t="str">
        <f t="shared" si="11"/>
        <v>SkillDescBrief4000301</v>
      </c>
      <c r="C100" s="1" t="str">
        <f t="shared" si="12"/>
        <v>SkillDescDetail400030105</v>
      </c>
      <c r="D100" s="3">
        <v>400030105</v>
      </c>
      <c r="E100" s="3">
        <v>4000301</v>
      </c>
      <c r="F100" s="3">
        <v>5</v>
      </c>
      <c r="G100" s="3" t="s">
        <v>332</v>
      </c>
      <c r="H100" s="3"/>
      <c r="I100" s="3" t="s">
        <v>333</v>
      </c>
      <c r="J100" s="3"/>
      <c r="K100" s="3" t="s">
        <v>334</v>
      </c>
      <c r="L100" s="3"/>
      <c r="M100" s="3"/>
      <c r="N100" s="3"/>
      <c r="O100" s="3"/>
      <c r="P100" s="3"/>
      <c r="Q100" s="3" t="s">
        <v>335</v>
      </c>
      <c r="R100" s="3"/>
      <c r="S100" s="3" t="str">
        <f>IF(H100="","",$B$2&amp;G100&amp;$B$2&amp;$B$1&amp;H100)</f>
        <v/>
      </c>
      <c r="T100" s="3" t="str">
        <f>IF(J100="","",$B$2&amp;I100&amp;$B$2&amp;$B$1&amp;J100)</f>
        <v/>
      </c>
      <c r="U100" s="3" t="str">
        <f>IF(L100="","",$B$2&amp;K100&amp;$B$2&amp;$B$1&amp;L100)</f>
        <v/>
      </c>
      <c r="V100" s="3" t="str">
        <f>IF(N100="","",$B$2&amp;M100&amp;$B$2&amp;$B$1&amp;N100)</f>
        <v/>
      </c>
      <c r="W100" s="3" t="str">
        <f>IF(P100="","",$B$2&amp;O100&amp;$B$2&amp;$B$1&amp;P100)</f>
        <v/>
      </c>
      <c r="X100" s="3" t="str">
        <f>IF(R100="","",$B$2&amp;Q100&amp;$B$2&amp;$B$1&amp;R100)</f>
        <v/>
      </c>
      <c r="Y100" s="3" t="str">
        <f t="shared" si="8"/>
        <v>{}</v>
      </c>
      <c r="Z100" s="11" t="s">
        <v>336</v>
      </c>
      <c r="AA100" s="11" t="str">
        <f t="shared" si="9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 t="str">
        <f t="shared" si="10"/>
        <v/>
      </c>
      <c r="BQ100" s="11"/>
      <c r="BR100" s="1">
        <f t="shared" si="13"/>
        <v>1</v>
      </c>
      <c r="BS100" s="1">
        <f t="shared" si="14"/>
        <v>105</v>
      </c>
      <c r="BT100" s="1">
        <f>COUNTIF($BS$10:BS100,601)</f>
        <v>2</v>
      </c>
      <c r="BU100" s="1">
        <f t="shared" si="15"/>
        <v>0</v>
      </c>
    </row>
    <row r="101" spans="2:73">
      <c r="B101" s="1" t="str">
        <f t="shared" si="11"/>
        <v>SkillDescBrief// 大招</v>
      </c>
      <c r="C101" s="1" t="str">
        <f t="shared" si="12"/>
        <v>SkillDescDetail// 大招</v>
      </c>
      <c r="D101" s="7" t="s">
        <v>199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 t="str">
        <f t="shared" si="8"/>
        <v/>
      </c>
      <c r="Z101" s="10" t="s">
        <v>336</v>
      </c>
      <c r="AA101" s="10" t="str">
        <f t="shared" si="9"/>
        <v/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 t="str">
        <f t="shared" si="10"/>
        <v/>
      </c>
      <c r="BQ101" s="10"/>
      <c r="BR101" s="1">
        <f t="shared" si="13"/>
        <v>0</v>
      </c>
      <c r="BS101" s="1">
        <f t="shared" si="14"/>
        <v>0</v>
      </c>
      <c r="BT101" s="1">
        <f>COUNTIF($BS$10:BS101,601)</f>
        <v>2</v>
      </c>
      <c r="BU101" s="1">
        <f t="shared" si="15"/>
        <v>0</v>
      </c>
    </row>
    <row r="102" spans="2:73">
      <c r="B102" s="1" t="str">
        <f t="shared" si="11"/>
        <v>SkillDescBrief4000302</v>
      </c>
      <c r="C102" s="1" t="str">
        <f t="shared" si="12"/>
        <v>SkillDescDetail400030201</v>
      </c>
      <c r="D102" s="3">
        <v>400030201</v>
      </c>
      <c r="E102" s="3">
        <v>4000302</v>
      </c>
      <c r="F102" s="3">
        <v>1</v>
      </c>
      <c r="G102" s="3" t="s">
        <v>332</v>
      </c>
      <c r="H102" s="3"/>
      <c r="I102" s="3" t="s">
        <v>333</v>
      </c>
      <c r="J102" s="3"/>
      <c r="K102" s="3" t="s">
        <v>334</v>
      </c>
      <c r="L102" s="3"/>
      <c r="M102" s="3"/>
      <c r="N102" s="3"/>
      <c r="O102" s="3"/>
      <c r="P102" s="3"/>
      <c r="Q102" s="3" t="s">
        <v>335</v>
      </c>
      <c r="R102" s="3"/>
      <c r="S102" s="3" t="str">
        <f>IF(H102="","",$B$2&amp;G102&amp;$B$2&amp;$B$1&amp;H102)</f>
        <v/>
      </c>
      <c r="T102" s="3" t="str">
        <f>IF(J102="","",$B$2&amp;I102&amp;$B$2&amp;$B$1&amp;J102)</f>
        <v/>
      </c>
      <c r="U102" s="3" t="str">
        <f>IF(L102="","",$B$2&amp;K102&amp;$B$2&amp;$B$1&amp;L102)</f>
        <v/>
      </c>
      <c r="V102" s="3" t="str">
        <f>IF(N102="","",$B$2&amp;M102&amp;$B$2&amp;$B$1&amp;N102)</f>
        <v/>
      </c>
      <c r="W102" s="3" t="str">
        <f>IF(P102="","",$B$2&amp;O102&amp;$B$2&amp;$B$1&amp;P102)</f>
        <v/>
      </c>
      <c r="X102" s="3" t="str">
        <f>IF(R102="","",$B$2&amp;Q102&amp;$B$2&amp;$B$1&amp;R102)</f>
        <v/>
      </c>
      <c r="Y102" s="3" t="str">
        <f t="shared" si="8"/>
        <v>{}</v>
      </c>
      <c r="Z102" s="11" t="s">
        <v>336</v>
      </c>
      <c r="AA102" s="11" t="str">
        <f t="shared" si="9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 t="str">
        <f t="shared" si="10"/>
        <v/>
      </c>
      <c r="BQ102" s="11" t="str">
        <f>AA102&amp;_xlfn.TEXTJOIN($A$5,1,AA103:AA106)</f>
        <v/>
      </c>
      <c r="BR102" s="1">
        <f t="shared" si="13"/>
        <v>2</v>
      </c>
      <c r="BS102" s="1">
        <f t="shared" si="14"/>
        <v>201</v>
      </c>
      <c r="BT102" s="1">
        <f>COUNTIF($BS$10:BS102,601)</f>
        <v>2</v>
      </c>
      <c r="BU102" s="1">
        <f t="shared" si="15"/>
        <v>0</v>
      </c>
    </row>
    <row r="103" spans="2:73">
      <c r="B103" s="1" t="str">
        <f t="shared" si="11"/>
        <v>SkillDescBrief4000302</v>
      </c>
      <c r="C103" s="1" t="str">
        <f t="shared" si="12"/>
        <v>SkillDescDetail400030202</v>
      </c>
      <c r="D103" s="3">
        <v>400030202</v>
      </c>
      <c r="E103" s="3">
        <v>4000302</v>
      </c>
      <c r="F103" s="3">
        <v>2</v>
      </c>
      <c r="G103" s="3" t="s">
        <v>332</v>
      </c>
      <c r="H103" s="3"/>
      <c r="I103" s="3" t="s">
        <v>333</v>
      </c>
      <c r="J103" s="3"/>
      <c r="K103" s="3" t="s">
        <v>334</v>
      </c>
      <c r="L103" s="3"/>
      <c r="M103" s="3"/>
      <c r="N103" s="3"/>
      <c r="O103" s="3"/>
      <c r="P103" s="3"/>
      <c r="Q103" s="3" t="s">
        <v>335</v>
      </c>
      <c r="R103" s="3"/>
      <c r="S103" s="3" t="str">
        <f>IF(H103="","",$B$2&amp;G103&amp;$B$2&amp;$B$1&amp;H103)</f>
        <v/>
      </c>
      <c r="T103" s="3" t="str">
        <f>IF(J103="","",$B$2&amp;I103&amp;$B$2&amp;$B$1&amp;J103)</f>
        <v/>
      </c>
      <c r="U103" s="3" t="str">
        <f>IF(L103="","",$B$2&amp;K103&amp;$B$2&amp;$B$1&amp;L103)</f>
        <v/>
      </c>
      <c r="V103" s="3" t="str">
        <f>IF(N103="","",$B$2&amp;M103&amp;$B$2&amp;$B$1&amp;N103)</f>
        <v/>
      </c>
      <c r="W103" s="3" t="str">
        <f>IF(P103="","",$B$2&amp;O103&amp;$B$2&amp;$B$1&amp;P103)</f>
        <v/>
      </c>
      <c r="X103" s="3" t="str">
        <f>IF(R103="","",$B$2&amp;Q103&amp;$B$2&amp;$B$1&amp;R103)</f>
        <v/>
      </c>
      <c r="Y103" s="3" t="str">
        <f t="shared" si="8"/>
        <v>{}</v>
      </c>
      <c r="Z103" s="11" t="s">
        <v>336</v>
      </c>
      <c r="AA103" s="11" t="str">
        <f t="shared" si="9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 t="str">
        <f t="shared" si="10"/>
        <v/>
      </c>
      <c r="BQ103" s="11"/>
      <c r="BR103" s="1">
        <f t="shared" si="13"/>
        <v>2</v>
      </c>
      <c r="BS103" s="1">
        <f t="shared" si="14"/>
        <v>202</v>
      </c>
      <c r="BT103" s="1">
        <f>COUNTIF($BS$10:BS103,601)</f>
        <v>2</v>
      </c>
      <c r="BU103" s="1">
        <f t="shared" si="15"/>
        <v>0</v>
      </c>
    </row>
    <row r="104" spans="2:73">
      <c r="B104" s="1" t="str">
        <f t="shared" si="11"/>
        <v>SkillDescBrief4000302</v>
      </c>
      <c r="C104" s="1" t="str">
        <f t="shared" si="12"/>
        <v>SkillDescDetail400030203</v>
      </c>
      <c r="D104" s="3">
        <v>400030203</v>
      </c>
      <c r="E104" s="3">
        <v>4000302</v>
      </c>
      <c r="F104" s="3">
        <v>3</v>
      </c>
      <c r="G104" s="3" t="s">
        <v>332</v>
      </c>
      <c r="H104" s="3"/>
      <c r="I104" s="3" t="s">
        <v>333</v>
      </c>
      <c r="J104" s="3"/>
      <c r="K104" s="3" t="s">
        <v>334</v>
      </c>
      <c r="L104" s="3"/>
      <c r="M104" s="3"/>
      <c r="N104" s="3"/>
      <c r="O104" s="3"/>
      <c r="P104" s="3"/>
      <c r="Q104" s="3" t="s">
        <v>335</v>
      </c>
      <c r="R104" s="3"/>
      <c r="S104" s="3" t="str">
        <f>IF(H104="","",$B$2&amp;G104&amp;$B$2&amp;$B$1&amp;H104)</f>
        <v/>
      </c>
      <c r="T104" s="3" t="str">
        <f>IF(J104="","",$B$2&amp;I104&amp;$B$2&amp;$B$1&amp;J104)</f>
        <v/>
      </c>
      <c r="U104" s="3" t="str">
        <f>IF(L104="","",$B$2&amp;K104&amp;$B$2&amp;$B$1&amp;L104)</f>
        <v/>
      </c>
      <c r="V104" s="3" t="str">
        <f>IF(N104="","",$B$2&amp;M104&amp;$B$2&amp;$B$1&amp;N104)</f>
        <v/>
      </c>
      <c r="W104" s="3" t="str">
        <f>IF(P104="","",$B$2&amp;O104&amp;$B$2&amp;$B$1&amp;P104)</f>
        <v/>
      </c>
      <c r="X104" s="3" t="str">
        <f>IF(R104="","",$B$2&amp;Q104&amp;$B$2&amp;$B$1&amp;R104)</f>
        <v/>
      </c>
      <c r="Y104" s="3" t="str">
        <f t="shared" si="8"/>
        <v>{}</v>
      </c>
      <c r="Z104" s="11" t="s">
        <v>336</v>
      </c>
      <c r="AA104" s="11" t="str">
        <f t="shared" si="9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 t="str">
        <f t="shared" si="10"/>
        <v/>
      </c>
      <c r="BQ104" s="11"/>
      <c r="BR104" s="1">
        <f t="shared" si="13"/>
        <v>2</v>
      </c>
      <c r="BS104" s="1">
        <f t="shared" si="14"/>
        <v>203</v>
      </c>
      <c r="BT104" s="1">
        <f>COUNTIF($BS$10:BS104,601)</f>
        <v>2</v>
      </c>
      <c r="BU104" s="1">
        <f t="shared" si="15"/>
        <v>0</v>
      </c>
    </row>
    <row r="105" spans="2:73">
      <c r="B105" s="1" t="str">
        <f t="shared" si="11"/>
        <v>SkillDescBrief4000302</v>
      </c>
      <c r="C105" s="1" t="str">
        <f t="shared" si="12"/>
        <v>SkillDescDetail400030204</v>
      </c>
      <c r="D105" s="3">
        <v>400030204</v>
      </c>
      <c r="E105" s="3">
        <v>4000302</v>
      </c>
      <c r="F105" s="3">
        <v>4</v>
      </c>
      <c r="G105" s="3" t="s">
        <v>332</v>
      </c>
      <c r="H105" s="3"/>
      <c r="I105" s="3" t="s">
        <v>333</v>
      </c>
      <c r="J105" s="3"/>
      <c r="K105" s="3" t="s">
        <v>334</v>
      </c>
      <c r="L105" s="3"/>
      <c r="M105" s="3"/>
      <c r="N105" s="3"/>
      <c r="O105" s="3"/>
      <c r="P105" s="3"/>
      <c r="Q105" s="3" t="s">
        <v>335</v>
      </c>
      <c r="R105" s="3"/>
      <c r="S105" s="3" t="str">
        <f>IF(H105="","",$B$2&amp;G105&amp;$B$2&amp;$B$1&amp;H105)</f>
        <v/>
      </c>
      <c r="T105" s="3" t="str">
        <f>IF(J105="","",$B$2&amp;I105&amp;$B$2&amp;$B$1&amp;J105)</f>
        <v/>
      </c>
      <c r="U105" s="3" t="str">
        <f>IF(L105="","",$B$2&amp;K105&amp;$B$2&amp;$B$1&amp;L105)</f>
        <v/>
      </c>
      <c r="V105" s="3" t="str">
        <f>IF(N105="","",$B$2&amp;M105&amp;$B$2&amp;$B$1&amp;N105)</f>
        <v/>
      </c>
      <c r="W105" s="3" t="str">
        <f>IF(P105="","",$B$2&amp;O105&amp;$B$2&amp;$B$1&amp;P105)</f>
        <v/>
      </c>
      <c r="X105" s="3" t="str">
        <f>IF(R105="","",$B$2&amp;Q105&amp;$B$2&amp;$B$1&amp;R105)</f>
        <v/>
      </c>
      <c r="Y105" s="3" t="str">
        <f t="shared" si="8"/>
        <v>{}</v>
      </c>
      <c r="Z105" s="11" t="s">
        <v>336</v>
      </c>
      <c r="AA105" s="11" t="str">
        <f t="shared" si="9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 t="str">
        <f t="shared" si="10"/>
        <v/>
      </c>
      <c r="BQ105" s="11"/>
      <c r="BR105" s="1">
        <f t="shared" si="13"/>
        <v>2</v>
      </c>
      <c r="BS105" s="1">
        <f t="shared" si="14"/>
        <v>204</v>
      </c>
      <c r="BT105" s="1">
        <f>COUNTIF($BS$10:BS105,601)</f>
        <v>2</v>
      </c>
      <c r="BU105" s="1">
        <f t="shared" si="15"/>
        <v>0</v>
      </c>
    </row>
    <row r="106" spans="2:73">
      <c r="B106" s="1" t="str">
        <f t="shared" si="11"/>
        <v>SkillDescBrief4000302</v>
      </c>
      <c r="C106" s="1" t="str">
        <f t="shared" si="12"/>
        <v>SkillDescDetail400030205</v>
      </c>
      <c r="D106" s="3">
        <v>400030205</v>
      </c>
      <c r="E106" s="3">
        <v>4000302</v>
      </c>
      <c r="F106" s="3">
        <v>5</v>
      </c>
      <c r="G106" s="3" t="s">
        <v>332</v>
      </c>
      <c r="H106" s="3"/>
      <c r="I106" s="3" t="s">
        <v>333</v>
      </c>
      <c r="J106" s="3"/>
      <c r="K106" s="3" t="s">
        <v>334</v>
      </c>
      <c r="L106" s="3"/>
      <c r="M106" s="3"/>
      <c r="N106" s="3"/>
      <c r="O106" s="3"/>
      <c r="P106" s="3"/>
      <c r="Q106" s="3" t="s">
        <v>335</v>
      </c>
      <c r="R106" s="3"/>
      <c r="S106" s="3" t="str">
        <f>IF(H106="","",$B$2&amp;G106&amp;$B$2&amp;$B$1&amp;H106)</f>
        <v/>
      </c>
      <c r="T106" s="3" t="str">
        <f>IF(J106="","",$B$2&amp;I106&amp;$B$2&amp;$B$1&amp;J106)</f>
        <v/>
      </c>
      <c r="U106" s="3" t="str">
        <f>IF(L106="","",$B$2&amp;K106&amp;$B$2&amp;$B$1&amp;L106)</f>
        <v/>
      </c>
      <c r="V106" s="3" t="str">
        <f>IF(N106="","",$B$2&amp;M106&amp;$B$2&amp;$B$1&amp;N106)</f>
        <v/>
      </c>
      <c r="W106" s="3" t="str">
        <f>IF(P106="","",$B$2&amp;O106&amp;$B$2&amp;$B$1&amp;P106)</f>
        <v/>
      </c>
      <c r="X106" s="3" t="str">
        <f>IF(R106="","",$B$2&amp;Q106&amp;$B$2&amp;$B$1&amp;R106)</f>
        <v/>
      </c>
      <c r="Y106" s="3" t="str">
        <f t="shared" si="8"/>
        <v>{}</v>
      </c>
      <c r="Z106" s="11" t="s">
        <v>336</v>
      </c>
      <c r="AA106" s="11" t="str">
        <f t="shared" si="9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 t="str">
        <f t="shared" si="10"/>
        <v/>
      </c>
      <c r="BQ106" s="11"/>
      <c r="BR106" s="1">
        <f t="shared" si="13"/>
        <v>2</v>
      </c>
      <c r="BS106" s="1">
        <f t="shared" si="14"/>
        <v>205</v>
      </c>
      <c r="BT106" s="1">
        <f>COUNTIF($BS$10:BS106,601)</f>
        <v>2</v>
      </c>
      <c r="BU106" s="1">
        <f t="shared" si="15"/>
        <v>0</v>
      </c>
    </row>
    <row r="107" spans="2:73">
      <c r="B107" s="1" t="str">
        <f t="shared" si="11"/>
        <v>SkillDescBrief// 经营被动</v>
      </c>
      <c r="C107" s="1" t="str">
        <f t="shared" si="12"/>
        <v>SkillDescDetail// 经营被动</v>
      </c>
      <c r="D107" s="7" t="s">
        <v>71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 t="str">
        <f t="shared" si="8"/>
        <v/>
      </c>
      <c r="Z107" s="10" t="s">
        <v>336</v>
      </c>
      <c r="AA107" s="10" t="str">
        <f t="shared" si="9"/>
        <v/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 t="str">
        <f t="shared" si="10"/>
        <v/>
      </c>
      <c r="BQ107" s="10"/>
      <c r="BR107" s="1">
        <f t="shared" si="13"/>
        <v>0</v>
      </c>
      <c r="BS107" s="1">
        <f t="shared" si="14"/>
        <v>0</v>
      </c>
      <c r="BT107" s="1">
        <f>COUNTIF($BS$10:BS107,601)</f>
        <v>2</v>
      </c>
      <c r="BU107" s="1">
        <f t="shared" si="15"/>
        <v>0</v>
      </c>
    </row>
    <row r="108" spans="2:73">
      <c r="B108" s="1" t="str">
        <f t="shared" si="11"/>
        <v>SkillDescBrief4000303</v>
      </c>
      <c r="C108" s="1" t="str">
        <f t="shared" si="12"/>
        <v>SkillDescDetail400030301</v>
      </c>
      <c r="D108" s="3">
        <v>400030301</v>
      </c>
      <c r="E108" s="3">
        <v>4000303</v>
      </c>
      <c r="F108" s="3">
        <v>1</v>
      </c>
      <c r="G108" s="3" t="s">
        <v>332</v>
      </c>
      <c r="H108" s="3"/>
      <c r="I108" s="3" t="s">
        <v>333</v>
      </c>
      <c r="J108" s="3"/>
      <c r="K108" s="3" t="s">
        <v>334</v>
      </c>
      <c r="L108" s="3"/>
      <c r="M108" s="3"/>
      <c r="N108" s="3"/>
      <c r="O108" s="3"/>
      <c r="P108" s="3"/>
      <c r="Q108" s="3" t="s">
        <v>335</v>
      </c>
      <c r="R108" s="3"/>
      <c r="S108" s="3" t="str">
        <f>IF(H108="","",$B$2&amp;G108&amp;$B$2&amp;$B$1&amp;H108)</f>
        <v/>
      </c>
      <c r="T108" s="3" t="str">
        <f>IF(J108="","",$B$2&amp;I108&amp;$B$2&amp;$B$1&amp;J108)</f>
        <v/>
      </c>
      <c r="U108" s="3" t="str">
        <f>IF(L108="","",$B$2&amp;K108&amp;$B$2&amp;$B$1&amp;L108)</f>
        <v/>
      </c>
      <c r="V108" s="3" t="str">
        <f>IF(N108="","",$B$2&amp;M108&amp;$B$2&amp;$B$1&amp;N108)</f>
        <v/>
      </c>
      <c r="W108" s="3" t="str">
        <f>IF(P108="","",$B$2&amp;O108&amp;$B$2&amp;$B$1&amp;P108)</f>
        <v/>
      </c>
      <c r="X108" s="3" t="str">
        <f>IF(R108="","",$B$2&amp;Q108&amp;$B$2&amp;$B$1&amp;R108)</f>
        <v/>
      </c>
      <c r="Y108" s="3" t="str">
        <f t="shared" si="8"/>
        <v>{}</v>
      </c>
      <c r="Z108" s="11" t="s">
        <v>336</v>
      </c>
      <c r="AA108" s="11" t="str">
        <f t="shared" si="9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 t="str">
        <f t="shared" si="10"/>
        <v/>
      </c>
      <c r="BQ108" s="11" t="str">
        <f>AA108&amp;_xlfn.TEXTJOIN($A$5,1,AA109:AA112)</f>
        <v/>
      </c>
      <c r="BR108" s="1">
        <f t="shared" si="13"/>
        <v>3</v>
      </c>
      <c r="BS108" s="1">
        <f t="shared" si="14"/>
        <v>301</v>
      </c>
      <c r="BT108" s="1">
        <f>COUNTIF($BS$10:BS108,601)</f>
        <v>2</v>
      </c>
      <c r="BU108" s="1">
        <f t="shared" si="15"/>
        <v>0</v>
      </c>
    </row>
    <row r="109" spans="2:73">
      <c r="B109" s="1" t="str">
        <f t="shared" si="11"/>
        <v>SkillDescBrief4000303</v>
      </c>
      <c r="C109" s="1" t="str">
        <f t="shared" si="12"/>
        <v>SkillDescDetail400030302</v>
      </c>
      <c r="D109" s="3">
        <v>400030302</v>
      </c>
      <c r="E109" s="3">
        <v>4000303</v>
      </c>
      <c r="F109" s="3">
        <v>2</v>
      </c>
      <c r="G109" s="3" t="s">
        <v>332</v>
      </c>
      <c r="H109" s="3"/>
      <c r="I109" s="3" t="s">
        <v>333</v>
      </c>
      <c r="J109" s="3"/>
      <c r="K109" s="3" t="s">
        <v>334</v>
      </c>
      <c r="L109" s="3"/>
      <c r="M109" s="3"/>
      <c r="N109" s="3"/>
      <c r="O109" s="3"/>
      <c r="P109" s="3"/>
      <c r="Q109" s="3" t="s">
        <v>335</v>
      </c>
      <c r="R109" s="3"/>
      <c r="S109" s="3" t="str">
        <f>IF(H109="","",$B$2&amp;G109&amp;$B$2&amp;$B$1&amp;H109)</f>
        <v/>
      </c>
      <c r="T109" s="3" t="str">
        <f>IF(J109="","",$B$2&amp;I109&amp;$B$2&amp;$B$1&amp;J109)</f>
        <v/>
      </c>
      <c r="U109" s="3" t="str">
        <f>IF(L109="","",$B$2&amp;K109&amp;$B$2&amp;$B$1&amp;L109)</f>
        <v/>
      </c>
      <c r="V109" s="3" t="str">
        <f>IF(N109="","",$B$2&amp;M109&amp;$B$2&amp;$B$1&amp;N109)</f>
        <v/>
      </c>
      <c r="W109" s="3" t="str">
        <f>IF(P109="","",$B$2&amp;O109&amp;$B$2&amp;$B$1&amp;P109)</f>
        <v/>
      </c>
      <c r="X109" s="3" t="str">
        <f>IF(R109="","",$B$2&amp;Q109&amp;$B$2&amp;$B$1&amp;R109)</f>
        <v/>
      </c>
      <c r="Y109" s="3" t="str">
        <f t="shared" si="8"/>
        <v>{}</v>
      </c>
      <c r="Z109" s="11" t="s">
        <v>336</v>
      </c>
      <c r="AA109" s="11" t="str">
        <f t="shared" si="9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 t="str">
        <f t="shared" si="10"/>
        <v/>
      </c>
      <c r="BQ109" s="11"/>
      <c r="BR109" s="1">
        <f t="shared" si="13"/>
        <v>3</v>
      </c>
      <c r="BS109" s="1">
        <f t="shared" si="14"/>
        <v>302</v>
      </c>
      <c r="BT109" s="1">
        <f>COUNTIF($BS$10:BS109,601)</f>
        <v>2</v>
      </c>
      <c r="BU109" s="1">
        <f t="shared" si="15"/>
        <v>0</v>
      </c>
    </row>
    <row r="110" spans="2:73">
      <c r="B110" s="1" t="str">
        <f t="shared" si="11"/>
        <v>SkillDescBrief4000303</v>
      </c>
      <c r="C110" s="1" t="str">
        <f t="shared" si="12"/>
        <v>SkillDescDetail400030303</v>
      </c>
      <c r="D110" s="3">
        <v>400030303</v>
      </c>
      <c r="E110" s="3">
        <v>4000303</v>
      </c>
      <c r="F110" s="3">
        <v>3</v>
      </c>
      <c r="G110" s="3" t="s">
        <v>332</v>
      </c>
      <c r="H110" s="3"/>
      <c r="I110" s="3" t="s">
        <v>333</v>
      </c>
      <c r="J110" s="3"/>
      <c r="K110" s="3" t="s">
        <v>334</v>
      </c>
      <c r="L110" s="3"/>
      <c r="M110" s="3"/>
      <c r="N110" s="3"/>
      <c r="O110" s="3"/>
      <c r="P110" s="3"/>
      <c r="Q110" s="3" t="s">
        <v>335</v>
      </c>
      <c r="R110" s="3"/>
      <c r="S110" s="3" t="str">
        <f>IF(H110="","",$B$2&amp;G110&amp;$B$2&amp;$B$1&amp;H110)</f>
        <v/>
      </c>
      <c r="T110" s="3" t="str">
        <f>IF(J110="","",$B$2&amp;I110&amp;$B$2&amp;$B$1&amp;J110)</f>
        <v/>
      </c>
      <c r="U110" s="3" t="str">
        <f>IF(L110="","",$B$2&amp;K110&amp;$B$2&amp;$B$1&amp;L110)</f>
        <v/>
      </c>
      <c r="V110" s="3" t="str">
        <f>IF(N110="","",$B$2&amp;M110&amp;$B$2&amp;$B$1&amp;N110)</f>
        <v/>
      </c>
      <c r="W110" s="3" t="str">
        <f>IF(P110="","",$B$2&amp;O110&amp;$B$2&amp;$B$1&amp;P110)</f>
        <v/>
      </c>
      <c r="X110" s="3" t="str">
        <f>IF(R110="","",$B$2&amp;Q110&amp;$B$2&amp;$B$1&amp;R110)</f>
        <v/>
      </c>
      <c r="Y110" s="3" t="str">
        <f t="shared" si="8"/>
        <v>{}</v>
      </c>
      <c r="Z110" s="11" t="s">
        <v>336</v>
      </c>
      <c r="AA110" s="11" t="str">
        <f t="shared" si="9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 t="str">
        <f t="shared" si="10"/>
        <v/>
      </c>
      <c r="BQ110" s="11"/>
      <c r="BR110" s="1">
        <f t="shared" si="13"/>
        <v>3</v>
      </c>
      <c r="BS110" s="1">
        <f t="shared" si="14"/>
        <v>303</v>
      </c>
      <c r="BT110" s="1">
        <f>COUNTIF($BS$10:BS110,601)</f>
        <v>2</v>
      </c>
      <c r="BU110" s="1">
        <f t="shared" si="15"/>
        <v>0</v>
      </c>
    </row>
    <row r="111" spans="2:73">
      <c r="B111" s="1" t="str">
        <f t="shared" si="11"/>
        <v>SkillDescBrief4000303</v>
      </c>
      <c r="C111" s="1" t="str">
        <f t="shared" si="12"/>
        <v>SkillDescDetail400030304</v>
      </c>
      <c r="D111" s="3">
        <v>400030304</v>
      </c>
      <c r="E111" s="3">
        <v>4000303</v>
      </c>
      <c r="F111" s="3">
        <v>4</v>
      </c>
      <c r="G111" s="3" t="s">
        <v>332</v>
      </c>
      <c r="H111" s="3"/>
      <c r="I111" s="3" t="s">
        <v>333</v>
      </c>
      <c r="J111" s="3"/>
      <c r="K111" s="3" t="s">
        <v>334</v>
      </c>
      <c r="L111" s="3"/>
      <c r="M111" s="3"/>
      <c r="N111" s="3"/>
      <c r="O111" s="3"/>
      <c r="P111" s="3"/>
      <c r="Q111" s="3" t="s">
        <v>335</v>
      </c>
      <c r="R111" s="3"/>
      <c r="S111" s="3" t="str">
        <f>IF(H111="","",$B$2&amp;G111&amp;$B$2&amp;$B$1&amp;H111)</f>
        <v/>
      </c>
      <c r="T111" s="3" t="str">
        <f>IF(J111="","",$B$2&amp;I111&amp;$B$2&amp;$B$1&amp;J111)</f>
        <v/>
      </c>
      <c r="U111" s="3" t="str">
        <f>IF(L111="","",$B$2&amp;K111&amp;$B$2&amp;$B$1&amp;L111)</f>
        <v/>
      </c>
      <c r="V111" s="3" t="str">
        <f>IF(N111="","",$B$2&amp;M111&amp;$B$2&amp;$B$1&amp;N111)</f>
        <v/>
      </c>
      <c r="W111" s="3" t="str">
        <f>IF(P111="","",$B$2&amp;O111&amp;$B$2&amp;$B$1&amp;P111)</f>
        <v/>
      </c>
      <c r="X111" s="3" t="str">
        <f>IF(R111="","",$B$2&amp;Q111&amp;$B$2&amp;$B$1&amp;R111)</f>
        <v/>
      </c>
      <c r="Y111" s="3" t="str">
        <f t="shared" si="8"/>
        <v>{}</v>
      </c>
      <c r="Z111" s="11" t="s">
        <v>336</v>
      </c>
      <c r="AA111" s="11" t="str">
        <f t="shared" si="9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 t="str">
        <f t="shared" si="10"/>
        <v/>
      </c>
      <c r="BQ111" s="11"/>
      <c r="BR111" s="1">
        <f t="shared" si="13"/>
        <v>3</v>
      </c>
      <c r="BS111" s="1">
        <f t="shared" si="14"/>
        <v>304</v>
      </c>
      <c r="BT111" s="1">
        <f>COUNTIF($BS$10:BS111,601)</f>
        <v>2</v>
      </c>
      <c r="BU111" s="1">
        <f t="shared" si="15"/>
        <v>0</v>
      </c>
    </row>
    <row r="112" spans="2:73">
      <c r="B112" s="1" t="str">
        <f t="shared" si="11"/>
        <v>SkillDescBrief4000303</v>
      </c>
      <c r="C112" s="1" t="str">
        <f t="shared" si="12"/>
        <v>SkillDescDetail400030305</v>
      </c>
      <c r="D112" s="3">
        <v>400030305</v>
      </c>
      <c r="E112" s="3">
        <v>4000303</v>
      </c>
      <c r="F112" s="3">
        <v>5</v>
      </c>
      <c r="G112" s="3" t="s">
        <v>332</v>
      </c>
      <c r="H112" s="3"/>
      <c r="I112" s="3" t="s">
        <v>333</v>
      </c>
      <c r="J112" s="3"/>
      <c r="K112" s="3" t="s">
        <v>334</v>
      </c>
      <c r="L112" s="3"/>
      <c r="M112" s="3"/>
      <c r="N112" s="3"/>
      <c r="O112" s="3"/>
      <c r="P112" s="3"/>
      <c r="Q112" s="3" t="s">
        <v>335</v>
      </c>
      <c r="R112" s="3"/>
      <c r="S112" s="3" t="str">
        <f>IF(H112="","",$B$2&amp;G112&amp;$B$2&amp;$B$1&amp;H112)</f>
        <v/>
      </c>
      <c r="T112" s="3" t="str">
        <f>IF(J112="","",$B$2&amp;I112&amp;$B$2&amp;$B$1&amp;J112)</f>
        <v/>
      </c>
      <c r="U112" s="3" t="str">
        <f>IF(L112="","",$B$2&amp;K112&amp;$B$2&amp;$B$1&amp;L112)</f>
        <v/>
      </c>
      <c r="V112" s="3" t="str">
        <f>IF(N112="","",$B$2&amp;M112&amp;$B$2&amp;$B$1&amp;N112)</f>
        <v/>
      </c>
      <c r="W112" s="3" t="str">
        <f>IF(P112="","",$B$2&amp;O112&amp;$B$2&amp;$B$1&amp;P112)</f>
        <v/>
      </c>
      <c r="X112" s="3" t="str">
        <f>IF(R112="","",$B$2&amp;Q112&amp;$B$2&amp;$B$1&amp;R112)</f>
        <v/>
      </c>
      <c r="Y112" s="3" t="str">
        <f t="shared" si="8"/>
        <v>{}</v>
      </c>
      <c r="Z112" s="11" t="s">
        <v>336</v>
      </c>
      <c r="AA112" s="11" t="str">
        <f t="shared" si="9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 t="str">
        <f t="shared" si="10"/>
        <v/>
      </c>
      <c r="BQ112" s="11"/>
      <c r="BR112" s="1">
        <f t="shared" si="13"/>
        <v>3</v>
      </c>
      <c r="BS112" s="1">
        <f t="shared" si="14"/>
        <v>305</v>
      </c>
      <c r="BT112" s="1">
        <f>COUNTIF($BS$10:BS112,601)</f>
        <v>2</v>
      </c>
      <c r="BU112" s="1">
        <f t="shared" si="15"/>
        <v>0</v>
      </c>
    </row>
    <row r="113" spans="2:73">
      <c r="B113" s="1" t="str">
        <f t="shared" si="11"/>
        <v>SkillDescBrief// 战斗被动</v>
      </c>
      <c r="C113" s="1" t="str">
        <f t="shared" si="12"/>
        <v>SkillDescDetail// 战斗被动1</v>
      </c>
      <c r="D113" s="7" t="s">
        <v>337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 t="str">
        <f t="shared" si="8"/>
        <v/>
      </c>
      <c r="Z113" s="10" t="s">
        <v>336</v>
      </c>
      <c r="AA113" s="10" t="str">
        <f t="shared" si="9"/>
        <v/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 t="str">
        <f t="shared" si="10"/>
        <v/>
      </c>
      <c r="BQ113" s="10"/>
      <c r="BR113" s="1">
        <f t="shared" si="13"/>
        <v>0</v>
      </c>
      <c r="BS113" s="1">
        <f t="shared" si="14"/>
        <v>0</v>
      </c>
      <c r="BT113" s="1">
        <f>COUNTIF($BS$10:BS113,601)</f>
        <v>2</v>
      </c>
      <c r="BU113" s="1">
        <f t="shared" si="15"/>
        <v>0</v>
      </c>
    </row>
    <row r="114" spans="2:73">
      <c r="B114" s="1" t="str">
        <f t="shared" si="11"/>
        <v>SkillDescBrief4000304</v>
      </c>
      <c r="C114" s="1" t="str">
        <f t="shared" si="12"/>
        <v>SkillDescDetail400030401</v>
      </c>
      <c r="D114" s="3">
        <v>400030401</v>
      </c>
      <c r="E114" s="3">
        <v>4000304</v>
      </c>
      <c r="F114" s="3">
        <v>1</v>
      </c>
      <c r="G114" s="3" t="s">
        <v>332</v>
      </c>
      <c r="H114" s="3"/>
      <c r="I114" s="3" t="s">
        <v>333</v>
      </c>
      <c r="J114" s="3"/>
      <c r="K114" s="3" t="s">
        <v>334</v>
      </c>
      <c r="L114" s="3"/>
      <c r="M114" s="3"/>
      <c r="N114" s="3"/>
      <c r="O114" s="3"/>
      <c r="P114" s="3"/>
      <c r="Q114" s="3" t="s">
        <v>335</v>
      </c>
      <c r="R114" s="3"/>
      <c r="S114" s="3" t="str">
        <f>IF(H114="","",$B$2&amp;G114&amp;$B$2&amp;$B$1&amp;H114)</f>
        <v/>
      </c>
      <c r="T114" s="3" t="str">
        <f>IF(J114="","",$B$2&amp;I114&amp;$B$2&amp;$B$1&amp;J114)</f>
        <v/>
      </c>
      <c r="U114" s="3" t="str">
        <f>IF(L114="","",$B$2&amp;K114&amp;$B$2&amp;$B$1&amp;L114)</f>
        <v/>
      </c>
      <c r="V114" s="3" t="str">
        <f>IF(N114="","",$B$2&amp;M114&amp;$B$2&amp;$B$1&amp;N114)</f>
        <v/>
      </c>
      <c r="W114" s="3" t="str">
        <f>IF(P114="","",$B$2&amp;O114&amp;$B$2&amp;$B$1&amp;P114)</f>
        <v/>
      </c>
      <c r="X114" s="3" t="str">
        <f>IF(R114="","",$B$2&amp;Q114&amp;$B$2&amp;$B$1&amp;R114)</f>
        <v/>
      </c>
      <c r="Y114" s="3" t="str">
        <f t="shared" si="8"/>
        <v>{}</v>
      </c>
      <c r="Z114" s="11" t="s">
        <v>336</v>
      </c>
      <c r="AA114" s="11" t="str">
        <f t="shared" si="9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 t="str">
        <f t="shared" si="10"/>
        <v/>
      </c>
      <c r="BQ114" s="11" t="str">
        <f>AA114&amp;_xlfn.TEXTJOIN($A$5,1,AA115:AA118)</f>
        <v/>
      </c>
      <c r="BR114" s="1">
        <f t="shared" si="13"/>
        <v>4</v>
      </c>
      <c r="BS114" s="1">
        <f t="shared" si="14"/>
        <v>401</v>
      </c>
      <c r="BT114" s="1">
        <f>COUNTIF($BS$10:BS114,601)</f>
        <v>2</v>
      </c>
      <c r="BU114" s="1">
        <f t="shared" si="15"/>
        <v>0</v>
      </c>
    </row>
    <row r="115" spans="2:73">
      <c r="B115" s="1" t="str">
        <f t="shared" si="11"/>
        <v>SkillDescBrief4000304</v>
      </c>
      <c r="C115" s="1" t="str">
        <f t="shared" si="12"/>
        <v>SkillDescDetail400030402</v>
      </c>
      <c r="D115" s="3">
        <v>400030402</v>
      </c>
      <c r="E115" s="3">
        <v>4000304</v>
      </c>
      <c r="F115" s="3">
        <v>2</v>
      </c>
      <c r="G115" s="3" t="s">
        <v>332</v>
      </c>
      <c r="H115" s="3"/>
      <c r="I115" s="3" t="s">
        <v>333</v>
      </c>
      <c r="J115" s="3"/>
      <c r="K115" s="3" t="s">
        <v>334</v>
      </c>
      <c r="L115" s="3"/>
      <c r="M115" s="3"/>
      <c r="N115" s="3"/>
      <c r="O115" s="3"/>
      <c r="P115" s="3"/>
      <c r="Q115" s="3" t="s">
        <v>335</v>
      </c>
      <c r="R115" s="3"/>
      <c r="S115" s="3" t="str">
        <f>IF(H115="","",$B$2&amp;G115&amp;$B$2&amp;$B$1&amp;H115)</f>
        <v/>
      </c>
      <c r="T115" s="3" t="str">
        <f>IF(J115="","",$B$2&amp;I115&amp;$B$2&amp;$B$1&amp;J115)</f>
        <v/>
      </c>
      <c r="U115" s="3" t="str">
        <f>IF(L115="","",$B$2&amp;K115&amp;$B$2&amp;$B$1&amp;L115)</f>
        <v/>
      </c>
      <c r="V115" s="3" t="str">
        <f>IF(N115="","",$B$2&amp;M115&amp;$B$2&amp;$B$1&amp;N115)</f>
        <v/>
      </c>
      <c r="W115" s="3" t="str">
        <f>IF(P115="","",$B$2&amp;O115&amp;$B$2&amp;$B$1&amp;P115)</f>
        <v/>
      </c>
      <c r="X115" s="3" t="str">
        <f>IF(R115="","",$B$2&amp;Q115&amp;$B$2&amp;$B$1&amp;R115)</f>
        <v/>
      </c>
      <c r="Y115" s="3" t="str">
        <f t="shared" si="8"/>
        <v>{}</v>
      </c>
      <c r="Z115" s="11" t="s">
        <v>336</v>
      </c>
      <c r="AA115" s="11" t="str">
        <f t="shared" si="9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 t="str">
        <f t="shared" si="10"/>
        <v/>
      </c>
      <c r="BQ115" s="11"/>
      <c r="BR115" s="1">
        <f t="shared" si="13"/>
        <v>4</v>
      </c>
      <c r="BS115" s="1">
        <f t="shared" si="14"/>
        <v>402</v>
      </c>
      <c r="BT115" s="1">
        <f>COUNTIF($BS$10:BS115,601)</f>
        <v>2</v>
      </c>
      <c r="BU115" s="1">
        <f t="shared" si="15"/>
        <v>0</v>
      </c>
    </row>
    <row r="116" spans="2:73">
      <c r="B116" s="1" t="str">
        <f t="shared" si="11"/>
        <v>SkillDescBrief4000304</v>
      </c>
      <c r="C116" s="1" t="str">
        <f t="shared" si="12"/>
        <v>SkillDescDetail400030403</v>
      </c>
      <c r="D116" s="3">
        <v>400030403</v>
      </c>
      <c r="E116" s="3">
        <v>4000304</v>
      </c>
      <c r="F116" s="3">
        <v>3</v>
      </c>
      <c r="G116" s="3" t="s">
        <v>332</v>
      </c>
      <c r="H116" s="3"/>
      <c r="I116" s="3" t="s">
        <v>333</v>
      </c>
      <c r="J116" s="3"/>
      <c r="K116" s="3" t="s">
        <v>334</v>
      </c>
      <c r="L116" s="3"/>
      <c r="M116" s="3"/>
      <c r="N116" s="3"/>
      <c r="O116" s="3"/>
      <c r="P116" s="3"/>
      <c r="Q116" s="3" t="s">
        <v>335</v>
      </c>
      <c r="R116" s="3"/>
      <c r="S116" s="3" t="str">
        <f>IF(H116="","",$B$2&amp;G116&amp;$B$2&amp;$B$1&amp;H116)</f>
        <v/>
      </c>
      <c r="T116" s="3" t="str">
        <f>IF(J116="","",$B$2&amp;I116&amp;$B$2&amp;$B$1&amp;J116)</f>
        <v/>
      </c>
      <c r="U116" s="3" t="str">
        <f>IF(L116="","",$B$2&amp;K116&amp;$B$2&amp;$B$1&amp;L116)</f>
        <v/>
      </c>
      <c r="V116" s="3" t="str">
        <f>IF(N116="","",$B$2&amp;M116&amp;$B$2&amp;$B$1&amp;N116)</f>
        <v/>
      </c>
      <c r="W116" s="3" t="str">
        <f>IF(P116="","",$B$2&amp;O116&amp;$B$2&amp;$B$1&amp;P116)</f>
        <v/>
      </c>
      <c r="X116" s="3" t="str">
        <f>IF(R116="","",$B$2&amp;Q116&amp;$B$2&amp;$B$1&amp;R116)</f>
        <v/>
      </c>
      <c r="Y116" s="3" t="str">
        <f t="shared" si="8"/>
        <v>{}</v>
      </c>
      <c r="Z116" s="11" t="s">
        <v>336</v>
      </c>
      <c r="AA116" s="11" t="str">
        <f t="shared" si="9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 t="str">
        <f t="shared" si="10"/>
        <v/>
      </c>
      <c r="BQ116" s="11"/>
      <c r="BR116" s="1">
        <f t="shared" si="13"/>
        <v>4</v>
      </c>
      <c r="BS116" s="1">
        <f t="shared" si="14"/>
        <v>403</v>
      </c>
      <c r="BT116" s="1">
        <f>COUNTIF($BS$10:BS116,601)</f>
        <v>2</v>
      </c>
      <c r="BU116" s="1">
        <f t="shared" si="15"/>
        <v>0</v>
      </c>
    </row>
    <row r="117" spans="2:73">
      <c r="B117" s="1" t="str">
        <f t="shared" si="11"/>
        <v>SkillDescBrief4000304</v>
      </c>
      <c r="C117" s="1" t="str">
        <f t="shared" si="12"/>
        <v>SkillDescDetail400030404</v>
      </c>
      <c r="D117" s="3">
        <v>400030404</v>
      </c>
      <c r="E117" s="3">
        <v>4000304</v>
      </c>
      <c r="F117" s="3">
        <v>4</v>
      </c>
      <c r="G117" s="3" t="s">
        <v>332</v>
      </c>
      <c r="H117" s="3"/>
      <c r="I117" s="3" t="s">
        <v>333</v>
      </c>
      <c r="J117" s="3"/>
      <c r="K117" s="3" t="s">
        <v>334</v>
      </c>
      <c r="L117" s="3"/>
      <c r="M117" s="3"/>
      <c r="N117" s="3"/>
      <c r="O117" s="3"/>
      <c r="P117" s="3"/>
      <c r="Q117" s="3" t="s">
        <v>335</v>
      </c>
      <c r="R117" s="3"/>
      <c r="S117" s="3" t="str">
        <f>IF(H117="","",$B$2&amp;G117&amp;$B$2&amp;$B$1&amp;H117)</f>
        <v/>
      </c>
      <c r="T117" s="3" t="str">
        <f>IF(J117="","",$B$2&amp;I117&amp;$B$2&amp;$B$1&amp;J117)</f>
        <v/>
      </c>
      <c r="U117" s="3" t="str">
        <f>IF(L117="","",$B$2&amp;K117&amp;$B$2&amp;$B$1&amp;L117)</f>
        <v/>
      </c>
      <c r="V117" s="3" t="str">
        <f>IF(N117="","",$B$2&amp;M117&amp;$B$2&amp;$B$1&amp;N117)</f>
        <v/>
      </c>
      <c r="W117" s="3" t="str">
        <f>IF(P117="","",$B$2&amp;O117&amp;$B$2&amp;$B$1&amp;P117)</f>
        <v/>
      </c>
      <c r="X117" s="3" t="str">
        <f>IF(R117="","",$B$2&amp;Q117&amp;$B$2&amp;$B$1&amp;R117)</f>
        <v/>
      </c>
      <c r="Y117" s="3" t="str">
        <f t="shared" si="8"/>
        <v>{}</v>
      </c>
      <c r="Z117" s="11" t="s">
        <v>336</v>
      </c>
      <c r="AA117" s="11" t="str">
        <f t="shared" si="9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 t="str">
        <f t="shared" si="10"/>
        <v/>
      </c>
      <c r="BQ117" s="11"/>
      <c r="BR117" s="1">
        <f t="shared" si="13"/>
        <v>4</v>
      </c>
      <c r="BS117" s="1">
        <f t="shared" si="14"/>
        <v>404</v>
      </c>
      <c r="BT117" s="1">
        <f>COUNTIF($BS$10:BS117,601)</f>
        <v>2</v>
      </c>
      <c r="BU117" s="1">
        <f t="shared" si="15"/>
        <v>0</v>
      </c>
    </row>
    <row r="118" spans="2:73">
      <c r="B118" s="1" t="str">
        <f t="shared" si="11"/>
        <v>SkillDescBrief4000304</v>
      </c>
      <c r="C118" s="1" t="str">
        <f t="shared" si="12"/>
        <v>SkillDescDetail400030405</v>
      </c>
      <c r="D118" s="3">
        <v>400030405</v>
      </c>
      <c r="E118" s="3">
        <v>4000304</v>
      </c>
      <c r="F118" s="3">
        <v>5</v>
      </c>
      <c r="G118" s="3" t="s">
        <v>332</v>
      </c>
      <c r="H118" s="3"/>
      <c r="I118" s="3" t="s">
        <v>333</v>
      </c>
      <c r="J118" s="3"/>
      <c r="K118" s="3" t="s">
        <v>334</v>
      </c>
      <c r="L118" s="3"/>
      <c r="M118" s="3"/>
      <c r="N118" s="3"/>
      <c r="O118" s="3"/>
      <c r="P118" s="3"/>
      <c r="Q118" s="3" t="s">
        <v>335</v>
      </c>
      <c r="R118" s="3"/>
      <c r="S118" s="3" t="str">
        <f>IF(H118="","",$B$2&amp;G118&amp;$B$2&amp;$B$1&amp;H118)</f>
        <v/>
      </c>
      <c r="T118" s="3" t="str">
        <f>IF(J118="","",$B$2&amp;I118&amp;$B$2&amp;$B$1&amp;J118)</f>
        <v/>
      </c>
      <c r="U118" s="3" t="str">
        <f>IF(L118="","",$B$2&amp;K118&amp;$B$2&amp;$B$1&amp;L118)</f>
        <v/>
      </c>
      <c r="V118" s="3" t="str">
        <f>IF(N118="","",$B$2&amp;M118&amp;$B$2&amp;$B$1&amp;N118)</f>
        <v/>
      </c>
      <c r="W118" s="3" t="str">
        <f>IF(P118="","",$B$2&amp;O118&amp;$B$2&amp;$B$1&amp;P118)</f>
        <v/>
      </c>
      <c r="X118" s="3" t="str">
        <f>IF(R118="","",$B$2&amp;Q118&amp;$B$2&amp;$B$1&amp;R118)</f>
        <v/>
      </c>
      <c r="Y118" s="3" t="str">
        <f t="shared" si="8"/>
        <v>{}</v>
      </c>
      <c r="Z118" s="11" t="s">
        <v>336</v>
      </c>
      <c r="AA118" s="11" t="str">
        <f t="shared" si="9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 t="str">
        <f t="shared" si="10"/>
        <v/>
      </c>
      <c r="BQ118" s="11"/>
      <c r="BR118" s="1">
        <f t="shared" si="13"/>
        <v>4</v>
      </c>
      <c r="BS118" s="1">
        <f t="shared" si="14"/>
        <v>405</v>
      </c>
      <c r="BT118" s="1">
        <f>COUNTIF($BS$10:BS118,601)</f>
        <v>2</v>
      </c>
      <c r="BU118" s="1">
        <f t="shared" si="15"/>
        <v>0</v>
      </c>
    </row>
    <row r="119" spans="2:73">
      <c r="B119" s="1" t="str">
        <f t="shared" si="11"/>
        <v>SkillDescBrief// 战斗被动</v>
      </c>
      <c r="C119" s="1" t="str">
        <f t="shared" si="12"/>
        <v>SkillDescDetail// 战斗被动2</v>
      </c>
      <c r="D119" s="7" t="s">
        <v>338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 t="str">
        <f t="shared" si="8"/>
        <v/>
      </c>
      <c r="Z119" s="10" t="s">
        <v>336</v>
      </c>
      <c r="AA119" s="10" t="str">
        <f t="shared" si="9"/>
        <v/>
      </c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 t="str">
        <f t="shared" si="10"/>
        <v/>
      </c>
      <c r="BQ119" s="10"/>
      <c r="BR119" s="1">
        <f t="shared" si="13"/>
        <v>0</v>
      </c>
      <c r="BS119" s="1">
        <f t="shared" si="14"/>
        <v>0</v>
      </c>
      <c r="BT119" s="1">
        <f>COUNTIF($BS$10:BS119,601)</f>
        <v>2</v>
      </c>
      <c r="BU119" s="1">
        <f t="shared" si="15"/>
        <v>0</v>
      </c>
    </row>
    <row r="120" spans="2:73">
      <c r="B120" s="1" t="str">
        <f t="shared" si="11"/>
        <v>SkillDescBrief4000305</v>
      </c>
      <c r="C120" s="1" t="str">
        <f t="shared" si="12"/>
        <v>SkillDescDetail400030501</v>
      </c>
      <c r="D120" s="3">
        <v>400030501</v>
      </c>
      <c r="E120" s="3">
        <v>4000305</v>
      </c>
      <c r="F120" s="3">
        <v>1</v>
      </c>
      <c r="G120" s="3" t="s">
        <v>332</v>
      </c>
      <c r="H120" s="3"/>
      <c r="I120" s="3" t="s">
        <v>333</v>
      </c>
      <c r="J120" s="3"/>
      <c r="K120" s="3" t="s">
        <v>334</v>
      </c>
      <c r="L120" s="3"/>
      <c r="M120" s="3"/>
      <c r="N120" s="3"/>
      <c r="O120" s="3"/>
      <c r="P120" s="3"/>
      <c r="Q120" s="3" t="s">
        <v>335</v>
      </c>
      <c r="R120" s="3"/>
      <c r="S120" s="3" t="str">
        <f>IF(H120="","",$B$2&amp;G120&amp;$B$2&amp;$B$1&amp;H120)</f>
        <v/>
      </c>
      <c r="T120" s="3" t="str">
        <f>IF(J120="","",$B$2&amp;I120&amp;$B$2&amp;$B$1&amp;J120)</f>
        <v/>
      </c>
      <c r="U120" s="3" t="str">
        <f>IF(L120="","",$B$2&amp;K120&amp;$B$2&amp;$B$1&amp;L120)</f>
        <v/>
      </c>
      <c r="V120" s="3" t="str">
        <f>IF(N120="","",$B$2&amp;M120&amp;$B$2&amp;$B$1&amp;N120)</f>
        <v/>
      </c>
      <c r="W120" s="3" t="str">
        <f>IF(P120="","",$B$2&amp;O120&amp;$B$2&amp;$B$1&amp;P120)</f>
        <v/>
      </c>
      <c r="X120" s="3" t="str">
        <f>IF(R120="","",$B$2&amp;Q120&amp;$B$2&amp;$B$1&amp;R120)</f>
        <v/>
      </c>
      <c r="Y120" s="3" t="str">
        <f t="shared" si="8"/>
        <v>{}</v>
      </c>
      <c r="Z120" s="11" t="s">
        <v>336</v>
      </c>
      <c r="AA120" s="11" t="str">
        <f t="shared" si="9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 t="str">
        <f t="shared" si="10"/>
        <v/>
      </c>
      <c r="BQ120" s="11" t="str">
        <f>AA120&amp;_xlfn.TEXTJOIN($A$5,1,AA121:AA124)</f>
        <v/>
      </c>
      <c r="BR120" s="1">
        <f t="shared" si="13"/>
        <v>5</v>
      </c>
      <c r="BS120" s="1">
        <f t="shared" si="14"/>
        <v>501</v>
      </c>
      <c r="BT120" s="1">
        <f>COUNTIF($BS$10:BS120,601)</f>
        <v>2</v>
      </c>
      <c r="BU120" s="1">
        <f t="shared" si="15"/>
        <v>0</v>
      </c>
    </row>
    <row r="121" spans="2:73">
      <c r="B121" s="1" t="str">
        <f t="shared" si="11"/>
        <v>SkillDescBrief4000305</v>
      </c>
      <c r="C121" s="1" t="str">
        <f t="shared" si="12"/>
        <v>SkillDescDetail400030502</v>
      </c>
      <c r="D121" s="3">
        <v>400030502</v>
      </c>
      <c r="E121" s="3">
        <v>4000305</v>
      </c>
      <c r="F121" s="3">
        <v>2</v>
      </c>
      <c r="G121" s="3" t="s">
        <v>332</v>
      </c>
      <c r="H121" s="3"/>
      <c r="I121" s="3" t="s">
        <v>333</v>
      </c>
      <c r="J121" s="3"/>
      <c r="K121" s="3" t="s">
        <v>334</v>
      </c>
      <c r="L121" s="3"/>
      <c r="M121" s="3"/>
      <c r="N121" s="3"/>
      <c r="O121" s="3"/>
      <c r="P121" s="3"/>
      <c r="Q121" s="3" t="s">
        <v>335</v>
      </c>
      <c r="R121" s="3"/>
      <c r="S121" s="3" t="str">
        <f>IF(H121="","",$B$2&amp;G121&amp;$B$2&amp;$B$1&amp;H121)</f>
        <v/>
      </c>
      <c r="T121" s="3" t="str">
        <f>IF(J121="","",$B$2&amp;I121&amp;$B$2&amp;$B$1&amp;J121)</f>
        <v/>
      </c>
      <c r="U121" s="3" t="str">
        <f>IF(L121="","",$B$2&amp;K121&amp;$B$2&amp;$B$1&amp;L121)</f>
        <v/>
      </c>
      <c r="V121" s="3" t="str">
        <f>IF(N121="","",$B$2&amp;M121&amp;$B$2&amp;$B$1&amp;N121)</f>
        <v/>
      </c>
      <c r="W121" s="3" t="str">
        <f>IF(P121="","",$B$2&amp;O121&amp;$B$2&amp;$B$1&amp;P121)</f>
        <v/>
      </c>
      <c r="X121" s="3" t="str">
        <f>IF(R121="","",$B$2&amp;Q121&amp;$B$2&amp;$B$1&amp;R121)</f>
        <v/>
      </c>
      <c r="Y121" s="3" t="str">
        <f t="shared" si="8"/>
        <v>{}</v>
      </c>
      <c r="Z121" s="11" t="s">
        <v>336</v>
      </c>
      <c r="AA121" s="11" t="str">
        <f t="shared" si="9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 t="str">
        <f t="shared" si="10"/>
        <v/>
      </c>
      <c r="BQ121" s="11"/>
      <c r="BR121" s="1">
        <f t="shared" si="13"/>
        <v>5</v>
      </c>
      <c r="BS121" s="1">
        <f t="shared" si="14"/>
        <v>502</v>
      </c>
      <c r="BT121" s="1">
        <f>COUNTIF($BS$10:BS121,601)</f>
        <v>2</v>
      </c>
      <c r="BU121" s="1">
        <f t="shared" si="15"/>
        <v>0</v>
      </c>
    </row>
    <row r="122" spans="2:73">
      <c r="B122" s="1" t="str">
        <f t="shared" si="11"/>
        <v>SkillDescBrief4000305</v>
      </c>
      <c r="C122" s="1" t="str">
        <f t="shared" si="12"/>
        <v>SkillDescDetail400030503</v>
      </c>
      <c r="D122" s="3">
        <v>400030503</v>
      </c>
      <c r="E122" s="3">
        <v>4000305</v>
      </c>
      <c r="F122" s="3">
        <v>3</v>
      </c>
      <c r="G122" s="3" t="s">
        <v>332</v>
      </c>
      <c r="H122" s="3"/>
      <c r="I122" s="3" t="s">
        <v>333</v>
      </c>
      <c r="J122" s="3"/>
      <c r="K122" s="3" t="s">
        <v>334</v>
      </c>
      <c r="L122" s="3"/>
      <c r="M122" s="3"/>
      <c r="N122" s="3"/>
      <c r="O122" s="3"/>
      <c r="P122" s="3"/>
      <c r="Q122" s="3" t="s">
        <v>335</v>
      </c>
      <c r="R122" s="3"/>
      <c r="S122" s="3" t="str">
        <f>IF(H122="","",$B$2&amp;G122&amp;$B$2&amp;$B$1&amp;H122)</f>
        <v/>
      </c>
      <c r="T122" s="3" t="str">
        <f>IF(J122="","",$B$2&amp;I122&amp;$B$2&amp;$B$1&amp;J122)</f>
        <v/>
      </c>
      <c r="U122" s="3" t="str">
        <f>IF(L122="","",$B$2&amp;K122&amp;$B$2&amp;$B$1&amp;L122)</f>
        <v/>
      </c>
      <c r="V122" s="3" t="str">
        <f>IF(N122="","",$B$2&amp;M122&amp;$B$2&amp;$B$1&amp;N122)</f>
        <v/>
      </c>
      <c r="W122" s="3" t="str">
        <f>IF(P122="","",$B$2&amp;O122&amp;$B$2&amp;$B$1&amp;P122)</f>
        <v/>
      </c>
      <c r="X122" s="3" t="str">
        <f>IF(R122="","",$B$2&amp;Q122&amp;$B$2&amp;$B$1&amp;R122)</f>
        <v/>
      </c>
      <c r="Y122" s="3" t="str">
        <f t="shared" si="8"/>
        <v>{}</v>
      </c>
      <c r="Z122" s="11" t="s">
        <v>336</v>
      </c>
      <c r="AA122" s="11" t="str">
        <f t="shared" si="9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 t="str">
        <f t="shared" si="10"/>
        <v/>
      </c>
      <c r="BQ122" s="11"/>
      <c r="BR122" s="1">
        <f t="shared" si="13"/>
        <v>5</v>
      </c>
      <c r="BS122" s="1">
        <f t="shared" si="14"/>
        <v>503</v>
      </c>
      <c r="BT122" s="1">
        <f>COUNTIF($BS$10:BS122,601)</f>
        <v>2</v>
      </c>
      <c r="BU122" s="1">
        <f t="shared" si="15"/>
        <v>0</v>
      </c>
    </row>
    <row r="123" spans="2:73">
      <c r="B123" s="1" t="str">
        <f t="shared" si="11"/>
        <v>SkillDescBrief4000305</v>
      </c>
      <c r="C123" s="1" t="str">
        <f t="shared" si="12"/>
        <v>SkillDescDetail400030504</v>
      </c>
      <c r="D123" s="3">
        <v>400030504</v>
      </c>
      <c r="E123" s="3">
        <v>4000305</v>
      </c>
      <c r="F123" s="3">
        <v>4</v>
      </c>
      <c r="G123" s="3" t="s">
        <v>332</v>
      </c>
      <c r="H123" s="3"/>
      <c r="I123" s="3" t="s">
        <v>333</v>
      </c>
      <c r="J123" s="3"/>
      <c r="K123" s="3" t="s">
        <v>334</v>
      </c>
      <c r="L123" s="3"/>
      <c r="M123" s="3"/>
      <c r="N123" s="3"/>
      <c r="O123" s="3"/>
      <c r="P123" s="3"/>
      <c r="Q123" s="3" t="s">
        <v>335</v>
      </c>
      <c r="R123" s="3"/>
      <c r="S123" s="3" t="str">
        <f>IF(H123="","",$B$2&amp;G123&amp;$B$2&amp;$B$1&amp;H123)</f>
        <v/>
      </c>
      <c r="T123" s="3" t="str">
        <f>IF(J123="","",$B$2&amp;I123&amp;$B$2&amp;$B$1&amp;J123)</f>
        <v/>
      </c>
      <c r="U123" s="3" t="str">
        <f>IF(L123="","",$B$2&amp;K123&amp;$B$2&amp;$B$1&amp;L123)</f>
        <v/>
      </c>
      <c r="V123" s="3" t="str">
        <f>IF(N123="","",$B$2&amp;M123&amp;$B$2&amp;$B$1&amp;N123)</f>
        <v/>
      </c>
      <c r="W123" s="3" t="str">
        <f>IF(P123="","",$B$2&amp;O123&amp;$B$2&amp;$B$1&amp;P123)</f>
        <v/>
      </c>
      <c r="X123" s="3" t="str">
        <f>IF(R123="","",$B$2&amp;Q123&amp;$B$2&amp;$B$1&amp;R123)</f>
        <v/>
      </c>
      <c r="Y123" s="3" t="str">
        <f t="shared" si="8"/>
        <v>{}</v>
      </c>
      <c r="Z123" s="11" t="s">
        <v>336</v>
      </c>
      <c r="AA123" s="11" t="str">
        <f t="shared" si="9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 t="str">
        <f t="shared" si="10"/>
        <v/>
      </c>
      <c r="BQ123" s="11"/>
      <c r="BR123" s="1">
        <f t="shared" si="13"/>
        <v>5</v>
      </c>
      <c r="BS123" s="1">
        <f t="shared" si="14"/>
        <v>504</v>
      </c>
      <c r="BT123" s="1">
        <f>COUNTIF($BS$10:BS123,601)</f>
        <v>2</v>
      </c>
      <c r="BU123" s="1">
        <f t="shared" si="15"/>
        <v>0</v>
      </c>
    </row>
    <row r="124" spans="2:73">
      <c r="B124" s="1" t="str">
        <f t="shared" si="11"/>
        <v>SkillDescBrief4000305</v>
      </c>
      <c r="C124" s="1" t="str">
        <f t="shared" si="12"/>
        <v>SkillDescDetail400030505</v>
      </c>
      <c r="D124" s="3">
        <v>400030505</v>
      </c>
      <c r="E124" s="3">
        <v>4000305</v>
      </c>
      <c r="F124" s="3">
        <v>5</v>
      </c>
      <c r="G124" s="3" t="s">
        <v>332</v>
      </c>
      <c r="H124" s="3"/>
      <c r="I124" s="3" t="s">
        <v>333</v>
      </c>
      <c r="J124" s="3"/>
      <c r="K124" s="3" t="s">
        <v>334</v>
      </c>
      <c r="L124" s="3"/>
      <c r="M124" s="3"/>
      <c r="N124" s="3"/>
      <c r="O124" s="3"/>
      <c r="P124" s="3"/>
      <c r="Q124" s="3" t="s">
        <v>335</v>
      </c>
      <c r="R124" s="3"/>
      <c r="S124" s="3" t="str">
        <f>IF(H124="","",$B$2&amp;G124&amp;$B$2&amp;$B$1&amp;H124)</f>
        <v/>
      </c>
      <c r="T124" s="3" t="str">
        <f>IF(J124="","",$B$2&amp;I124&amp;$B$2&amp;$B$1&amp;J124)</f>
        <v/>
      </c>
      <c r="U124" s="3" t="str">
        <f>IF(L124="","",$B$2&amp;K124&amp;$B$2&amp;$B$1&amp;L124)</f>
        <v/>
      </c>
      <c r="V124" s="3" t="str">
        <f>IF(N124="","",$B$2&amp;M124&amp;$B$2&amp;$B$1&amp;N124)</f>
        <v/>
      </c>
      <c r="W124" s="3" t="str">
        <f>IF(P124="","",$B$2&amp;O124&amp;$B$2&amp;$B$1&amp;P124)</f>
        <v/>
      </c>
      <c r="X124" s="3" t="str">
        <f>IF(R124="","",$B$2&amp;Q124&amp;$B$2&amp;$B$1&amp;R124)</f>
        <v/>
      </c>
      <c r="Y124" s="3" t="str">
        <f t="shared" si="8"/>
        <v>{}</v>
      </c>
      <c r="Z124" s="11" t="s">
        <v>336</v>
      </c>
      <c r="AA124" s="11" t="str">
        <f t="shared" si="9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 t="str">
        <f t="shared" si="10"/>
        <v/>
      </c>
      <c r="BQ124" s="11"/>
      <c r="BR124" s="1">
        <f t="shared" si="13"/>
        <v>5</v>
      </c>
      <c r="BS124" s="1">
        <f t="shared" si="14"/>
        <v>505</v>
      </c>
      <c r="BT124" s="1">
        <f>COUNTIF($BS$10:BS124,601)</f>
        <v>2</v>
      </c>
      <c r="BU124" s="1">
        <f t="shared" si="15"/>
        <v>0</v>
      </c>
    </row>
    <row r="125" spans="2:73">
      <c r="B125" s="1" t="str">
        <f t="shared" si="11"/>
        <v>SkillDescBrief// 战斗被动</v>
      </c>
      <c r="C125" s="1" t="str">
        <f t="shared" si="12"/>
        <v>SkillDescDetail// 战斗被动3</v>
      </c>
      <c r="D125" s="7" t="s">
        <v>339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 t="str">
        <f t="shared" si="8"/>
        <v/>
      </c>
      <c r="Z125" s="10" t="s">
        <v>336</v>
      </c>
      <c r="AA125" s="10" t="str">
        <f t="shared" si="9"/>
        <v/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 t="str">
        <f t="shared" si="10"/>
        <v/>
      </c>
      <c r="BQ125" s="10"/>
      <c r="BR125" s="1">
        <f t="shared" si="13"/>
        <v>0</v>
      </c>
      <c r="BS125" s="1">
        <f t="shared" si="14"/>
        <v>0</v>
      </c>
      <c r="BT125" s="1">
        <f>COUNTIF($BS$10:BS125,601)</f>
        <v>2</v>
      </c>
      <c r="BU125" s="1">
        <f t="shared" si="15"/>
        <v>0</v>
      </c>
    </row>
    <row r="126" spans="2:73">
      <c r="B126" s="1" t="str">
        <f t="shared" si="11"/>
        <v>SkillDescBrief4000306</v>
      </c>
      <c r="C126" s="1" t="str">
        <f t="shared" si="12"/>
        <v>SkillDescDetail400030601</v>
      </c>
      <c r="D126" s="3">
        <v>400030601</v>
      </c>
      <c r="E126" s="3">
        <v>4000306</v>
      </c>
      <c r="F126" s="3">
        <v>1</v>
      </c>
      <c r="G126" s="3" t="s">
        <v>332</v>
      </c>
      <c r="H126" s="3"/>
      <c r="I126" s="3" t="s">
        <v>333</v>
      </c>
      <c r="J126" s="3"/>
      <c r="K126" s="3" t="s">
        <v>334</v>
      </c>
      <c r="L126" s="3"/>
      <c r="M126" s="3"/>
      <c r="N126" s="3"/>
      <c r="O126" s="3"/>
      <c r="P126" s="3"/>
      <c r="Q126" s="3" t="s">
        <v>335</v>
      </c>
      <c r="R126" s="3"/>
      <c r="S126" s="3" t="str">
        <f>IF(H126="","",$B$2&amp;G126&amp;$B$2&amp;$B$1&amp;H126)</f>
        <v/>
      </c>
      <c r="T126" s="3" t="str">
        <f>IF(J126="","",$B$2&amp;I126&amp;$B$2&amp;$B$1&amp;J126)</f>
        <v/>
      </c>
      <c r="U126" s="3" t="str">
        <f>IF(L126="","",$B$2&amp;K126&amp;$B$2&amp;$B$1&amp;L126)</f>
        <v/>
      </c>
      <c r="V126" s="3" t="str">
        <f>IF(N126="","",$B$2&amp;M126&amp;$B$2&amp;$B$1&amp;N126)</f>
        <v/>
      </c>
      <c r="W126" s="3" t="str">
        <f>IF(P126="","",$B$2&amp;O126&amp;$B$2&amp;$B$1&amp;P126)</f>
        <v/>
      </c>
      <c r="X126" s="3" t="str">
        <f>IF(R126="","",$B$2&amp;Q126&amp;$B$2&amp;$B$1&amp;R126)</f>
        <v/>
      </c>
      <c r="Y126" s="3" t="str">
        <f t="shared" si="8"/>
        <v>{}</v>
      </c>
      <c r="Z126" s="11"/>
      <c r="AA126" s="11" t="str">
        <f t="shared" si="9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>
        <f t="shared" si="10"/>
        <v>0</v>
      </c>
      <c r="BQ126" s="11" t="str">
        <f>AA126&amp;_xlfn.TEXTJOIN($A$5,1,AA127:AA130)</f>
        <v/>
      </c>
      <c r="BR126" s="1">
        <f t="shared" si="13"/>
        <v>6</v>
      </c>
      <c r="BS126" s="1">
        <f t="shared" si="14"/>
        <v>601</v>
      </c>
      <c r="BT126" s="1">
        <f>COUNTIF($BS$10:BS126,601)</f>
        <v>3</v>
      </c>
      <c r="BU126" s="1">
        <f t="shared" si="15"/>
        <v>1</v>
      </c>
    </row>
    <row r="127" spans="2:73">
      <c r="B127" s="1" t="str">
        <f t="shared" si="11"/>
        <v>SkillDescBrief4000306</v>
      </c>
      <c r="C127" s="1" t="str">
        <f t="shared" si="12"/>
        <v>SkillDescDetail400030602</v>
      </c>
      <c r="D127" s="3">
        <v>400030602</v>
      </c>
      <c r="E127" s="3">
        <v>4000306</v>
      </c>
      <c r="F127" s="3">
        <v>2</v>
      </c>
      <c r="G127" s="3" t="s">
        <v>332</v>
      </c>
      <c r="H127" s="3"/>
      <c r="I127" s="3" t="s">
        <v>333</v>
      </c>
      <c r="J127" s="3"/>
      <c r="K127" s="3" t="s">
        <v>334</v>
      </c>
      <c r="L127" s="3"/>
      <c r="M127" s="3"/>
      <c r="N127" s="3"/>
      <c r="O127" s="3"/>
      <c r="P127" s="3"/>
      <c r="Q127" s="3" t="s">
        <v>335</v>
      </c>
      <c r="R127" s="3"/>
      <c r="S127" s="3" t="str">
        <f>IF(H127="","",$B$2&amp;G127&amp;$B$2&amp;$B$1&amp;H127)</f>
        <v/>
      </c>
      <c r="T127" s="3" t="str">
        <f>IF(J127="","",$B$2&amp;I127&amp;$B$2&amp;$B$1&amp;J127)</f>
        <v/>
      </c>
      <c r="U127" s="3" t="str">
        <f>IF(L127="","",$B$2&amp;K127&amp;$B$2&amp;$B$1&amp;L127)</f>
        <v/>
      </c>
      <c r="V127" s="3" t="str">
        <f>IF(N127="","",$B$2&amp;M127&amp;$B$2&amp;$B$1&amp;N127)</f>
        <v/>
      </c>
      <c r="W127" s="3" t="str">
        <f>IF(P127="","",$B$2&amp;O127&amp;$B$2&amp;$B$1&amp;P127)</f>
        <v/>
      </c>
      <c r="X127" s="3" t="str">
        <f>IF(R127="","",$B$2&amp;Q127&amp;$B$2&amp;$B$1&amp;R127)</f>
        <v/>
      </c>
      <c r="Y127" s="3" t="str">
        <f t="shared" si="8"/>
        <v>{}</v>
      </c>
      <c r="Z127" s="11"/>
      <c r="AA127" s="11" t="str">
        <f t="shared" si="9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>
        <f t="shared" si="10"/>
        <v>0</v>
      </c>
      <c r="BQ127" s="11"/>
      <c r="BR127" s="1">
        <f t="shared" si="13"/>
        <v>6</v>
      </c>
      <c r="BS127" s="1">
        <f t="shared" si="14"/>
        <v>602</v>
      </c>
      <c r="BT127" s="1">
        <f>COUNTIF($BS$10:BS127,601)</f>
        <v>3</v>
      </c>
      <c r="BU127" s="1">
        <f t="shared" si="15"/>
        <v>1</v>
      </c>
    </row>
    <row r="128" spans="2:73">
      <c r="B128" s="1" t="str">
        <f t="shared" si="11"/>
        <v>SkillDescBrief4000306</v>
      </c>
      <c r="C128" s="1" t="str">
        <f t="shared" si="12"/>
        <v>SkillDescDetail400030603</v>
      </c>
      <c r="D128" s="3">
        <v>400030603</v>
      </c>
      <c r="E128" s="3">
        <v>4000306</v>
      </c>
      <c r="F128" s="3">
        <v>3</v>
      </c>
      <c r="G128" s="3" t="s">
        <v>332</v>
      </c>
      <c r="H128" s="3"/>
      <c r="I128" s="3" t="s">
        <v>333</v>
      </c>
      <c r="J128" s="3"/>
      <c r="K128" s="3" t="s">
        <v>334</v>
      </c>
      <c r="L128" s="3"/>
      <c r="M128" s="3"/>
      <c r="N128" s="3"/>
      <c r="O128" s="3"/>
      <c r="P128" s="3"/>
      <c r="Q128" s="3" t="s">
        <v>335</v>
      </c>
      <c r="R128" s="3"/>
      <c r="S128" s="3" t="str">
        <f>IF(H128="","",$B$2&amp;G128&amp;$B$2&amp;$B$1&amp;H128)</f>
        <v/>
      </c>
      <c r="T128" s="3" t="str">
        <f>IF(J128="","",$B$2&amp;I128&amp;$B$2&amp;$B$1&amp;J128)</f>
        <v/>
      </c>
      <c r="U128" s="3" t="str">
        <f>IF(L128="","",$B$2&amp;K128&amp;$B$2&amp;$B$1&amp;L128)</f>
        <v/>
      </c>
      <c r="V128" s="3" t="str">
        <f>IF(N128="","",$B$2&amp;M128&amp;$B$2&amp;$B$1&amp;N128)</f>
        <v/>
      </c>
      <c r="W128" s="3" t="str">
        <f>IF(P128="","",$B$2&amp;O128&amp;$B$2&amp;$B$1&amp;P128)</f>
        <v/>
      </c>
      <c r="X128" s="3" t="str">
        <f>IF(R128="","",$B$2&amp;Q128&amp;$B$2&amp;$B$1&amp;R128)</f>
        <v/>
      </c>
      <c r="Y128" s="3" t="str">
        <f t="shared" si="8"/>
        <v>{}</v>
      </c>
      <c r="Z128" s="11"/>
      <c r="AA128" s="11" t="str">
        <f t="shared" si="9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>
        <f t="shared" si="10"/>
        <v>0</v>
      </c>
      <c r="BQ128" s="11"/>
      <c r="BR128" s="1">
        <f t="shared" si="13"/>
        <v>6</v>
      </c>
      <c r="BS128" s="1">
        <f t="shared" si="14"/>
        <v>603</v>
      </c>
      <c r="BT128" s="1">
        <f>COUNTIF($BS$10:BS128,601)</f>
        <v>3</v>
      </c>
      <c r="BU128" s="1">
        <f t="shared" si="15"/>
        <v>1</v>
      </c>
    </row>
    <row r="129" spans="2:73">
      <c r="B129" s="1" t="str">
        <f t="shared" si="11"/>
        <v>SkillDescBrief4000306</v>
      </c>
      <c r="C129" s="1" t="str">
        <f t="shared" si="12"/>
        <v>SkillDescDetail400030604</v>
      </c>
      <c r="D129" s="3">
        <v>400030604</v>
      </c>
      <c r="E129" s="3">
        <v>4000306</v>
      </c>
      <c r="F129" s="3">
        <v>4</v>
      </c>
      <c r="G129" s="3" t="s">
        <v>332</v>
      </c>
      <c r="H129" s="3"/>
      <c r="I129" s="3" t="s">
        <v>333</v>
      </c>
      <c r="J129" s="3"/>
      <c r="K129" s="3" t="s">
        <v>334</v>
      </c>
      <c r="L129" s="3"/>
      <c r="M129" s="3"/>
      <c r="N129" s="3"/>
      <c r="O129" s="3"/>
      <c r="P129" s="3"/>
      <c r="Q129" s="3" t="s">
        <v>335</v>
      </c>
      <c r="R129" s="3"/>
      <c r="S129" s="3" t="str">
        <f>IF(H129="","",$B$2&amp;G129&amp;$B$2&amp;$B$1&amp;H129)</f>
        <v/>
      </c>
      <c r="T129" s="3" t="str">
        <f>IF(J129="","",$B$2&amp;I129&amp;$B$2&amp;$B$1&amp;J129)</f>
        <v/>
      </c>
      <c r="U129" s="3" t="str">
        <f>IF(L129="","",$B$2&amp;K129&amp;$B$2&amp;$B$1&amp;L129)</f>
        <v/>
      </c>
      <c r="V129" s="3" t="str">
        <f>IF(N129="","",$B$2&amp;M129&amp;$B$2&amp;$B$1&amp;N129)</f>
        <v/>
      </c>
      <c r="W129" s="3" t="str">
        <f>IF(P129="","",$B$2&amp;O129&amp;$B$2&amp;$B$1&amp;P129)</f>
        <v/>
      </c>
      <c r="X129" s="3" t="str">
        <f>IF(R129="","",$B$2&amp;Q129&amp;$B$2&amp;$B$1&amp;R129)</f>
        <v/>
      </c>
      <c r="Y129" s="3" t="str">
        <f t="shared" si="8"/>
        <v>{}</v>
      </c>
      <c r="Z129" s="11"/>
      <c r="AA129" s="11" t="str">
        <f t="shared" si="9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>
        <f t="shared" si="10"/>
        <v>0</v>
      </c>
      <c r="BQ129" s="11"/>
      <c r="BR129" s="1">
        <f t="shared" si="13"/>
        <v>6</v>
      </c>
      <c r="BS129" s="1">
        <f t="shared" si="14"/>
        <v>604</v>
      </c>
      <c r="BT129" s="1">
        <f>COUNTIF($BS$10:BS129,601)</f>
        <v>3</v>
      </c>
      <c r="BU129" s="1">
        <f t="shared" si="15"/>
        <v>1</v>
      </c>
    </row>
    <row r="130" spans="2:73">
      <c r="B130" s="1" t="str">
        <f t="shared" si="11"/>
        <v>SkillDescBrief4000306</v>
      </c>
      <c r="C130" s="1" t="str">
        <f t="shared" si="12"/>
        <v>SkillDescDetail400030605</v>
      </c>
      <c r="D130" s="3">
        <v>400030605</v>
      </c>
      <c r="E130" s="3">
        <v>4000306</v>
      </c>
      <c r="F130" s="3">
        <v>5</v>
      </c>
      <c r="G130" s="3" t="s">
        <v>332</v>
      </c>
      <c r="H130" s="3"/>
      <c r="I130" s="3" t="s">
        <v>333</v>
      </c>
      <c r="J130" s="3"/>
      <c r="K130" s="3" t="s">
        <v>334</v>
      </c>
      <c r="L130" s="3"/>
      <c r="M130" s="3"/>
      <c r="N130" s="3"/>
      <c r="O130" s="3"/>
      <c r="P130" s="3"/>
      <c r="Q130" s="3" t="s">
        <v>335</v>
      </c>
      <c r="R130" s="3"/>
      <c r="S130" s="3" t="str">
        <f>IF(H130="","",$B$2&amp;G130&amp;$B$2&amp;$B$1&amp;H130)</f>
        <v/>
      </c>
      <c r="T130" s="3" t="str">
        <f>IF(J130="","",$B$2&amp;I130&amp;$B$2&amp;$B$1&amp;J130)</f>
        <v/>
      </c>
      <c r="U130" s="3" t="str">
        <f>IF(L130="","",$B$2&amp;K130&amp;$B$2&amp;$B$1&amp;L130)</f>
        <v/>
      </c>
      <c r="V130" s="3" t="str">
        <f>IF(N130="","",$B$2&amp;M130&amp;$B$2&amp;$B$1&amp;N130)</f>
        <v/>
      </c>
      <c r="W130" s="3" t="str">
        <f>IF(P130="","",$B$2&amp;O130&amp;$B$2&amp;$B$1&amp;P130)</f>
        <v/>
      </c>
      <c r="X130" s="3" t="str">
        <f>IF(R130="","",$B$2&amp;Q130&amp;$B$2&amp;$B$1&amp;R130)</f>
        <v/>
      </c>
      <c r="Y130" s="3" t="str">
        <f t="shared" si="8"/>
        <v>{}</v>
      </c>
      <c r="Z130" s="11"/>
      <c r="AA130" s="11" t="str">
        <f t="shared" si="9"/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>
        <f t="shared" si="10"/>
        <v>0</v>
      </c>
      <c r="BQ130" s="11"/>
      <c r="BR130" s="1">
        <f t="shared" si="13"/>
        <v>6</v>
      </c>
      <c r="BS130" s="1">
        <f t="shared" si="14"/>
        <v>605</v>
      </c>
      <c r="BT130" s="1">
        <f>COUNTIF($BS$10:BS130,601)</f>
        <v>3</v>
      </c>
      <c r="BU130" s="1">
        <f t="shared" si="15"/>
        <v>1</v>
      </c>
    </row>
    <row r="131" spans="2:73">
      <c r="B131" s="1" t="str">
        <f t="shared" si="11"/>
        <v>SkillDescBrief// 战斗被动</v>
      </c>
      <c r="C131" s="1" t="str">
        <f t="shared" si="12"/>
        <v>SkillDescDetail// 战斗被动4</v>
      </c>
      <c r="D131" s="7" t="s">
        <v>340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 t="str">
        <f t="shared" si="8"/>
        <v/>
      </c>
      <c r="Z131" s="10" t="s">
        <v>336</v>
      </c>
      <c r="AA131" s="10" t="str">
        <f t="shared" si="9"/>
        <v/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 t="str">
        <f t="shared" si="10"/>
        <v/>
      </c>
      <c r="BQ131" s="10"/>
      <c r="BR131" s="1">
        <f t="shared" si="13"/>
        <v>0</v>
      </c>
      <c r="BS131" s="1">
        <f t="shared" si="14"/>
        <v>0</v>
      </c>
      <c r="BT131" s="1">
        <f>COUNTIF($BS$10:BS131,601)</f>
        <v>3</v>
      </c>
      <c r="BU131" s="1">
        <f t="shared" si="15"/>
        <v>1</v>
      </c>
    </row>
    <row r="132" spans="2:73">
      <c r="B132" s="1" t="str">
        <f t="shared" si="11"/>
        <v>SkillDescBrief4000307</v>
      </c>
      <c r="C132" s="1" t="str">
        <f t="shared" si="12"/>
        <v>SkillDescDetail400030701</v>
      </c>
      <c r="D132" s="3">
        <v>400030701</v>
      </c>
      <c r="E132" s="3">
        <v>4000307</v>
      </c>
      <c r="F132" s="3">
        <v>1</v>
      </c>
      <c r="G132" s="3" t="s">
        <v>332</v>
      </c>
      <c r="H132" s="3"/>
      <c r="I132" s="3" t="s">
        <v>333</v>
      </c>
      <c r="J132" s="3"/>
      <c r="K132" s="3" t="s">
        <v>334</v>
      </c>
      <c r="L132" s="3"/>
      <c r="M132" s="3"/>
      <c r="N132" s="3"/>
      <c r="O132" s="3"/>
      <c r="P132" s="3"/>
      <c r="Q132" s="3" t="s">
        <v>335</v>
      </c>
      <c r="R132" s="3"/>
      <c r="S132" s="3" t="str">
        <f>IF(H132="","",$B$2&amp;G132&amp;$B$2&amp;$B$1&amp;H132)</f>
        <v/>
      </c>
      <c r="T132" s="3" t="str">
        <f>IF(J132="","",$B$2&amp;I132&amp;$B$2&amp;$B$1&amp;J132)</f>
        <v/>
      </c>
      <c r="U132" s="3" t="str">
        <f>IF(L132="","",$B$2&amp;K132&amp;$B$2&amp;$B$1&amp;L132)</f>
        <v/>
      </c>
      <c r="V132" s="3" t="str">
        <f>IF(N132="","",$B$2&amp;M132&amp;$B$2&amp;$B$1&amp;N132)</f>
        <v/>
      </c>
      <c r="W132" s="3" t="str">
        <f>IF(P132="","",$B$2&amp;O132&amp;$B$2&amp;$B$1&amp;P132)</f>
        <v/>
      </c>
      <c r="X132" s="3" t="str">
        <f>IF(R132="","",$B$2&amp;Q132&amp;$B$2&amp;$B$1&amp;R132)</f>
        <v/>
      </c>
      <c r="Y132" s="3" t="str">
        <f t="shared" si="8"/>
        <v>{}</v>
      </c>
      <c r="Z132" s="11" t="s">
        <v>336</v>
      </c>
      <c r="AA132" s="11" t="str">
        <f t="shared" si="9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 t="str">
        <f t="shared" si="10"/>
        <v/>
      </c>
      <c r="BQ132" s="11" t="str">
        <f>AA132&amp;_xlfn.TEXTJOIN($A$5,1,AA133:AA136)</f>
        <v/>
      </c>
      <c r="BR132" s="1">
        <f t="shared" si="13"/>
        <v>7</v>
      </c>
      <c r="BS132" s="1">
        <f t="shared" si="14"/>
        <v>701</v>
      </c>
      <c r="BT132" s="1">
        <f>COUNTIF($BS$10:BS132,601)</f>
        <v>3</v>
      </c>
      <c r="BU132" s="1">
        <f t="shared" si="15"/>
        <v>1</v>
      </c>
    </row>
    <row r="133" spans="2:73">
      <c r="B133" s="1" t="str">
        <f t="shared" si="11"/>
        <v>SkillDescBrief4000307</v>
      </c>
      <c r="C133" s="1" t="str">
        <f t="shared" si="12"/>
        <v>SkillDescDetail400030702</v>
      </c>
      <c r="D133" s="3">
        <v>400030702</v>
      </c>
      <c r="E133" s="3">
        <v>4000307</v>
      </c>
      <c r="F133" s="3">
        <v>2</v>
      </c>
      <c r="G133" s="3" t="s">
        <v>332</v>
      </c>
      <c r="H133" s="3"/>
      <c r="I133" s="3" t="s">
        <v>333</v>
      </c>
      <c r="J133" s="3"/>
      <c r="K133" s="3" t="s">
        <v>334</v>
      </c>
      <c r="L133" s="3"/>
      <c r="M133" s="3"/>
      <c r="N133" s="3"/>
      <c r="O133" s="3"/>
      <c r="P133" s="3"/>
      <c r="Q133" s="3" t="s">
        <v>335</v>
      </c>
      <c r="R133" s="3"/>
      <c r="S133" s="3" t="str">
        <f>IF(H133="","",$B$2&amp;G133&amp;$B$2&amp;$B$1&amp;H133)</f>
        <v/>
      </c>
      <c r="T133" s="3" t="str">
        <f>IF(J133="","",$B$2&amp;I133&amp;$B$2&amp;$B$1&amp;J133)</f>
        <v/>
      </c>
      <c r="U133" s="3" t="str">
        <f>IF(L133="","",$B$2&amp;K133&amp;$B$2&amp;$B$1&amp;L133)</f>
        <v/>
      </c>
      <c r="V133" s="3" t="str">
        <f>IF(N133="","",$B$2&amp;M133&amp;$B$2&amp;$B$1&amp;N133)</f>
        <v/>
      </c>
      <c r="W133" s="3" t="str">
        <f>IF(P133="","",$B$2&amp;O133&amp;$B$2&amp;$B$1&amp;P133)</f>
        <v/>
      </c>
      <c r="X133" s="3" t="str">
        <f>IF(R133="","",$B$2&amp;Q133&amp;$B$2&amp;$B$1&amp;R133)</f>
        <v/>
      </c>
      <c r="Y133" s="3" t="str">
        <f t="shared" si="8"/>
        <v>{}</v>
      </c>
      <c r="Z133" s="11" t="s">
        <v>336</v>
      </c>
      <c r="AA133" s="11" t="str">
        <f t="shared" si="9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 t="str">
        <f t="shared" si="10"/>
        <v/>
      </c>
      <c r="BQ133" s="11"/>
      <c r="BR133" s="1">
        <f t="shared" si="13"/>
        <v>7</v>
      </c>
      <c r="BS133" s="1">
        <f t="shared" si="14"/>
        <v>702</v>
      </c>
      <c r="BT133" s="1">
        <f>COUNTIF($BS$10:BS133,601)</f>
        <v>3</v>
      </c>
      <c r="BU133" s="1">
        <f t="shared" si="15"/>
        <v>1</v>
      </c>
    </row>
    <row r="134" spans="2:73">
      <c r="B134" s="1" t="str">
        <f t="shared" si="11"/>
        <v>SkillDescBrief4000307</v>
      </c>
      <c r="C134" s="1" t="str">
        <f t="shared" si="12"/>
        <v>SkillDescDetail400030703</v>
      </c>
      <c r="D134" s="3">
        <v>400030703</v>
      </c>
      <c r="E134" s="3">
        <v>4000307</v>
      </c>
      <c r="F134" s="3">
        <v>3</v>
      </c>
      <c r="G134" s="3" t="s">
        <v>332</v>
      </c>
      <c r="H134" s="3"/>
      <c r="I134" s="3" t="s">
        <v>333</v>
      </c>
      <c r="J134" s="3"/>
      <c r="K134" s="3" t="s">
        <v>334</v>
      </c>
      <c r="L134" s="3"/>
      <c r="M134" s="3"/>
      <c r="N134" s="3"/>
      <c r="O134" s="3"/>
      <c r="P134" s="3"/>
      <c r="Q134" s="3" t="s">
        <v>335</v>
      </c>
      <c r="R134" s="3"/>
      <c r="S134" s="3" t="str">
        <f>IF(H134="","",$B$2&amp;G134&amp;$B$2&amp;$B$1&amp;H134)</f>
        <v/>
      </c>
      <c r="T134" s="3" t="str">
        <f>IF(J134="","",$B$2&amp;I134&amp;$B$2&amp;$B$1&amp;J134)</f>
        <v/>
      </c>
      <c r="U134" s="3" t="str">
        <f>IF(L134="","",$B$2&amp;K134&amp;$B$2&amp;$B$1&amp;L134)</f>
        <v/>
      </c>
      <c r="V134" s="3" t="str">
        <f>IF(N134="","",$B$2&amp;M134&amp;$B$2&amp;$B$1&amp;N134)</f>
        <v/>
      </c>
      <c r="W134" s="3" t="str">
        <f>IF(P134="","",$B$2&amp;O134&amp;$B$2&amp;$B$1&amp;P134)</f>
        <v/>
      </c>
      <c r="X134" s="3" t="str">
        <f>IF(R134="","",$B$2&amp;Q134&amp;$B$2&amp;$B$1&amp;R134)</f>
        <v/>
      </c>
      <c r="Y134" s="3" t="str">
        <f t="shared" si="8"/>
        <v>{}</v>
      </c>
      <c r="Z134" s="11" t="s">
        <v>336</v>
      </c>
      <c r="AA134" s="11" t="str">
        <f t="shared" si="9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 t="str">
        <f t="shared" si="10"/>
        <v/>
      </c>
      <c r="BQ134" s="11"/>
      <c r="BR134" s="1">
        <f t="shared" si="13"/>
        <v>7</v>
      </c>
      <c r="BS134" s="1">
        <f t="shared" si="14"/>
        <v>703</v>
      </c>
      <c r="BT134" s="1">
        <f>COUNTIF($BS$10:BS134,601)</f>
        <v>3</v>
      </c>
      <c r="BU134" s="1">
        <f t="shared" si="15"/>
        <v>1</v>
      </c>
    </row>
    <row r="135" spans="2:73">
      <c r="B135" s="1" t="str">
        <f t="shared" si="11"/>
        <v>SkillDescBrief4000307</v>
      </c>
      <c r="C135" s="1" t="str">
        <f t="shared" si="12"/>
        <v>SkillDescDetail400030704</v>
      </c>
      <c r="D135" s="3">
        <v>400030704</v>
      </c>
      <c r="E135" s="3">
        <v>4000307</v>
      </c>
      <c r="F135" s="3">
        <v>4</v>
      </c>
      <c r="G135" s="3" t="s">
        <v>332</v>
      </c>
      <c r="H135" s="3"/>
      <c r="I135" s="3" t="s">
        <v>333</v>
      </c>
      <c r="J135" s="3"/>
      <c r="K135" s="3" t="s">
        <v>334</v>
      </c>
      <c r="L135" s="3"/>
      <c r="M135" s="3"/>
      <c r="N135" s="3"/>
      <c r="O135" s="3"/>
      <c r="P135" s="3"/>
      <c r="Q135" s="3" t="s">
        <v>335</v>
      </c>
      <c r="R135" s="3"/>
      <c r="S135" s="3" t="str">
        <f>IF(H135="","",$B$2&amp;G135&amp;$B$2&amp;$B$1&amp;H135)</f>
        <v/>
      </c>
      <c r="T135" s="3" t="str">
        <f>IF(J135="","",$B$2&amp;I135&amp;$B$2&amp;$B$1&amp;J135)</f>
        <v/>
      </c>
      <c r="U135" s="3" t="str">
        <f>IF(L135="","",$B$2&amp;K135&amp;$B$2&amp;$B$1&amp;L135)</f>
        <v/>
      </c>
      <c r="V135" s="3" t="str">
        <f>IF(N135="","",$B$2&amp;M135&amp;$B$2&amp;$B$1&amp;N135)</f>
        <v/>
      </c>
      <c r="W135" s="3" t="str">
        <f>IF(P135="","",$B$2&amp;O135&amp;$B$2&amp;$B$1&amp;P135)</f>
        <v/>
      </c>
      <c r="X135" s="3" t="str">
        <f>IF(R135="","",$B$2&amp;Q135&amp;$B$2&amp;$B$1&amp;R135)</f>
        <v/>
      </c>
      <c r="Y135" s="3" t="str">
        <f t="shared" si="8"/>
        <v>{}</v>
      </c>
      <c r="Z135" s="11" t="s">
        <v>336</v>
      </c>
      <c r="AA135" s="11" t="str">
        <f t="shared" si="9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 t="str">
        <f t="shared" si="10"/>
        <v/>
      </c>
      <c r="BQ135" s="11"/>
      <c r="BR135" s="1">
        <f t="shared" si="13"/>
        <v>7</v>
      </c>
      <c r="BS135" s="1">
        <f t="shared" si="14"/>
        <v>704</v>
      </c>
      <c r="BT135" s="1">
        <f>COUNTIF($BS$10:BS135,601)</f>
        <v>3</v>
      </c>
      <c r="BU135" s="1">
        <f t="shared" si="15"/>
        <v>1</v>
      </c>
    </row>
    <row r="136" spans="2:73">
      <c r="B136" s="1" t="str">
        <f t="shared" si="11"/>
        <v>SkillDescBrief4000307</v>
      </c>
      <c r="C136" s="1" t="str">
        <f t="shared" si="12"/>
        <v>SkillDescDetail400030705</v>
      </c>
      <c r="D136" s="3">
        <v>400030705</v>
      </c>
      <c r="E136" s="3">
        <v>4000307</v>
      </c>
      <c r="F136" s="3">
        <v>5</v>
      </c>
      <c r="G136" s="3" t="s">
        <v>332</v>
      </c>
      <c r="H136" s="3"/>
      <c r="I136" s="3" t="s">
        <v>333</v>
      </c>
      <c r="J136" s="3"/>
      <c r="K136" s="3" t="s">
        <v>334</v>
      </c>
      <c r="L136" s="3"/>
      <c r="M136" s="3"/>
      <c r="N136" s="3"/>
      <c r="O136" s="3"/>
      <c r="P136" s="3"/>
      <c r="Q136" s="3" t="s">
        <v>335</v>
      </c>
      <c r="R136" s="3"/>
      <c r="S136" s="3" t="str">
        <f>IF(H136="","",$B$2&amp;G136&amp;$B$2&amp;$B$1&amp;H136)</f>
        <v/>
      </c>
      <c r="T136" s="3" t="str">
        <f>IF(J136="","",$B$2&amp;I136&amp;$B$2&amp;$B$1&amp;J136)</f>
        <v/>
      </c>
      <c r="U136" s="3" t="str">
        <f>IF(L136="","",$B$2&amp;K136&amp;$B$2&amp;$B$1&amp;L136)</f>
        <v/>
      </c>
      <c r="V136" s="3" t="str">
        <f>IF(N136="","",$B$2&amp;M136&amp;$B$2&amp;$B$1&amp;N136)</f>
        <v/>
      </c>
      <c r="W136" s="3" t="str">
        <f>IF(P136="","",$B$2&amp;O136&amp;$B$2&amp;$B$1&amp;P136)</f>
        <v/>
      </c>
      <c r="X136" s="3" t="str">
        <f>IF(R136="","",$B$2&amp;Q136&amp;$B$2&amp;$B$1&amp;R136)</f>
        <v/>
      </c>
      <c r="Y136" s="3" t="str">
        <f t="shared" si="8"/>
        <v>{}</v>
      </c>
      <c r="Z136" s="11" t="s">
        <v>336</v>
      </c>
      <c r="AA136" s="11" t="str">
        <f t="shared" si="9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 t="str">
        <f t="shared" si="10"/>
        <v/>
      </c>
      <c r="BQ136" s="11"/>
      <c r="BR136" s="1">
        <f t="shared" si="13"/>
        <v>7</v>
      </c>
      <c r="BS136" s="1">
        <f t="shared" si="14"/>
        <v>705</v>
      </c>
      <c r="BT136" s="1">
        <f>COUNTIF($BS$10:BS136,601)</f>
        <v>3</v>
      </c>
      <c r="BU136" s="1">
        <f t="shared" si="15"/>
        <v>1</v>
      </c>
    </row>
    <row r="137" spans="2:73">
      <c r="B137" s="1" t="str">
        <f t="shared" si="11"/>
        <v>SkillDescBrief//</v>
      </c>
      <c r="C137" s="1" t="str">
        <f t="shared" si="12"/>
        <v>SkillDescDetail//</v>
      </c>
      <c r="D137" s="7" t="s">
        <v>324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 t="str">
        <f t="shared" si="8"/>
        <v/>
      </c>
      <c r="Z137" s="10" t="s">
        <v>336</v>
      </c>
      <c r="AA137" s="10" t="str">
        <f t="shared" si="9"/>
        <v/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 t="str">
        <f t="shared" si="10"/>
        <v/>
      </c>
      <c r="BQ137" s="10"/>
      <c r="BR137" s="1">
        <f t="shared" si="13"/>
        <v>0</v>
      </c>
      <c r="BS137" s="1">
        <f t="shared" si="14"/>
        <v>0</v>
      </c>
      <c r="BT137" s="1">
        <f>COUNTIF($BS$10:BS137,601)</f>
        <v>3</v>
      </c>
      <c r="BU137" s="1">
        <f t="shared" si="15"/>
        <v>1</v>
      </c>
    </row>
    <row r="138" spans="2:73">
      <c r="B138" s="1" t="str">
        <f t="shared" si="11"/>
        <v>SkillDescBrief// 普攻</v>
      </c>
      <c r="C138" s="1" t="str">
        <f t="shared" si="12"/>
        <v>SkillDescDetail// 普攻</v>
      </c>
      <c r="D138" s="7" t="s">
        <v>331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 t="str">
        <f t="shared" ref="Y138:Y201" si="16">IF(E138="","",$A$3&amp;_xlfn.TEXTJOIN($C$1,1,S138:X138)&amp;$A$4)</f>
        <v/>
      </c>
      <c r="Z138" s="10" t="s">
        <v>336</v>
      </c>
      <c r="AA138" s="10" t="str">
        <f t="shared" ref="AA138:AA201" si="17">_xlfn.TEXTJOIN("",1,AB138:BO138)</f>
        <v/>
      </c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 t="str">
        <f t="shared" ref="BP138:BP201" si="18">Z138</f>
        <v/>
      </c>
      <c r="BQ138" s="10"/>
      <c r="BR138" s="1">
        <f t="shared" si="13"/>
        <v>0</v>
      </c>
      <c r="BS138" s="1">
        <f t="shared" si="14"/>
        <v>0</v>
      </c>
      <c r="BT138" s="1">
        <f>COUNTIF($BS$10:BS138,601)</f>
        <v>3</v>
      </c>
      <c r="BU138" s="1">
        <f t="shared" si="15"/>
        <v>1</v>
      </c>
    </row>
    <row r="139" spans="2:73">
      <c r="B139" s="1" t="str">
        <f t="shared" ref="B139:B202" si="19">$C$3&amp;LEFT($D139,7)</f>
        <v>SkillDescBrief4000401</v>
      </c>
      <c r="C139" s="1" t="str">
        <f t="shared" ref="C139:C202" si="20">$C$4&amp;$D139</f>
        <v>SkillDescDetail400040101</v>
      </c>
      <c r="D139" s="3">
        <v>400040101</v>
      </c>
      <c r="E139" s="3">
        <v>4000401</v>
      </c>
      <c r="F139" s="3">
        <v>1</v>
      </c>
      <c r="G139" s="3" t="s">
        <v>332</v>
      </c>
      <c r="H139" s="3"/>
      <c r="I139" s="3" t="s">
        <v>333</v>
      </c>
      <c r="J139" s="3"/>
      <c r="K139" s="3" t="s">
        <v>334</v>
      </c>
      <c r="L139" s="3"/>
      <c r="M139" s="3"/>
      <c r="N139" s="3"/>
      <c r="O139" s="3"/>
      <c r="P139" s="3"/>
      <c r="Q139" s="3" t="s">
        <v>335</v>
      </c>
      <c r="R139" s="3"/>
      <c r="S139" s="3" t="str">
        <f>IF(H139="","",$B$2&amp;G139&amp;$B$2&amp;$B$1&amp;H139)</f>
        <v/>
      </c>
      <c r="T139" s="3" t="str">
        <f>IF(J139="","",$B$2&amp;I139&amp;$B$2&amp;$B$1&amp;J139)</f>
        <v/>
      </c>
      <c r="U139" s="3" t="str">
        <f>IF(L139="","",$B$2&amp;K139&amp;$B$2&amp;$B$1&amp;L139)</f>
        <v/>
      </c>
      <c r="V139" s="3" t="str">
        <f>IF(N139="","",$B$2&amp;M139&amp;$B$2&amp;$B$1&amp;N139)</f>
        <v/>
      </c>
      <c r="W139" s="3" t="str">
        <f>IF(P139="","",$B$2&amp;O139&amp;$B$2&amp;$B$1&amp;P139)</f>
        <v/>
      </c>
      <c r="X139" s="3" t="str">
        <f>IF(R139="","",$B$2&amp;Q139&amp;$B$2&amp;$B$1&amp;R139)</f>
        <v/>
      </c>
      <c r="Y139" s="3" t="str">
        <f t="shared" si="16"/>
        <v>{}</v>
      </c>
      <c r="Z139" s="11" t="s">
        <v>336</v>
      </c>
      <c r="AA139" s="11" t="str">
        <f t="shared" si="17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 t="str">
        <f t="shared" si="18"/>
        <v/>
      </c>
      <c r="BQ139" s="11" t="str">
        <f>AA139&amp;_xlfn.TEXTJOIN($A$5,1,AA140:AA143)</f>
        <v/>
      </c>
      <c r="BR139" s="1">
        <f t="shared" ref="BR139:BR202" si="21">MOD(E139,100)</f>
        <v>1</v>
      </c>
      <c r="BS139" s="1">
        <f t="shared" ref="BS139:BS202" si="22">BR139*100+F139</f>
        <v>101</v>
      </c>
      <c r="BT139" s="1">
        <f>COUNTIF($BS$10:BS139,601)</f>
        <v>3</v>
      </c>
      <c r="BU139" s="1">
        <f t="shared" ref="BU139:BU202" si="23">IF(MOD(BT139,2)=0,0,1)</f>
        <v>1</v>
      </c>
    </row>
    <row r="140" spans="2:73">
      <c r="B140" s="1" t="str">
        <f t="shared" si="19"/>
        <v>SkillDescBrief4000401</v>
      </c>
      <c r="C140" s="1" t="str">
        <f t="shared" si="20"/>
        <v>SkillDescDetail400040102</v>
      </c>
      <c r="D140" s="3">
        <v>400040102</v>
      </c>
      <c r="E140" s="3">
        <v>4000401</v>
      </c>
      <c r="F140" s="3">
        <v>2</v>
      </c>
      <c r="G140" s="3" t="s">
        <v>332</v>
      </c>
      <c r="H140" s="3"/>
      <c r="I140" s="3" t="s">
        <v>333</v>
      </c>
      <c r="J140" s="3"/>
      <c r="K140" s="3" t="s">
        <v>334</v>
      </c>
      <c r="L140" s="3"/>
      <c r="M140" s="3"/>
      <c r="N140" s="3"/>
      <c r="O140" s="3"/>
      <c r="P140" s="3"/>
      <c r="Q140" s="3" t="s">
        <v>335</v>
      </c>
      <c r="R140" s="3"/>
      <c r="S140" s="3" t="str">
        <f>IF(H140="","",$B$2&amp;G140&amp;$B$2&amp;$B$1&amp;H140)</f>
        <v/>
      </c>
      <c r="T140" s="3" t="str">
        <f>IF(J140="","",$B$2&amp;I140&amp;$B$2&amp;$B$1&amp;J140)</f>
        <v/>
      </c>
      <c r="U140" s="3" t="str">
        <f>IF(L140="","",$B$2&amp;K140&amp;$B$2&amp;$B$1&amp;L140)</f>
        <v/>
      </c>
      <c r="V140" s="3" t="str">
        <f>IF(N140="","",$B$2&amp;M140&amp;$B$2&amp;$B$1&amp;N140)</f>
        <v/>
      </c>
      <c r="W140" s="3" t="str">
        <f>IF(P140="","",$B$2&amp;O140&amp;$B$2&amp;$B$1&amp;P140)</f>
        <v/>
      </c>
      <c r="X140" s="3" t="str">
        <f>IF(R140="","",$B$2&amp;Q140&amp;$B$2&amp;$B$1&amp;R140)</f>
        <v/>
      </c>
      <c r="Y140" s="3" t="str">
        <f t="shared" si="16"/>
        <v>{}</v>
      </c>
      <c r="Z140" s="11" t="s">
        <v>336</v>
      </c>
      <c r="AA140" s="11" t="str">
        <f t="shared" si="17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 t="str">
        <f t="shared" si="18"/>
        <v/>
      </c>
      <c r="BQ140" s="11"/>
      <c r="BR140" s="1">
        <f t="shared" si="21"/>
        <v>1</v>
      </c>
      <c r="BS140" s="1">
        <f t="shared" si="22"/>
        <v>102</v>
      </c>
      <c r="BT140" s="1">
        <f>COUNTIF($BS$10:BS140,601)</f>
        <v>3</v>
      </c>
      <c r="BU140" s="1">
        <f t="shared" si="23"/>
        <v>1</v>
      </c>
    </row>
    <row r="141" spans="2:73">
      <c r="B141" s="1" t="str">
        <f t="shared" si="19"/>
        <v>SkillDescBrief4000401</v>
      </c>
      <c r="C141" s="1" t="str">
        <f t="shared" si="20"/>
        <v>SkillDescDetail400040103</v>
      </c>
      <c r="D141" s="3">
        <v>400040103</v>
      </c>
      <c r="E141" s="3">
        <v>4000401</v>
      </c>
      <c r="F141" s="3">
        <v>3</v>
      </c>
      <c r="G141" s="3" t="s">
        <v>332</v>
      </c>
      <c r="H141" s="3"/>
      <c r="I141" s="3" t="s">
        <v>333</v>
      </c>
      <c r="J141" s="3"/>
      <c r="K141" s="3" t="s">
        <v>334</v>
      </c>
      <c r="L141" s="3"/>
      <c r="M141" s="3"/>
      <c r="N141" s="3"/>
      <c r="O141" s="3"/>
      <c r="P141" s="3"/>
      <c r="Q141" s="3" t="s">
        <v>335</v>
      </c>
      <c r="R141" s="3"/>
      <c r="S141" s="3" t="str">
        <f>IF(H141="","",$B$2&amp;G141&amp;$B$2&amp;$B$1&amp;H141)</f>
        <v/>
      </c>
      <c r="T141" s="3" t="str">
        <f>IF(J141="","",$B$2&amp;I141&amp;$B$2&amp;$B$1&amp;J141)</f>
        <v/>
      </c>
      <c r="U141" s="3" t="str">
        <f>IF(L141="","",$B$2&amp;K141&amp;$B$2&amp;$B$1&amp;L141)</f>
        <v/>
      </c>
      <c r="V141" s="3" t="str">
        <f>IF(N141="","",$B$2&amp;M141&amp;$B$2&amp;$B$1&amp;N141)</f>
        <v/>
      </c>
      <c r="W141" s="3" t="str">
        <f>IF(P141="","",$B$2&amp;O141&amp;$B$2&amp;$B$1&amp;P141)</f>
        <v/>
      </c>
      <c r="X141" s="3" t="str">
        <f>IF(R141="","",$B$2&amp;Q141&amp;$B$2&amp;$B$1&amp;R141)</f>
        <v/>
      </c>
      <c r="Y141" s="3" t="str">
        <f t="shared" si="16"/>
        <v>{}</v>
      </c>
      <c r="Z141" s="11" t="s">
        <v>336</v>
      </c>
      <c r="AA141" s="11" t="str">
        <f t="shared" si="17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 t="str">
        <f t="shared" si="18"/>
        <v/>
      </c>
      <c r="BQ141" s="11"/>
      <c r="BR141" s="1">
        <f t="shared" si="21"/>
        <v>1</v>
      </c>
      <c r="BS141" s="1">
        <f t="shared" si="22"/>
        <v>103</v>
      </c>
      <c r="BT141" s="1">
        <f>COUNTIF($BS$10:BS141,601)</f>
        <v>3</v>
      </c>
      <c r="BU141" s="1">
        <f t="shared" si="23"/>
        <v>1</v>
      </c>
    </row>
    <row r="142" spans="2:73">
      <c r="B142" s="1" t="str">
        <f t="shared" si="19"/>
        <v>SkillDescBrief4000401</v>
      </c>
      <c r="C142" s="1" t="str">
        <f t="shared" si="20"/>
        <v>SkillDescDetail400040104</v>
      </c>
      <c r="D142" s="3">
        <v>400040104</v>
      </c>
      <c r="E142" s="3">
        <v>4000401</v>
      </c>
      <c r="F142" s="3">
        <v>4</v>
      </c>
      <c r="G142" s="3" t="s">
        <v>332</v>
      </c>
      <c r="H142" s="3"/>
      <c r="I142" s="3" t="s">
        <v>333</v>
      </c>
      <c r="J142" s="3"/>
      <c r="K142" s="3" t="s">
        <v>334</v>
      </c>
      <c r="L142" s="3"/>
      <c r="M142" s="3"/>
      <c r="N142" s="3"/>
      <c r="O142" s="3"/>
      <c r="P142" s="3"/>
      <c r="Q142" s="3" t="s">
        <v>335</v>
      </c>
      <c r="R142" s="3"/>
      <c r="S142" s="3" t="str">
        <f>IF(H142="","",$B$2&amp;G142&amp;$B$2&amp;$B$1&amp;H142)</f>
        <v/>
      </c>
      <c r="T142" s="3" t="str">
        <f>IF(J142="","",$B$2&amp;I142&amp;$B$2&amp;$B$1&amp;J142)</f>
        <v/>
      </c>
      <c r="U142" s="3" t="str">
        <f>IF(L142="","",$B$2&amp;K142&amp;$B$2&amp;$B$1&amp;L142)</f>
        <v/>
      </c>
      <c r="V142" s="3" t="str">
        <f>IF(N142="","",$B$2&amp;M142&amp;$B$2&amp;$B$1&amp;N142)</f>
        <v/>
      </c>
      <c r="W142" s="3" t="str">
        <f>IF(P142="","",$B$2&amp;O142&amp;$B$2&amp;$B$1&amp;P142)</f>
        <v/>
      </c>
      <c r="X142" s="3" t="str">
        <f>IF(R142="","",$B$2&amp;Q142&amp;$B$2&amp;$B$1&amp;R142)</f>
        <v/>
      </c>
      <c r="Y142" s="3" t="str">
        <f t="shared" si="16"/>
        <v>{}</v>
      </c>
      <c r="Z142" s="11" t="s">
        <v>336</v>
      </c>
      <c r="AA142" s="11" t="str">
        <f t="shared" si="17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 t="str">
        <f t="shared" si="18"/>
        <v/>
      </c>
      <c r="BQ142" s="11"/>
      <c r="BR142" s="1">
        <f t="shared" si="21"/>
        <v>1</v>
      </c>
      <c r="BS142" s="1">
        <f t="shared" si="22"/>
        <v>104</v>
      </c>
      <c r="BT142" s="1">
        <f>COUNTIF($BS$10:BS142,601)</f>
        <v>3</v>
      </c>
      <c r="BU142" s="1">
        <f t="shared" si="23"/>
        <v>1</v>
      </c>
    </row>
    <row r="143" spans="2:73">
      <c r="B143" s="1" t="str">
        <f t="shared" si="19"/>
        <v>SkillDescBrief4000401</v>
      </c>
      <c r="C143" s="1" t="str">
        <f t="shared" si="20"/>
        <v>SkillDescDetail400040105</v>
      </c>
      <c r="D143" s="3">
        <v>400040105</v>
      </c>
      <c r="E143" s="3">
        <v>4000401</v>
      </c>
      <c r="F143" s="3">
        <v>5</v>
      </c>
      <c r="G143" s="3" t="s">
        <v>332</v>
      </c>
      <c r="H143" s="3"/>
      <c r="I143" s="3" t="s">
        <v>333</v>
      </c>
      <c r="J143" s="3"/>
      <c r="K143" s="3" t="s">
        <v>334</v>
      </c>
      <c r="L143" s="3"/>
      <c r="M143" s="3"/>
      <c r="N143" s="3"/>
      <c r="O143" s="3"/>
      <c r="P143" s="3"/>
      <c r="Q143" s="3" t="s">
        <v>335</v>
      </c>
      <c r="R143" s="3"/>
      <c r="S143" s="3" t="str">
        <f>IF(H143="","",$B$2&amp;G143&amp;$B$2&amp;$B$1&amp;H143)</f>
        <v/>
      </c>
      <c r="T143" s="3" t="str">
        <f>IF(J143="","",$B$2&amp;I143&amp;$B$2&amp;$B$1&amp;J143)</f>
        <v/>
      </c>
      <c r="U143" s="3" t="str">
        <f>IF(L143="","",$B$2&amp;K143&amp;$B$2&amp;$B$1&amp;L143)</f>
        <v/>
      </c>
      <c r="V143" s="3" t="str">
        <f>IF(N143="","",$B$2&amp;M143&amp;$B$2&amp;$B$1&amp;N143)</f>
        <v/>
      </c>
      <c r="W143" s="3" t="str">
        <f>IF(P143="","",$B$2&amp;O143&amp;$B$2&amp;$B$1&amp;P143)</f>
        <v/>
      </c>
      <c r="X143" s="3" t="str">
        <f>IF(R143="","",$B$2&amp;Q143&amp;$B$2&amp;$B$1&amp;R143)</f>
        <v/>
      </c>
      <c r="Y143" s="3" t="str">
        <f t="shared" si="16"/>
        <v>{}</v>
      </c>
      <c r="Z143" s="11" t="s">
        <v>336</v>
      </c>
      <c r="AA143" s="11" t="str">
        <f t="shared" si="17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 t="str">
        <f t="shared" si="18"/>
        <v/>
      </c>
      <c r="BQ143" s="11"/>
      <c r="BR143" s="1">
        <f t="shared" si="21"/>
        <v>1</v>
      </c>
      <c r="BS143" s="1">
        <f t="shared" si="22"/>
        <v>105</v>
      </c>
      <c r="BT143" s="1">
        <f>COUNTIF($BS$10:BS143,601)</f>
        <v>3</v>
      </c>
      <c r="BU143" s="1">
        <f t="shared" si="23"/>
        <v>1</v>
      </c>
    </row>
    <row r="144" spans="2:73">
      <c r="B144" s="1" t="str">
        <f t="shared" si="19"/>
        <v>SkillDescBrief// 大招</v>
      </c>
      <c r="C144" s="1" t="str">
        <f t="shared" si="20"/>
        <v>SkillDescDetail// 大招</v>
      </c>
      <c r="D144" s="7" t="s">
        <v>199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 t="str">
        <f t="shared" si="16"/>
        <v/>
      </c>
      <c r="Z144" s="10" t="s">
        <v>336</v>
      </c>
      <c r="AA144" s="10" t="str">
        <f t="shared" si="17"/>
        <v/>
      </c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 t="str">
        <f t="shared" si="18"/>
        <v/>
      </c>
      <c r="BQ144" s="10"/>
      <c r="BR144" s="1">
        <f t="shared" si="21"/>
        <v>0</v>
      </c>
      <c r="BS144" s="1">
        <f t="shared" si="22"/>
        <v>0</v>
      </c>
      <c r="BT144" s="1">
        <f>COUNTIF($BS$10:BS144,601)</f>
        <v>3</v>
      </c>
      <c r="BU144" s="1">
        <f t="shared" si="23"/>
        <v>1</v>
      </c>
    </row>
    <row r="145" spans="2:73">
      <c r="B145" s="1" t="str">
        <f t="shared" si="19"/>
        <v>SkillDescBrief4000402</v>
      </c>
      <c r="C145" s="1" t="str">
        <f t="shared" si="20"/>
        <v>SkillDescDetail400040201</v>
      </c>
      <c r="D145" s="3">
        <v>400040201</v>
      </c>
      <c r="E145" s="3">
        <v>4000402</v>
      </c>
      <c r="F145" s="3">
        <v>1</v>
      </c>
      <c r="G145" s="3" t="s">
        <v>332</v>
      </c>
      <c r="H145" s="3"/>
      <c r="I145" s="3" t="s">
        <v>333</v>
      </c>
      <c r="J145" s="3"/>
      <c r="K145" s="3" t="s">
        <v>334</v>
      </c>
      <c r="L145" s="3"/>
      <c r="M145" s="3"/>
      <c r="N145" s="3"/>
      <c r="O145" s="3"/>
      <c r="P145" s="3"/>
      <c r="Q145" s="3" t="s">
        <v>335</v>
      </c>
      <c r="R145" s="3"/>
      <c r="S145" s="3" t="str">
        <f>IF(H145="","",$B$2&amp;G145&amp;$B$2&amp;$B$1&amp;H145)</f>
        <v/>
      </c>
      <c r="T145" s="3" t="str">
        <f>IF(J145="","",$B$2&amp;I145&amp;$B$2&amp;$B$1&amp;J145)</f>
        <v/>
      </c>
      <c r="U145" s="3" t="str">
        <f>IF(L145="","",$B$2&amp;K145&amp;$B$2&amp;$B$1&amp;L145)</f>
        <v/>
      </c>
      <c r="V145" s="3" t="str">
        <f>IF(N145="","",$B$2&amp;M145&amp;$B$2&amp;$B$1&amp;N145)</f>
        <v/>
      </c>
      <c r="W145" s="3" t="str">
        <f>IF(P145="","",$B$2&amp;O145&amp;$B$2&amp;$B$1&amp;P145)</f>
        <v/>
      </c>
      <c r="X145" s="3" t="str">
        <f>IF(R145="","",$B$2&amp;Q145&amp;$B$2&amp;$B$1&amp;R145)</f>
        <v/>
      </c>
      <c r="Y145" s="3" t="str">
        <f t="shared" si="16"/>
        <v>{}</v>
      </c>
      <c r="Z145" s="11" t="s">
        <v>336</v>
      </c>
      <c r="AA145" s="11" t="str">
        <f t="shared" si="17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 t="str">
        <f t="shared" si="18"/>
        <v/>
      </c>
      <c r="BQ145" s="11" t="str">
        <f>AA145&amp;_xlfn.TEXTJOIN($A$5,1,AA146:AA149)</f>
        <v/>
      </c>
      <c r="BR145" s="1">
        <f t="shared" si="21"/>
        <v>2</v>
      </c>
      <c r="BS145" s="1">
        <f t="shared" si="22"/>
        <v>201</v>
      </c>
      <c r="BT145" s="1">
        <f>COUNTIF($BS$10:BS145,601)</f>
        <v>3</v>
      </c>
      <c r="BU145" s="1">
        <f t="shared" si="23"/>
        <v>1</v>
      </c>
    </row>
    <row r="146" spans="2:73">
      <c r="B146" s="1" t="str">
        <f t="shared" si="19"/>
        <v>SkillDescBrief4000402</v>
      </c>
      <c r="C146" s="1" t="str">
        <f t="shared" si="20"/>
        <v>SkillDescDetail400040202</v>
      </c>
      <c r="D146" s="3">
        <v>400040202</v>
      </c>
      <c r="E146" s="3">
        <v>4000402</v>
      </c>
      <c r="F146" s="3">
        <v>2</v>
      </c>
      <c r="G146" s="3" t="s">
        <v>332</v>
      </c>
      <c r="H146" s="3"/>
      <c r="I146" s="3" t="s">
        <v>333</v>
      </c>
      <c r="J146" s="3"/>
      <c r="K146" s="3" t="s">
        <v>334</v>
      </c>
      <c r="L146" s="3"/>
      <c r="M146" s="3"/>
      <c r="N146" s="3"/>
      <c r="O146" s="3"/>
      <c r="P146" s="3"/>
      <c r="Q146" s="3" t="s">
        <v>335</v>
      </c>
      <c r="R146" s="3"/>
      <c r="S146" s="3" t="str">
        <f>IF(H146="","",$B$2&amp;G146&amp;$B$2&amp;$B$1&amp;H146)</f>
        <v/>
      </c>
      <c r="T146" s="3" t="str">
        <f>IF(J146="","",$B$2&amp;I146&amp;$B$2&amp;$B$1&amp;J146)</f>
        <v/>
      </c>
      <c r="U146" s="3" t="str">
        <f>IF(L146="","",$B$2&amp;K146&amp;$B$2&amp;$B$1&amp;L146)</f>
        <v/>
      </c>
      <c r="V146" s="3" t="str">
        <f>IF(N146="","",$B$2&amp;M146&amp;$B$2&amp;$B$1&amp;N146)</f>
        <v/>
      </c>
      <c r="W146" s="3" t="str">
        <f>IF(P146="","",$B$2&amp;O146&amp;$B$2&amp;$B$1&amp;P146)</f>
        <v/>
      </c>
      <c r="X146" s="3" t="str">
        <f>IF(R146="","",$B$2&amp;Q146&amp;$B$2&amp;$B$1&amp;R146)</f>
        <v/>
      </c>
      <c r="Y146" s="3" t="str">
        <f t="shared" si="16"/>
        <v>{}</v>
      </c>
      <c r="Z146" s="11" t="s">
        <v>336</v>
      </c>
      <c r="AA146" s="11" t="str">
        <f t="shared" si="17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 t="str">
        <f t="shared" si="18"/>
        <v/>
      </c>
      <c r="BQ146" s="11"/>
      <c r="BR146" s="1">
        <f t="shared" si="21"/>
        <v>2</v>
      </c>
      <c r="BS146" s="1">
        <f t="shared" si="22"/>
        <v>202</v>
      </c>
      <c r="BT146" s="1">
        <f>COUNTIF($BS$10:BS146,601)</f>
        <v>3</v>
      </c>
      <c r="BU146" s="1">
        <f t="shared" si="23"/>
        <v>1</v>
      </c>
    </row>
    <row r="147" spans="2:73">
      <c r="B147" s="1" t="str">
        <f t="shared" si="19"/>
        <v>SkillDescBrief4000402</v>
      </c>
      <c r="C147" s="1" t="str">
        <f t="shared" si="20"/>
        <v>SkillDescDetail400040203</v>
      </c>
      <c r="D147" s="3">
        <v>400040203</v>
      </c>
      <c r="E147" s="3">
        <v>4000402</v>
      </c>
      <c r="F147" s="3">
        <v>3</v>
      </c>
      <c r="G147" s="3" t="s">
        <v>332</v>
      </c>
      <c r="H147" s="3"/>
      <c r="I147" s="3" t="s">
        <v>333</v>
      </c>
      <c r="J147" s="3"/>
      <c r="K147" s="3" t="s">
        <v>334</v>
      </c>
      <c r="L147" s="3"/>
      <c r="M147" s="3"/>
      <c r="N147" s="3"/>
      <c r="O147" s="3"/>
      <c r="P147" s="3"/>
      <c r="Q147" s="3" t="s">
        <v>335</v>
      </c>
      <c r="R147" s="3"/>
      <c r="S147" s="3" t="str">
        <f>IF(H147="","",$B$2&amp;G147&amp;$B$2&amp;$B$1&amp;H147)</f>
        <v/>
      </c>
      <c r="T147" s="3" t="str">
        <f>IF(J147="","",$B$2&amp;I147&amp;$B$2&amp;$B$1&amp;J147)</f>
        <v/>
      </c>
      <c r="U147" s="3" t="str">
        <f>IF(L147="","",$B$2&amp;K147&amp;$B$2&amp;$B$1&amp;L147)</f>
        <v/>
      </c>
      <c r="V147" s="3" t="str">
        <f>IF(N147="","",$B$2&amp;M147&amp;$B$2&amp;$B$1&amp;N147)</f>
        <v/>
      </c>
      <c r="W147" s="3" t="str">
        <f>IF(P147="","",$B$2&amp;O147&amp;$B$2&amp;$B$1&amp;P147)</f>
        <v/>
      </c>
      <c r="X147" s="3" t="str">
        <f>IF(R147="","",$B$2&amp;Q147&amp;$B$2&amp;$B$1&amp;R147)</f>
        <v/>
      </c>
      <c r="Y147" s="3" t="str">
        <f t="shared" si="16"/>
        <v>{}</v>
      </c>
      <c r="Z147" s="11" t="s">
        <v>336</v>
      </c>
      <c r="AA147" s="11" t="str">
        <f t="shared" si="17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 t="str">
        <f t="shared" si="18"/>
        <v/>
      </c>
      <c r="BQ147" s="11"/>
      <c r="BR147" s="1">
        <f t="shared" si="21"/>
        <v>2</v>
      </c>
      <c r="BS147" s="1">
        <f t="shared" si="22"/>
        <v>203</v>
      </c>
      <c r="BT147" s="1">
        <f>COUNTIF($BS$10:BS147,601)</f>
        <v>3</v>
      </c>
      <c r="BU147" s="1">
        <f t="shared" si="23"/>
        <v>1</v>
      </c>
    </row>
    <row r="148" spans="2:73">
      <c r="B148" s="1" t="str">
        <f t="shared" si="19"/>
        <v>SkillDescBrief4000402</v>
      </c>
      <c r="C148" s="1" t="str">
        <f t="shared" si="20"/>
        <v>SkillDescDetail400040204</v>
      </c>
      <c r="D148" s="3">
        <v>400040204</v>
      </c>
      <c r="E148" s="3">
        <v>4000402</v>
      </c>
      <c r="F148" s="3">
        <v>4</v>
      </c>
      <c r="G148" s="3" t="s">
        <v>332</v>
      </c>
      <c r="H148" s="3"/>
      <c r="I148" s="3" t="s">
        <v>333</v>
      </c>
      <c r="J148" s="3"/>
      <c r="K148" s="3" t="s">
        <v>334</v>
      </c>
      <c r="L148" s="3"/>
      <c r="M148" s="3"/>
      <c r="N148" s="3"/>
      <c r="O148" s="3"/>
      <c r="P148" s="3"/>
      <c r="Q148" s="3" t="s">
        <v>335</v>
      </c>
      <c r="R148" s="3"/>
      <c r="S148" s="3" t="str">
        <f>IF(H148="","",$B$2&amp;G148&amp;$B$2&amp;$B$1&amp;H148)</f>
        <v/>
      </c>
      <c r="T148" s="3" t="str">
        <f>IF(J148="","",$B$2&amp;I148&amp;$B$2&amp;$B$1&amp;J148)</f>
        <v/>
      </c>
      <c r="U148" s="3" t="str">
        <f>IF(L148="","",$B$2&amp;K148&amp;$B$2&amp;$B$1&amp;L148)</f>
        <v/>
      </c>
      <c r="V148" s="3" t="str">
        <f>IF(N148="","",$B$2&amp;M148&amp;$B$2&amp;$B$1&amp;N148)</f>
        <v/>
      </c>
      <c r="W148" s="3" t="str">
        <f>IF(P148="","",$B$2&amp;O148&amp;$B$2&amp;$B$1&amp;P148)</f>
        <v/>
      </c>
      <c r="X148" s="3" t="str">
        <f>IF(R148="","",$B$2&amp;Q148&amp;$B$2&amp;$B$1&amp;R148)</f>
        <v/>
      </c>
      <c r="Y148" s="3" t="str">
        <f t="shared" si="16"/>
        <v>{}</v>
      </c>
      <c r="Z148" s="11" t="s">
        <v>336</v>
      </c>
      <c r="AA148" s="11" t="str">
        <f t="shared" si="17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 t="str">
        <f t="shared" si="18"/>
        <v/>
      </c>
      <c r="BQ148" s="11"/>
      <c r="BR148" s="1">
        <f t="shared" si="21"/>
        <v>2</v>
      </c>
      <c r="BS148" s="1">
        <f t="shared" si="22"/>
        <v>204</v>
      </c>
      <c r="BT148" s="1">
        <f>COUNTIF($BS$10:BS148,601)</f>
        <v>3</v>
      </c>
      <c r="BU148" s="1">
        <f t="shared" si="23"/>
        <v>1</v>
      </c>
    </row>
    <row r="149" spans="2:73">
      <c r="B149" s="1" t="str">
        <f t="shared" si="19"/>
        <v>SkillDescBrief4000402</v>
      </c>
      <c r="C149" s="1" t="str">
        <f t="shared" si="20"/>
        <v>SkillDescDetail400040205</v>
      </c>
      <c r="D149" s="3">
        <v>400040205</v>
      </c>
      <c r="E149" s="3">
        <v>4000402</v>
      </c>
      <c r="F149" s="3">
        <v>5</v>
      </c>
      <c r="G149" s="3" t="s">
        <v>332</v>
      </c>
      <c r="H149" s="3"/>
      <c r="I149" s="3" t="s">
        <v>333</v>
      </c>
      <c r="J149" s="3"/>
      <c r="K149" s="3" t="s">
        <v>334</v>
      </c>
      <c r="L149" s="3"/>
      <c r="M149" s="3"/>
      <c r="N149" s="3"/>
      <c r="O149" s="3"/>
      <c r="P149" s="3"/>
      <c r="Q149" s="3" t="s">
        <v>335</v>
      </c>
      <c r="R149" s="3"/>
      <c r="S149" s="3" t="str">
        <f>IF(H149="","",$B$2&amp;G149&amp;$B$2&amp;$B$1&amp;H149)</f>
        <v/>
      </c>
      <c r="T149" s="3" t="str">
        <f>IF(J149="","",$B$2&amp;I149&amp;$B$2&amp;$B$1&amp;J149)</f>
        <v/>
      </c>
      <c r="U149" s="3" t="str">
        <f>IF(L149="","",$B$2&amp;K149&amp;$B$2&amp;$B$1&amp;L149)</f>
        <v/>
      </c>
      <c r="V149" s="3" t="str">
        <f>IF(N149="","",$B$2&amp;M149&amp;$B$2&amp;$B$1&amp;N149)</f>
        <v/>
      </c>
      <c r="W149" s="3" t="str">
        <f>IF(P149="","",$B$2&amp;O149&amp;$B$2&amp;$B$1&amp;P149)</f>
        <v/>
      </c>
      <c r="X149" s="3" t="str">
        <f>IF(R149="","",$B$2&amp;Q149&amp;$B$2&amp;$B$1&amp;R149)</f>
        <v/>
      </c>
      <c r="Y149" s="3" t="str">
        <f t="shared" si="16"/>
        <v>{}</v>
      </c>
      <c r="Z149" s="11" t="s">
        <v>336</v>
      </c>
      <c r="AA149" s="11" t="str">
        <f t="shared" si="17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 t="str">
        <f t="shared" si="18"/>
        <v/>
      </c>
      <c r="BQ149" s="11"/>
      <c r="BR149" s="1">
        <f t="shared" si="21"/>
        <v>2</v>
      </c>
      <c r="BS149" s="1">
        <f t="shared" si="22"/>
        <v>205</v>
      </c>
      <c r="BT149" s="1">
        <f>COUNTIF($BS$10:BS149,601)</f>
        <v>3</v>
      </c>
      <c r="BU149" s="1">
        <f t="shared" si="23"/>
        <v>1</v>
      </c>
    </row>
    <row r="150" spans="2:73">
      <c r="B150" s="1" t="str">
        <f t="shared" si="19"/>
        <v>SkillDescBrief// 经营被动</v>
      </c>
      <c r="C150" s="1" t="str">
        <f t="shared" si="20"/>
        <v>SkillDescDetail// 经营被动</v>
      </c>
      <c r="D150" s="7" t="s">
        <v>71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 t="str">
        <f t="shared" si="16"/>
        <v/>
      </c>
      <c r="Z150" s="10" t="s">
        <v>336</v>
      </c>
      <c r="AA150" s="10" t="str">
        <f t="shared" si="17"/>
        <v/>
      </c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 t="str">
        <f t="shared" si="18"/>
        <v/>
      </c>
      <c r="BQ150" s="10"/>
      <c r="BR150" s="1">
        <f t="shared" si="21"/>
        <v>0</v>
      </c>
      <c r="BS150" s="1">
        <f t="shared" si="22"/>
        <v>0</v>
      </c>
      <c r="BT150" s="1">
        <f>COUNTIF($BS$10:BS150,601)</f>
        <v>3</v>
      </c>
      <c r="BU150" s="1">
        <f t="shared" si="23"/>
        <v>1</v>
      </c>
    </row>
    <row r="151" spans="2:73">
      <c r="B151" s="1" t="str">
        <f t="shared" si="19"/>
        <v>SkillDescBrief4000403</v>
      </c>
      <c r="C151" s="1" t="str">
        <f t="shared" si="20"/>
        <v>SkillDescDetail400040301</v>
      </c>
      <c r="D151" s="3">
        <v>400040301</v>
      </c>
      <c r="E151" s="3">
        <v>4000403</v>
      </c>
      <c r="F151" s="3">
        <v>1</v>
      </c>
      <c r="G151" s="3" t="s">
        <v>332</v>
      </c>
      <c r="H151" s="3"/>
      <c r="I151" s="3" t="s">
        <v>333</v>
      </c>
      <c r="J151" s="3"/>
      <c r="K151" s="3" t="s">
        <v>334</v>
      </c>
      <c r="L151" s="3"/>
      <c r="M151" s="3"/>
      <c r="N151" s="3"/>
      <c r="O151" s="3"/>
      <c r="P151" s="3"/>
      <c r="Q151" s="3" t="s">
        <v>335</v>
      </c>
      <c r="R151" s="3"/>
      <c r="S151" s="3" t="str">
        <f>IF(H151="","",$B$2&amp;G151&amp;$B$2&amp;$B$1&amp;H151)</f>
        <v/>
      </c>
      <c r="T151" s="3" t="str">
        <f>IF(J151="","",$B$2&amp;I151&amp;$B$2&amp;$B$1&amp;J151)</f>
        <v/>
      </c>
      <c r="U151" s="3" t="str">
        <f>IF(L151="","",$B$2&amp;K151&amp;$B$2&amp;$B$1&amp;L151)</f>
        <v/>
      </c>
      <c r="V151" s="3" t="str">
        <f>IF(N151="","",$B$2&amp;M151&amp;$B$2&amp;$B$1&amp;N151)</f>
        <v/>
      </c>
      <c r="W151" s="3" t="str">
        <f>IF(P151="","",$B$2&amp;O151&amp;$B$2&amp;$B$1&amp;P151)</f>
        <v/>
      </c>
      <c r="X151" s="3" t="str">
        <f>IF(R151="","",$B$2&amp;Q151&amp;$B$2&amp;$B$1&amp;R151)</f>
        <v/>
      </c>
      <c r="Y151" s="3" t="str">
        <f t="shared" si="16"/>
        <v>{}</v>
      </c>
      <c r="Z151" s="11" t="s">
        <v>336</v>
      </c>
      <c r="AA151" s="11" t="str">
        <f t="shared" si="17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 t="str">
        <f t="shared" si="18"/>
        <v/>
      </c>
      <c r="BQ151" s="11" t="str">
        <f>AA151&amp;_xlfn.TEXTJOIN($A$5,1,AA152:AA155)</f>
        <v/>
      </c>
      <c r="BR151" s="1">
        <f t="shared" si="21"/>
        <v>3</v>
      </c>
      <c r="BS151" s="1">
        <f t="shared" si="22"/>
        <v>301</v>
      </c>
      <c r="BT151" s="1">
        <f>COUNTIF($BS$10:BS151,601)</f>
        <v>3</v>
      </c>
      <c r="BU151" s="1">
        <f t="shared" si="23"/>
        <v>1</v>
      </c>
    </row>
    <row r="152" spans="2:73">
      <c r="B152" s="1" t="str">
        <f t="shared" si="19"/>
        <v>SkillDescBrief4000403</v>
      </c>
      <c r="C152" s="1" t="str">
        <f t="shared" si="20"/>
        <v>SkillDescDetail400040302</v>
      </c>
      <c r="D152" s="3">
        <v>400040302</v>
      </c>
      <c r="E152" s="3">
        <v>4000403</v>
      </c>
      <c r="F152" s="3">
        <v>2</v>
      </c>
      <c r="G152" s="3" t="s">
        <v>332</v>
      </c>
      <c r="H152" s="3"/>
      <c r="I152" s="3" t="s">
        <v>333</v>
      </c>
      <c r="J152" s="3"/>
      <c r="K152" s="3" t="s">
        <v>334</v>
      </c>
      <c r="L152" s="3"/>
      <c r="M152" s="3"/>
      <c r="N152" s="3"/>
      <c r="O152" s="3"/>
      <c r="P152" s="3"/>
      <c r="Q152" s="3" t="s">
        <v>335</v>
      </c>
      <c r="R152" s="3"/>
      <c r="S152" s="3" t="str">
        <f>IF(H152="","",$B$2&amp;G152&amp;$B$2&amp;$B$1&amp;H152)</f>
        <v/>
      </c>
      <c r="T152" s="3" t="str">
        <f>IF(J152="","",$B$2&amp;I152&amp;$B$2&amp;$B$1&amp;J152)</f>
        <v/>
      </c>
      <c r="U152" s="3" t="str">
        <f>IF(L152="","",$B$2&amp;K152&amp;$B$2&amp;$B$1&amp;L152)</f>
        <v/>
      </c>
      <c r="V152" s="3" t="str">
        <f>IF(N152="","",$B$2&amp;M152&amp;$B$2&amp;$B$1&amp;N152)</f>
        <v/>
      </c>
      <c r="W152" s="3" t="str">
        <f>IF(P152="","",$B$2&amp;O152&amp;$B$2&amp;$B$1&amp;P152)</f>
        <v/>
      </c>
      <c r="X152" s="3" t="str">
        <f>IF(R152="","",$B$2&amp;Q152&amp;$B$2&amp;$B$1&amp;R152)</f>
        <v/>
      </c>
      <c r="Y152" s="3" t="str">
        <f t="shared" si="16"/>
        <v>{}</v>
      </c>
      <c r="Z152" s="11" t="s">
        <v>336</v>
      </c>
      <c r="AA152" s="11" t="str">
        <f t="shared" si="17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 t="str">
        <f t="shared" si="18"/>
        <v/>
      </c>
      <c r="BQ152" s="11"/>
      <c r="BR152" s="1">
        <f t="shared" si="21"/>
        <v>3</v>
      </c>
      <c r="BS152" s="1">
        <f t="shared" si="22"/>
        <v>302</v>
      </c>
      <c r="BT152" s="1">
        <f>COUNTIF($BS$10:BS152,601)</f>
        <v>3</v>
      </c>
      <c r="BU152" s="1">
        <f t="shared" si="23"/>
        <v>1</v>
      </c>
    </row>
    <row r="153" spans="2:73">
      <c r="B153" s="1" t="str">
        <f t="shared" si="19"/>
        <v>SkillDescBrief4000403</v>
      </c>
      <c r="C153" s="1" t="str">
        <f t="shared" si="20"/>
        <v>SkillDescDetail400040303</v>
      </c>
      <c r="D153" s="3">
        <v>400040303</v>
      </c>
      <c r="E153" s="3">
        <v>4000403</v>
      </c>
      <c r="F153" s="3">
        <v>3</v>
      </c>
      <c r="G153" s="3" t="s">
        <v>332</v>
      </c>
      <c r="H153" s="3"/>
      <c r="I153" s="3" t="s">
        <v>333</v>
      </c>
      <c r="J153" s="3"/>
      <c r="K153" s="3" t="s">
        <v>334</v>
      </c>
      <c r="L153" s="3"/>
      <c r="M153" s="3"/>
      <c r="N153" s="3"/>
      <c r="O153" s="3"/>
      <c r="P153" s="3"/>
      <c r="Q153" s="3" t="s">
        <v>335</v>
      </c>
      <c r="R153" s="3"/>
      <c r="S153" s="3" t="str">
        <f>IF(H153="","",$B$2&amp;G153&amp;$B$2&amp;$B$1&amp;H153)</f>
        <v/>
      </c>
      <c r="T153" s="3" t="str">
        <f>IF(J153="","",$B$2&amp;I153&amp;$B$2&amp;$B$1&amp;J153)</f>
        <v/>
      </c>
      <c r="U153" s="3" t="str">
        <f>IF(L153="","",$B$2&amp;K153&amp;$B$2&amp;$B$1&amp;L153)</f>
        <v/>
      </c>
      <c r="V153" s="3" t="str">
        <f>IF(N153="","",$B$2&amp;M153&amp;$B$2&amp;$B$1&amp;N153)</f>
        <v/>
      </c>
      <c r="W153" s="3" t="str">
        <f>IF(P153="","",$B$2&amp;O153&amp;$B$2&amp;$B$1&amp;P153)</f>
        <v/>
      </c>
      <c r="X153" s="3" t="str">
        <f>IF(R153="","",$B$2&amp;Q153&amp;$B$2&amp;$B$1&amp;R153)</f>
        <v/>
      </c>
      <c r="Y153" s="3" t="str">
        <f t="shared" si="16"/>
        <v>{}</v>
      </c>
      <c r="Z153" s="11" t="s">
        <v>336</v>
      </c>
      <c r="AA153" s="11" t="str">
        <f t="shared" si="17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 t="str">
        <f t="shared" si="18"/>
        <v/>
      </c>
      <c r="BQ153" s="11"/>
      <c r="BR153" s="1">
        <f t="shared" si="21"/>
        <v>3</v>
      </c>
      <c r="BS153" s="1">
        <f t="shared" si="22"/>
        <v>303</v>
      </c>
      <c r="BT153" s="1">
        <f>COUNTIF($BS$10:BS153,601)</f>
        <v>3</v>
      </c>
      <c r="BU153" s="1">
        <f t="shared" si="23"/>
        <v>1</v>
      </c>
    </row>
    <row r="154" spans="2:73">
      <c r="B154" s="1" t="str">
        <f t="shared" si="19"/>
        <v>SkillDescBrief4000403</v>
      </c>
      <c r="C154" s="1" t="str">
        <f t="shared" si="20"/>
        <v>SkillDescDetail400040304</v>
      </c>
      <c r="D154" s="3">
        <v>400040304</v>
      </c>
      <c r="E154" s="3">
        <v>4000403</v>
      </c>
      <c r="F154" s="3">
        <v>4</v>
      </c>
      <c r="G154" s="3" t="s">
        <v>332</v>
      </c>
      <c r="H154" s="3"/>
      <c r="I154" s="3" t="s">
        <v>333</v>
      </c>
      <c r="J154" s="3"/>
      <c r="K154" s="3" t="s">
        <v>334</v>
      </c>
      <c r="L154" s="3"/>
      <c r="M154" s="3"/>
      <c r="N154" s="3"/>
      <c r="O154" s="3"/>
      <c r="P154" s="3"/>
      <c r="Q154" s="3" t="s">
        <v>335</v>
      </c>
      <c r="R154" s="3"/>
      <c r="S154" s="3" t="str">
        <f>IF(H154="","",$B$2&amp;G154&amp;$B$2&amp;$B$1&amp;H154)</f>
        <v/>
      </c>
      <c r="T154" s="3" t="str">
        <f>IF(J154="","",$B$2&amp;I154&amp;$B$2&amp;$B$1&amp;J154)</f>
        <v/>
      </c>
      <c r="U154" s="3" t="str">
        <f>IF(L154="","",$B$2&amp;K154&amp;$B$2&amp;$B$1&amp;L154)</f>
        <v/>
      </c>
      <c r="V154" s="3" t="str">
        <f>IF(N154="","",$B$2&amp;M154&amp;$B$2&amp;$B$1&amp;N154)</f>
        <v/>
      </c>
      <c r="W154" s="3" t="str">
        <f>IF(P154="","",$B$2&amp;O154&amp;$B$2&amp;$B$1&amp;P154)</f>
        <v/>
      </c>
      <c r="X154" s="3" t="str">
        <f>IF(R154="","",$B$2&amp;Q154&amp;$B$2&amp;$B$1&amp;R154)</f>
        <v/>
      </c>
      <c r="Y154" s="3" t="str">
        <f t="shared" si="16"/>
        <v>{}</v>
      </c>
      <c r="Z154" s="11" t="s">
        <v>336</v>
      </c>
      <c r="AA154" s="11" t="str">
        <f t="shared" si="17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 t="str">
        <f t="shared" si="18"/>
        <v/>
      </c>
      <c r="BQ154" s="11"/>
      <c r="BR154" s="1">
        <f t="shared" si="21"/>
        <v>3</v>
      </c>
      <c r="BS154" s="1">
        <f t="shared" si="22"/>
        <v>304</v>
      </c>
      <c r="BT154" s="1">
        <f>COUNTIF($BS$10:BS154,601)</f>
        <v>3</v>
      </c>
      <c r="BU154" s="1">
        <f t="shared" si="23"/>
        <v>1</v>
      </c>
    </row>
    <row r="155" spans="2:73">
      <c r="B155" s="1" t="str">
        <f t="shared" si="19"/>
        <v>SkillDescBrief4000403</v>
      </c>
      <c r="C155" s="1" t="str">
        <f t="shared" si="20"/>
        <v>SkillDescDetail400040305</v>
      </c>
      <c r="D155" s="3">
        <v>400040305</v>
      </c>
      <c r="E155" s="3">
        <v>4000403</v>
      </c>
      <c r="F155" s="3">
        <v>5</v>
      </c>
      <c r="G155" s="3" t="s">
        <v>332</v>
      </c>
      <c r="H155" s="3"/>
      <c r="I155" s="3" t="s">
        <v>333</v>
      </c>
      <c r="J155" s="3"/>
      <c r="K155" s="3" t="s">
        <v>334</v>
      </c>
      <c r="L155" s="3"/>
      <c r="M155" s="3"/>
      <c r="N155" s="3"/>
      <c r="O155" s="3"/>
      <c r="P155" s="3"/>
      <c r="Q155" s="3" t="s">
        <v>335</v>
      </c>
      <c r="R155" s="3"/>
      <c r="S155" s="3" t="str">
        <f>IF(H155="","",$B$2&amp;G155&amp;$B$2&amp;$B$1&amp;H155)</f>
        <v/>
      </c>
      <c r="T155" s="3" t="str">
        <f>IF(J155="","",$B$2&amp;I155&amp;$B$2&amp;$B$1&amp;J155)</f>
        <v/>
      </c>
      <c r="U155" s="3" t="str">
        <f>IF(L155="","",$B$2&amp;K155&amp;$B$2&amp;$B$1&amp;L155)</f>
        <v/>
      </c>
      <c r="V155" s="3" t="str">
        <f>IF(N155="","",$B$2&amp;M155&amp;$B$2&amp;$B$1&amp;N155)</f>
        <v/>
      </c>
      <c r="W155" s="3" t="str">
        <f>IF(P155="","",$B$2&amp;O155&amp;$B$2&amp;$B$1&amp;P155)</f>
        <v/>
      </c>
      <c r="X155" s="3" t="str">
        <f>IF(R155="","",$B$2&amp;Q155&amp;$B$2&amp;$B$1&amp;R155)</f>
        <v/>
      </c>
      <c r="Y155" s="3" t="str">
        <f t="shared" si="16"/>
        <v>{}</v>
      </c>
      <c r="Z155" s="11" t="s">
        <v>336</v>
      </c>
      <c r="AA155" s="11" t="str">
        <f t="shared" si="17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 t="str">
        <f t="shared" si="18"/>
        <v/>
      </c>
      <c r="BQ155" s="11"/>
      <c r="BR155" s="1">
        <f t="shared" si="21"/>
        <v>3</v>
      </c>
      <c r="BS155" s="1">
        <f t="shared" si="22"/>
        <v>305</v>
      </c>
      <c r="BT155" s="1">
        <f>COUNTIF($BS$10:BS155,601)</f>
        <v>3</v>
      </c>
      <c r="BU155" s="1">
        <f t="shared" si="23"/>
        <v>1</v>
      </c>
    </row>
    <row r="156" spans="2:73">
      <c r="B156" s="1" t="str">
        <f t="shared" si="19"/>
        <v>SkillDescBrief// 战斗被动</v>
      </c>
      <c r="C156" s="1" t="str">
        <f t="shared" si="20"/>
        <v>SkillDescDetail// 战斗被动1</v>
      </c>
      <c r="D156" s="7" t="s">
        <v>337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 t="str">
        <f t="shared" si="16"/>
        <v/>
      </c>
      <c r="Z156" s="10" t="s">
        <v>336</v>
      </c>
      <c r="AA156" s="10" t="str">
        <f t="shared" si="17"/>
        <v/>
      </c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 t="str">
        <f t="shared" si="18"/>
        <v/>
      </c>
      <c r="BQ156" s="10"/>
      <c r="BR156" s="1">
        <f t="shared" si="21"/>
        <v>0</v>
      </c>
      <c r="BS156" s="1">
        <f t="shared" si="22"/>
        <v>0</v>
      </c>
      <c r="BT156" s="1">
        <f>COUNTIF($BS$10:BS156,601)</f>
        <v>3</v>
      </c>
      <c r="BU156" s="1">
        <f t="shared" si="23"/>
        <v>1</v>
      </c>
    </row>
    <row r="157" spans="2:73">
      <c r="B157" s="1" t="str">
        <f t="shared" si="19"/>
        <v>SkillDescBrief4000404</v>
      </c>
      <c r="C157" s="1" t="str">
        <f t="shared" si="20"/>
        <v>SkillDescDetail400040401</v>
      </c>
      <c r="D157" s="3">
        <v>400040401</v>
      </c>
      <c r="E157" s="3">
        <v>4000404</v>
      </c>
      <c r="F157" s="3">
        <v>1</v>
      </c>
      <c r="G157" s="3" t="s">
        <v>332</v>
      </c>
      <c r="H157" s="3"/>
      <c r="I157" s="3" t="s">
        <v>333</v>
      </c>
      <c r="J157" s="3"/>
      <c r="K157" s="3" t="s">
        <v>334</v>
      </c>
      <c r="L157" s="3"/>
      <c r="M157" s="3"/>
      <c r="N157" s="3"/>
      <c r="O157" s="3"/>
      <c r="P157" s="3"/>
      <c r="Q157" s="3" t="s">
        <v>335</v>
      </c>
      <c r="R157" s="3"/>
      <c r="S157" s="3" t="str">
        <f>IF(H157="","",$B$2&amp;G157&amp;$B$2&amp;$B$1&amp;H157)</f>
        <v/>
      </c>
      <c r="T157" s="3" t="str">
        <f>IF(J157="","",$B$2&amp;I157&amp;$B$2&amp;$B$1&amp;J157)</f>
        <v/>
      </c>
      <c r="U157" s="3" t="str">
        <f>IF(L157="","",$B$2&amp;K157&amp;$B$2&amp;$B$1&amp;L157)</f>
        <v/>
      </c>
      <c r="V157" s="3" t="str">
        <f>IF(N157="","",$B$2&amp;M157&amp;$B$2&amp;$B$1&amp;N157)</f>
        <v/>
      </c>
      <c r="W157" s="3" t="str">
        <f>IF(P157="","",$B$2&amp;O157&amp;$B$2&amp;$B$1&amp;P157)</f>
        <v/>
      </c>
      <c r="X157" s="3" t="str">
        <f>IF(R157="","",$B$2&amp;Q157&amp;$B$2&amp;$B$1&amp;R157)</f>
        <v/>
      </c>
      <c r="Y157" s="3" t="str">
        <f t="shared" si="16"/>
        <v>{}</v>
      </c>
      <c r="Z157" s="11" t="s">
        <v>336</v>
      </c>
      <c r="AA157" s="11" t="str">
        <f t="shared" si="17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 t="str">
        <f t="shared" si="18"/>
        <v/>
      </c>
      <c r="BQ157" s="11" t="str">
        <f>AA157&amp;_xlfn.TEXTJOIN($A$5,1,AA158:AA161)</f>
        <v/>
      </c>
      <c r="BR157" s="1">
        <f t="shared" si="21"/>
        <v>4</v>
      </c>
      <c r="BS157" s="1">
        <f t="shared" si="22"/>
        <v>401</v>
      </c>
      <c r="BT157" s="1">
        <f>COUNTIF($BS$10:BS157,601)</f>
        <v>3</v>
      </c>
      <c r="BU157" s="1">
        <f t="shared" si="23"/>
        <v>1</v>
      </c>
    </row>
    <row r="158" spans="2:73">
      <c r="B158" s="1" t="str">
        <f t="shared" si="19"/>
        <v>SkillDescBrief4000404</v>
      </c>
      <c r="C158" s="1" t="str">
        <f t="shared" si="20"/>
        <v>SkillDescDetail400040402</v>
      </c>
      <c r="D158" s="3">
        <v>400040402</v>
      </c>
      <c r="E158" s="3">
        <v>4000404</v>
      </c>
      <c r="F158" s="3">
        <v>2</v>
      </c>
      <c r="G158" s="3" t="s">
        <v>332</v>
      </c>
      <c r="H158" s="3"/>
      <c r="I158" s="3" t="s">
        <v>333</v>
      </c>
      <c r="J158" s="3"/>
      <c r="K158" s="3" t="s">
        <v>334</v>
      </c>
      <c r="L158" s="3"/>
      <c r="M158" s="3"/>
      <c r="N158" s="3"/>
      <c r="O158" s="3"/>
      <c r="P158" s="3"/>
      <c r="Q158" s="3" t="s">
        <v>335</v>
      </c>
      <c r="R158" s="3"/>
      <c r="S158" s="3" t="str">
        <f>IF(H158="","",$B$2&amp;G158&amp;$B$2&amp;$B$1&amp;H158)</f>
        <v/>
      </c>
      <c r="T158" s="3" t="str">
        <f>IF(J158="","",$B$2&amp;I158&amp;$B$2&amp;$B$1&amp;J158)</f>
        <v/>
      </c>
      <c r="U158" s="3" t="str">
        <f>IF(L158="","",$B$2&amp;K158&amp;$B$2&amp;$B$1&amp;L158)</f>
        <v/>
      </c>
      <c r="V158" s="3" t="str">
        <f>IF(N158="","",$B$2&amp;M158&amp;$B$2&amp;$B$1&amp;N158)</f>
        <v/>
      </c>
      <c r="W158" s="3" t="str">
        <f>IF(P158="","",$B$2&amp;O158&amp;$B$2&amp;$B$1&amp;P158)</f>
        <v/>
      </c>
      <c r="X158" s="3" t="str">
        <f>IF(R158="","",$B$2&amp;Q158&amp;$B$2&amp;$B$1&amp;R158)</f>
        <v/>
      </c>
      <c r="Y158" s="3" t="str">
        <f t="shared" si="16"/>
        <v>{}</v>
      </c>
      <c r="Z158" s="11" t="s">
        <v>336</v>
      </c>
      <c r="AA158" s="11" t="str">
        <f t="shared" si="17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 t="str">
        <f t="shared" si="18"/>
        <v/>
      </c>
      <c r="BQ158" s="11"/>
      <c r="BR158" s="1">
        <f t="shared" si="21"/>
        <v>4</v>
      </c>
      <c r="BS158" s="1">
        <f t="shared" si="22"/>
        <v>402</v>
      </c>
      <c r="BT158" s="1">
        <f>COUNTIF($BS$10:BS158,601)</f>
        <v>3</v>
      </c>
      <c r="BU158" s="1">
        <f t="shared" si="23"/>
        <v>1</v>
      </c>
    </row>
    <row r="159" spans="2:73">
      <c r="B159" s="1" t="str">
        <f t="shared" si="19"/>
        <v>SkillDescBrief4000404</v>
      </c>
      <c r="C159" s="1" t="str">
        <f t="shared" si="20"/>
        <v>SkillDescDetail400040403</v>
      </c>
      <c r="D159" s="3">
        <v>400040403</v>
      </c>
      <c r="E159" s="3">
        <v>4000404</v>
      </c>
      <c r="F159" s="3">
        <v>3</v>
      </c>
      <c r="G159" s="3" t="s">
        <v>332</v>
      </c>
      <c r="H159" s="3"/>
      <c r="I159" s="3" t="s">
        <v>333</v>
      </c>
      <c r="J159" s="3"/>
      <c r="K159" s="3" t="s">
        <v>334</v>
      </c>
      <c r="L159" s="3"/>
      <c r="M159" s="3"/>
      <c r="N159" s="3"/>
      <c r="O159" s="3"/>
      <c r="P159" s="3"/>
      <c r="Q159" s="3" t="s">
        <v>335</v>
      </c>
      <c r="R159" s="3"/>
      <c r="S159" s="3" t="str">
        <f>IF(H159="","",$B$2&amp;G159&amp;$B$2&amp;$B$1&amp;H159)</f>
        <v/>
      </c>
      <c r="T159" s="3" t="str">
        <f>IF(J159="","",$B$2&amp;I159&amp;$B$2&amp;$B$1&amp;J159)</f>
        <v/>
      </c>
      <c r="U159" s="3" t="str">
        <f>IF(L159="","",$B$2&amp;K159&amp;$B$2&amp;$B$1&amp;L159)</f>
        <v/>
      </c>
      <c r="V159" s="3" t="str">
        <f>IF(N159="","",$B$2&amp;M159&amp;$B$2&amp;$B$1&amp;N159)</f>
        <v/>
      </c>
      <c r="W159" s="3" t="str">
        <f>IF(P159="","",$B$2&amp;O159&amp;$B$2&amp;$B$1&amp;P159)</f>
        <v/>
      </c>
      <c r="X159" s="3" t="str">
        <f>IF(R159="","",$B$2&amp;Q159&amp;$B$2&amp;$B$1&amp;R159)</f>
        <v/>
      </c>
      <c r="Y159" s="3" t="str">
        <f t="shared" si="16"/>
        <v>{}</v>
      </c>
      <c r="Z159" s="11" t="s">
        <v>336</v>
      </c>
      <c r="AA159" s="11" t="str">
        <f t="shared" si="17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 t="str">
        <f t="shared" si="18"/>
        <v/>
      </c>
      <c r="BQ159" s="11"/>
      <c r="BR159" s="1">
        <f t="shared" si="21"/>
        <v>4</v>
      </c>
      <c r="BS159" s="1">
        <f t="shared" si="22"/>
        <v>403</v>
      </c>
      <c r="BT159" s="1">
        <f>COUNTIF($BS$10:BS159,601)</f>
        <v>3</v>
      </c>
      <c r="BU159" s="1">
        <f t="shared" si="23"/>
        <v>1</v>
      </c>
    </row>
    <row r="160" spans="2:73">
      <c r="B160" s="1" t="str">
        <f t="shared" si="19"/>
        <v>SkillDescBrief4000404</v>
      </c>
      <c r="C160" s="1" t="str">
        <f t="shared" si="20"/>
        <v>SkillDescDetail400040404</v>
      </c>
      <c r="D160" s="3">
        <v>400040404</v>
      </c>
      <c r="E160" s="3">
        <v>4000404</v>
      </c>
      <c r="F160" s="3">
        <v>4</v>
      </c>
      <c r="G160" s="3" t="s">
        <v>332</v>
      </c>
      <c r="H160" s="3"/>
      <c r="I160" s="3" t="s">
        <v>333</v>
      </c>
      <c r="J160" s="3"/>
      <c r="K160" s="3" t="s">
        <v>334</v>
      </c>
      <c r="L160" s="3"/>
      <c r="M160" s="3"/>
      <c r="N160" s="3"/>
      <c r="O160" s="3"/>
      <c r="P160" s="3"/>
      <c r="Q160" s="3" t="s">
        <v>335</v>
      </c>
      <c r="R160" s="3"/>
      <c r="S160" s="3" t="str">
        <f>IF(H160="","",$B$2&amp;G160&amp;$B$2&amp;$B$1&amp;H160)</f>
        <v/>
      </c>
      <c r="T160" s="3" t="str">
        <f>IF(J160="","",$B$2&amp;I160&amp;$B$2&amp;$B$1&amp;J160)</f>
        <v/>
      </c>
      <c r="U160" s="3" t="str">
        <f>IF(L160="","",$B$2&amp;K160&amp;$B$2&amp;$B$1&amp;L160)</f>
        <v/>
      </c>
      <c r="V160" s="3" t="str">
        <f>IF(N160="","",$B$2&amp;M160&amp;$B$2&amp;$B$1&amp;N160)</f>
        <v/>
      </c>
      <c r="W160" s="3" t="str">
        <f>IF(P160="","",$B$2&amp;O160&amp;$B$2&amp;$B$1&amp;P160)</f>
        <v/>
      </c>
      <c r="X160" s="3" t="str">
        <f>IF(R160="","",$B$2&amp;Q160&amp;$B$2&amp;$B$1&amp;R160)</f>
        <v/>
      </c>
      <c r="Y160" s="3" t="str">
        <f t="shared" si="16"/>
        <v>{}</v>
      </c>
      <c r="Z160" s="11" t="s">
        <v>336</v>
      </c>
      <c r="AA160" s="11" t="str">
        <f t="shared" si="17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 t="str">
        <f t="shared" si="18"/>
        <v/>
      </c>
      <c r="BQ160" s="11"/>
      <c r="BR160" s="1">
        <f t="shared" si="21"/>
        <v>4</v>
      </c>
      <c r="BS160" s="1">
        <f t="shared" si="22"/>
        <v>404</v>
      </c>
      <c r="BT160" s="1">
        <f>COUNTIF($BS$10:BS160,601)</f>
        <v>3</v>
      </c>
      <c r="BU160" s="1">
        <f t="shared" si="23"/>
        <v>1</v>
      </c>
    </row>
    <row r="161" spans="2:73">
      <c r="B161" s="1" t="str">
        <f t="shared" si="19"/>
        <v>SkillDescBrief4000404</v>
      </c>
      <c r="C161" s="1" t="str">
        <f t="shared" si="20"/>
        <v>SkillDescDetail400040405</v>
      </c>
      <c r="D161" s="3">
        <v>400040405</v>
      </c>
      <c r="E161" s="3">
        <v>4000404</v>
      </c>
      <c r="F161" s="3">
        <v>5</v>
      </c>
      <c r="G161" s="3" t="s">
        <v>332</v>
      </c>
      <c r="H161" s="3"/>
      <c r="I161" s="3" t="s">
        <v>333</v>
      </c>
      <c r="J161" s="3"/>
      <c r="K161" s="3" t="s">
        <v>334</v>
      </c>
      <c r="L161" s="3"/>
      <c r="M161" s="3"/>
      <c r="N161" s="3"/>
      <c r="O161" s="3"/>
      <c r="P161" s="3"/>
      <c r="Q161" s="3" t="s">
        <v>335</v>
      </c>
      <c r="R161" s="3"/>
      <c r="S161" s="3" t="str">
        <f>IF(H161="","",$B$2&amp;G161&amp;$B$2&amp;$B$1&amp;H161)</f>
        <v/>
      </c>
      <c r="T161" s="3" t="str">
        <f>IF(J161="","",$B$2&amp;I161&amp;$B$2&amp;$B$1&amp;J161)</f>
        <v/>
      </c>
      <c r="U161" s="3" t="str">
        <f>IF(L161="","",$B$2&amp;K161&amp;$B$2&amp;$B$1&amp;L161)</f>
        <v/>
      </c>
      <c r="V161" s="3" t="str">
        <f>IF(N161="","",$B$2&amp;M161&amp;$B$2&amp;$B$1&amp;N161)</f>
        <v/>
      </c>
      <c r="W161" s="3" t="str">
        <f>IF(P161="","",$B$2&amp;O161&amp;$B$2&amp;$B$1&amp;P161)</f>
        <v/>
      </c>
      <c r="X161" s="3" t="str">
        <f>IF(R161="","",$B$2&amp;Q161&amp;$B$2&amp;$B$1&amp;R161)</f>
        <v/>
      </c>
      <c r="Y161" s="3" t="str">
        <f t="shared" si="16"/>
        <v>{}</v>
      </c>
      <c r="Z161" s="11" t="s">
        <v>336</v>
      </c>
      <c r="AA161" s="11" t="str">
        <f t="shared" si="17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 t="str">
        <f t="shared" si="18"/>
        <v/>
      </c>
      <c r="BQ161" s="11"/>
      <c r="BR161" s="1">
        <f t="shared" si="21"/>
        <v>4</v>
      </c>
      <c r="BS161" s="1">
        <f t="shared" si="22"/>
        <v>405</v>
      </c>
      <c r="BT161" s="1">
        <f>COUNTIF($BS$10:BS161,601)</f>
        <v>3</v>
      </c>
      <c r="BU161" s="1">
        <f t="shared" si="23"/>
        <v>1</v>
      </c>
    </row>
    <row r="162" spans="2:73">
      <c r="B162" s="1" t="str">
        <f t="shared" si="19"/>
        <v>SkillDescBrief// 战斗被动</v>
      </c>
      <c r="C162" s="1" t="str">
        <f t="shared" si="20"/>
        <v>SkillDescDetail// 战斗被动2</v>
      </c>
      <c r="D162" s="7" t="s">
        <v>338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 t="str">
        <f t="shared" si="16"/>
        <v/>
      </c>
      <c r="Z162" s="10" t="s">
        <v>336</v>
      </c>
      <c r="AA162" s="10" t="str">
        <f t="shared" si="17"/>
        <v/>
      </c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 t="str">
        <f t="shared" si="18"/>
        <v/>
      </c>
      <c r="BQ162" s="10"/>
      <c r="BR162" s="1">
        <f t="shared" si="21"/>
        <v>0</v>
      </c>
      <c r="BS162" s="1">
        <f t="shared" si="22"/>
        <v>0</v>
      </c>
      <c r="BT162" s="1">
        <f>COUNTIF($BS$10:BS162,601)</f>
        <v>3</v>
      </c>
      <c r="BU162" s="1">
        <f t="shared" si="23"/>
        <v>1</v>
      </c>
    </row>
    <row r="163" spans="2:73">
      <c r="B163" s="1" t="str">
        <f t="shared" si="19"/>
        <v>SkillDescBrief4000405</v>
      </c>
      <c r="C163" s="1" t="str">
        <f t="shared" si="20"/>
        <v>SkillDescDetail400040501</v>
      </c>
      <c r="D163" s="3">
        <v>400040501</v>
      </c>
      <c r="E163" s="3">
        <v>4000405</v>
      </c>
      <c r="F163" s="3">
        <v>1</v>
      </c>
      <c r="G163" s="3" t="s">
        <v>332</v>
      </c>
      <c r="H163" s="3"/>
      <c r="I163" s="3" t="s">
        <v>333</v>
      </c>
      <c r="J163" s="3"/>
      <c r="K163" s="3" t="s">
        <v>334</v>
      </c>
      <c r="L163" s="3"/>
      <c r="M163" s="3"/>
      <c r="N163" s="3"/>
      <c r="O163" s="3"/>
      <c r="P163" s="3"/>
      <c r="Q163" s="3" t="s">
        <v>335</v>
      </c>
      <c r="R163" s="3"/>
      <c r="S163" s="3" t="str">
        <f>IF(H163="","",$B$2&amp;G163&amp;$B$2&amp;$B$1&amp;H163)</f>
        <v/>
      </c>
      <c r="T163" s="3" t="str">
        <f>IF(J163="","",$B$2&amp;I163&amp;$B$2&amp;$B$1&amp;J163)</f>
        <v/>
      </c>
      <c r="U163" s="3" t="str">
        <f>IF(L163="","",$B$2&amp;K163&amp;$B$2&amp;$B$1&amp;L163)</f>
        <v/>
      </c>
      <c r="V163" s="3" t="str">
        <f>IF(N163="","",$B$2&amp;M163&amp;$B$2&amp;$B$1&amp;N163)</f>
        <v/>
      </c>
      <c r="W163" s="3" t="str">
        <f>IF(P163="","",$B$2&amp;O163&amp;$B$2&amp;$B$1&amp;P163)</f>
        <v/>
      </c>
      <c r="X163" s="3" t="str">
        <f>IF(R163="","",$B$2&amp;Q163&amp;$B$2&amp;$B$1&amp;R163)</f>
        <v/>
      </c>
      <c r="Y163" s="3" t="str">
        <f t="shared" si="16"/>
        <v>{}</v>
      </c>
      <c r="Z163" s="11" t="s">
        <v>336</v>
      </c>
      <c r="AA163" s="11" t="str">
        <f t="shared" si="17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 t="str">
        <f t="shared" si="18"/>
        <v/>
      </c>
      <c r="BQ163" s="11" t="str">
        <f>AA163&amp;_xlfn.TEXTJOIN($A$5,1,AA164:AA167)</f>
        <v/>
      </c>
      <c r="BR163" s="1">
        <f t="shared" si="21"/>
        <v>5</v>
      </c>
      <c r="BS163" s="1">
        <f t="shared" si="22"/>
        <v>501</v>
      </c>
      <c r="BT163" s="1">
        <f>COUNTIF($BS$10:BS163,601)</f>
        <v>3</v>
      </c>
      <c r="BU163" s="1">
        <f t="shared" si="23"/>
        <v>1</v>
      </c>
    </row>
    <row r="164" spans="2:73">
      <c r="B164" s="1" t="str">
        <f t="shared" si="19"/>
        <v>SkillDescBrief4000405</v>
      </c>
      <c r="C164" s="1" t="str">
        <f t="shared" si="20"/>
        <v>SkillDescDetail400040502</v>
      </c>
      <c r="D164" s="3">
        <v>400040502</v>
      </c>
      <c r="E164" s="3">
        <v>4000405</v>
      </c>
      <c r="F164" s="3">
        <v>2</v>
      </c>
      <c r="G164" s="3" t="s">
        <v>332</v>
      </c>
      <c r="H164" s="3"/>
      <c r="I164" s="3" t="s">
        <v>333</v>
      </c>
      <c r="J164" s="3"/>
      <c r="K164" s="3" t="s">
        <v>334</v>
      </c>
      <c r="L164" s="3"/>
      <c r="M164" s="3"/>
      <c r="N164" s="3"/>
      <c r="O164" s="3"/>
      <c r="P164" s="3"/>
      <c r="Q164" s="3" t="s">
        <v>335</v>
      </c>
      <c r="R164" s="3"/>
      <c r="S164" s="3" t="str">
        <f>IF(H164="","",$B$2&amp;G164&amp;$B$2&amp;$B$1&amp;H164)</f>
        <v/>
      </c>
      <c r="T164" s="3" t="str">
        <f>IF(J164="","",$B$2&amp;I164&amp;$B$2&amp;$B$1&amp;J164)</f>
        <v/>
      </c>
      <c r="U164" s="3" t="str">
        <f>IF(L164="","",$B$2&amp;K164&amp;$B$2&amp;$B$1&amp;L164)</f>
        <v/>
      </c>
      <c r="V164" s="3" t="str">
        <f>IF(N164="","",$B$2&amp;M164&amp;$B$2&amp;$B$1&amp;N164)</f>
        <v/>
      </c>
      <c r="W164" s="3" t="str">
        <f>IF(P164="","",$B$2&amp;O164&amp;$B$2&amp;$B$1&amp;P164)</f>
        <v/>
      </c>
      <c r="X164" s="3" t="str">
        <f>IF(R164="","",$B$2&amp;Q164&amp;$B$2&amp;$B$1&amp;R164)</f>
        <v/>
      </c>
      <c r="Y164" s="3" t="str">
        <f t="shared" si="16"/>
        <v>{}</v>
      </c>
      <c r="Z164" s="11" t="s">
        <v>336</v>
      </c>
      <c r="AA164" s="11" t="str">
        <f t="shared" si="17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 t="str">
        <f t="shared" si="18"/>
        <v/>
      </c>
      <c r="BQ164" s="11"/>
      <c r="BR164" s="1">
        <f t="shared" si="21"/>
        <v>5</v>
      </c>
      <c r="BS164" s="1">
        <f t="shared" si="22"/>
        <v>502</v>
      </c>
      <c r="BT164" s="1">
        <f>COUNTIF($BS$10:BS164,601)</f>
        <v>3</v>
      </c>
      <c r="BU164" s="1">
        <f t="shared" si="23"/>
        <v>1</v>
      </c>
    </row>
    <row r="165" spans="2:73">
      <c r="B165" s="1" t="str">
        <f t="shared" si="19"/>
        <v>SkillDescBrief4000405</v>
      </c>
      <c r="C165" s="1" t="str">
        <f t="shared" si="20"/>
        <v>SkillDescDetail400040503</v>
      </c>
      <c r="D165" s="3">
        <v>400040503</v>
      </c>
      <c r="E165" s="3">
        <v>4000405</v>
      </c>
      <c r="F165" s="3">
        <v>3</v>
      </c>
      <c r="G165" s="3" t="s">
        <v>332</v>
      </c>
      <c r="H165" s="3"/>
      <c r="I165" s="3" t="s">
        <v>333</v>
      </c>
      <c r="J165" s="3"/>
      <c r="K165" s="3" t="s">
        <v>334</v>
      </c>
      <c r="L165" s="3"/>
      <c r="M165" s="3"/>
      <c r="N165" s="3"/>
      <c r="O165" s="3"/>
      <c r="P165" s="3"/>
      <c r="Q165" s="3" t="s">
        <v>335</v>
      </c>
      <c r="R165" s="3"/>
      <c r="S165" s="3" t="str">
        <f>IF(H165="","",$B$2&amp;G165&amp;$B$2&amp;$B$1&amp;H165)</f>
        <v/>
      </c>
      <c r="T165" s="3" t="str">
        <f>IF(J165="","",$B$2&amp;I165&amp;$B$2&amp;$B$1&amp;J165)</f>
        <v/>
      </c>
      <c r="U165" s="3" t="str">
        <f>IF(L165="","",$B$2&amp;K165&amp;$B$2&amp;$B$1&amp;L165)</f>
        <v/>
      </c>
      <c r="V165" s="3" t="str">
        <f>IF(N165="","",$B$2&amp;M165&amp;$B$2&amp;$B$1&amp;N165)</f>
        <v/>
      </c>
      <c r="W165" s="3" t="str">
        <f>IF(P165="","",$B$2&amp;O165&amp;$B$2&amp;$B$1&amp;P165)</f>
        <v/>
      </c>
      <c r="X165" s="3" t="str">
        <f>IF(R165="","",$B$2&amp;Q165&amp;$B$2&amp;$B$1&amp;R165)</f>
        <v/>
      </c>
      <c r="Y165" s="3" t="str">
        <f t="shared" si="16"/>
        <v>{}</v>
      </c>
      <c r="Z165" s="11" t="s">
        <v>336</v>
      </c>
      <c r="AA165" s="11" t="str">
        <f t="shared" si="17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 t="str">
        <f t="shared" si="18"/>
        <v/>
      </c>
      <c r="BQ165" s="11"/>
      <c r="BR165" s="1">
        <f t="shared" si="21"/>
        <v>5</v>
      </c>
      <c r="BS165" s="1">
        <f t="shared" si="22"/>
        <v>503</v>
      </c>
      <c r="BT165" s="1">
        <f>COUNTIF($BS$10:BS165,601)</f>
        <v>3</v>
      </c>
      <c r="BU165" s="1">
        <f t="shared" si="23"/>
        <v>1</v>
      </c>
    </row>
    <row r="166" spans="2:73">
      <c r="B166" s="1" t="str">
        <f t="shared" si="19"/>
        <v>SkillDescBrief4000405</v>
      </c>
      <c r="C166" s="1" t="str">
        <f t="shared" si="20"/>
        <v>SkillDescDetail400040504</v>
      </c>
      <c r="D166" s="3">
        <v>400040504</v>
      </c>
      <c r="E166" s="3">
        <v>4000405</v>
      </c>
      <c r="F166" s="3">
        <v>4</v>
      </c>
      <c r="G166" s="3" t="s">
        <v>332</v>
      </c>
      <c r="H166" s="3"/>
      <c r="I166" s="3" t="s">
        <v>333</v>
      </c>
      <c r="J166" s="3"/>
      <c r="K166" s="3" t="s">
        <v>334</v>
      </c>
      <c r="L166" s="3"/>
      <c r="M166" s="3"/>
      <c r="N166" s="3"/>
      <c r="O166" s="3"/>
      <c r="P166" s="3"/>
      <c r="Q166" s="3" t="s">
        <v>335</v>
      </c>
      <c r="R166" s="3"/>
      <c r="S166" s="3" t="str">
        <f>IF(H166="","",$B$2&amp;G166&amp;$B$2&amp;$B$1&amp;H166)</f>
        <v/>
      </c>
      <c r="T166" s="3" t="str">
        <f>IF(J166="","",$B$2&amp;I166&amp;$B$2&amp;$B$1&amp;J166)</f>
        <v/>
      </c>
      <c r="U166" s="3" t="str">
        <f>IF(L166="","",$B$2&amp;K166&amp;$B$2&amp;$B$1&amp;L166)</f>
        <v/>
      </c>
      <c r="V166" s="3" t="str">
        <f>IF(N166="","",$B$2&amp;M166&amp;$B$2&amp;$B$1&amp;N166)</f>
        <v/>
      </c>
      <c r="W166" s="3" t="str">
        <f>IF(P166="","",$B$2&amp;O166&amp;$B$2&amp;$B$1&amp;P166)</f>
        <v/>
      </c>
      <c r="X166" s="3" t="str">
        <f>IF(R166="","",$B$2&amp;Q166&amp;$B$2&amp;$B$1&amp;R166)</f>
        <v/>
      </c>
      <c r="Y166" s="3" t="str">
        <f t="shared" si="16"/>
        <v>{}</v>
      </c>
      <c r="Z166" s="11" t="s">
        <v>336</v>
      </c>
      <c r="AA166" s="11" t="str">
        <f t="shared" si="17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 t="str">
        <f t="shared" si="18"/>
        <v/>
      </c>
      <c r="BQ166" s="11"/>
      <c r="BR166" s="1">
        <f t="shared" si="21"/>
        <v>5</v>
      </c>
      <c r="BS166" s="1">
        <f t="shared" si="22"/>
        <v>504</v>
      </c>
      <c r="BT166" s="1">
        <f>COUNTIF($BS$10:BS166,601)</f>
        <v>3</v>
      </c>
      <c r="BU166" s="1">
        <f t="shared" si="23"/>
        <v>1</v>
      </c>
    </row>
    <row r="167" spans="2:73">
      <c r="B167" s="1" t="str">
        <f t="shared" si="19"/>
        <v>SkillDescBrief4000405</v>
      </c>
      <c r="C167" s="1" t="str">
        <f t="shared" si="20"/>
        <v>SkillDescDetail400040505</v>
      </c>
      <c r="D167" s="3">
        <v>400040505</v>
      </c>
      <c r="E167" s="3">
        <v>4000405</v>
      </c>
      <c r="F167" s="3">
        <v>5</v>
      </c>
      <c r="G167" s="3" t="s">
        <v>332</v>
      </c>
      <c r="H167" s="3"/>
      <c r="I167" s="3" t="s">
        <v>333</v>
      </c>
      <c r="J167" s="3"/>
      <c r="K167" s="3" t="s">
        <v>334</v>
      </c>
      <c r="L167" s="3"/>
      <c r="M167" s="3"/>
      <c r="N167" s="3"/>
      <c r="O167" s="3"/>
      <c r="P167" s="3"/>
      <c r="Q167" s="3" t="s">
        <v>335</v>
      </c>
      <c r="R167" s="3"/>
      <c r="S167" s="3" t="str">
        <f>IF(H167="","",$B$2&amp;G167&amp;$B$2&amp;$B$1&amp;H167)</f>
        <v/>
      </c>
      <c r="T167" s="3" t="str">
        <f>IF(J167="","",$B$2&amp;I167&amp;$B$2&amp;$B$1&amp;J167)</f>
        <v/>
      </c>
      <c r="U167" s="3" t="str">
        <f>IF(L167="","",$B$2&amp;K167&amp;$B$2&amp;$B$1&amp;L167)</f>
        <v/>
      </c>
      <c r="V167" s="3" t="str">
        <f>IF(N167="","",$B$2&amp;M167&amp;$B$2&amp;$B$1&amp;N167)</f>
        <v/>
      </c>
      <c r="W167" s="3" t="str">
        <f>IF(P167="","",$B$2&amp;O167&amp;$B$2&amp;$B$1&amp;P167)</f>
        <v/>
      </c>
      <c r="X167" s="3" t="str">
        <f>IF(R167="","",$B$2&amp;Q167&amp;$B$2&amp;$B$1&amp;R167)</f>
        <v/>
      </c>
      <c r="Y167" s="3" t="str">
        <f t="shared" si="16"/>
        <v>{}</v>
      </c>
      <c r="Z167" s="11" t="s">
        <v>336</v>
      </c>
      <c r="AA167" s="11" t="str">
        <f t="shared" si="17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 t="str">
        <f t="shared" si="18"/>
        <v/>
      </c>
      <c r="BQ167" s="11"/>
      <c r="BR167" s="1">
        <f t="shared" si="21"/>
        <v>5</v>
      </c>
      <c r="BS167" s="1">
        <f t="shared" si="22"/>
        <v>505</v>
      </c>
      <c r="BT167" s="1">
        <f>COUNTIF($BS$10:BS167,601)</f>
        <v>3</v>
      </c>
      <c r="BU167" s="1">
        <f t="shared" si="23"/>
        <v>1</v>
      </c>
    </row>
    <row r="168" spans="2:73">
      <c r="B168" s="1" t="str">
        <f t="shared" si="19"/>
        <v>SkillDescBrief// 战斗被动</v>
      </c>
      <c r="C168" s="1" t="str">
        <f t="shared" si="20"/>
        <v>SkillDescDetail// 战斗被动3</v>
      </c>
      <c r="D168" s="7" t="s">
        <v>339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 t="str">
        <f t="shared" si="16"/>
        <v/>
      </c>
      <c r="Z168" s="10" t="s">
        <v>336</v>
      </c>
      <c r="AA168" s="10" t="str">
        <f t="shared" si="17"/>
        <v/>
      </c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 t="str">
        <f t="shared" si="18"/>
        <v/>
      </c>
      <c r="BQ168" s="10"/>
      <c r="BR168" s="1">
        <f t="shared" si="21"/>
        <v>0</v>
      </c>
      <c r="BS168" s="1">
        <f t="shared" si="22"/>
        <v>0</v>
      </c>
      <c r="BT168" s="1">
        <f>COUNTIF($BS$10:BS168,601)</f>
        <v>3</v>
      </c>
      <c r="BU168" s="1">
        <f t="shared" si="23"/>
        <v>1</v>
      </c>
    </row>
    <row r="169" spans="2:73">
      <c r="B169" s="1" t="str">
        <f t="shared" si="19"/>
        <v>SkillDescBrief4000406</v>
      </c>
      <c r="C169" s="1" t="str">
        <f t="shared" si="20"/>
        <v>SkillDescDetail400040601</v>
      </c>
      <c r="D169" s="3">
        <v>400040601</v>
      </c>
      <c r="E169" s="3">
        <v>4000406</v>
      </c>
      <c r="F169" s="3">
        <v>1</v>
      </c>
      <c r="G169" s="3" t="s">
        <v>332</v>
      </c>
      <c r="H169" s="3"/>
      <c r="I169" s="3" t="s">
        <v>333</v>
      </c>
      <c r="J169" s="3"/>
      <c r="K169" s="3" t="s">
        <v>334</v>
      </c>
      <c r="L169" s="3"/>
      <c r="M169" s="3"/>
      <c r="N169" s="3"/>
      <c r="O169" s="3"/>
      <c r="P169" s="3"/>
      <c r="Q169" s="3" t="s">
        <v>335</v>
      </c>
      <c r="R169" s="3"/>
      <c r="S169" s="3" t="str">
        <f>IF(H169="","",$B$2&amp;G169&amp;$B$2&amp;$B$1&amp;H169)</f>
        <v/>
      </c>
      <c r="T169" s="3" t="str">
        <f>IF(J169="","",$B$2&amp;I169&amp;$B$2&amp;$B$1&amp;J169)</f>
        <v/>
      </c>
      <c r="U169" s="3" t="str">
        <f>IF(L169="","",$B$2&amp;K169&amp;$B$2&amp;$B$1&amp;L169)</f>
        <v/>
      </c>
      <c r="V169" s="3" t="str">
        <f>IF(N169="","",$B$2&amp;M169&amp;$B$2&amp;$B$1&amp;N169)</f>
        <v/>
      </c>
      <c r="W169" s="3" t="str">
        <f>IF(P169="","",$B$2&amp;O169&amp;$B$2&amp;$B$1&amp;P169)</f>
        <v/>
      </c>
      <c r="X169" s="3" t="str">
        <f>IF(R169="","",$B$2&amp;Q169&amp;$B$2&amp;$B$1&amp;R169)</f>
        <v/>
      </c>
      <c r="Y169" s="3" t="str">
        <f t="shared" si="16"/>
        <v>{}</v>
      </c>
      <c r="Z169" s="11" t="s">
        <v>341</v>
      </c>
      <c r="AA169" s="11" t="str">
        <f t="shared" si="17"/>
        <v>投掷燃烧瓶，对&lt;c=A6EC41&gt;1&lt;/c&gt;个敌人造成&lt;q=attr_atk&gt;&lt;c=A6EC41&gt;0%&lt;/c&gt;伤害</v>
      </c>
      <c r="AB169" s="11"/>
      <c r="AC169" s="11"/>
      <c r="AD169" s="11"/>
      <c r="AE169" s="11"/>
      <c r="AF169" s="11"/>
      <c r="AG169" s="11"/>
      <c r="AH169" s="11"/>
      <c r="AI169" s="11"/>
      <c r="AJ169" s="11" t="s">
        <v>342</v>
      </c>
      <c r="AK169" s="11" t="str">
        <f>$B$6</f>
        <v>&lt;c=A6EC41&gt;</v>
      </c>
      <c r="AL169" s="11">
        <v>1</v>
      </c>
      <c r="AM169" s="11" t="s">
        <v>298</v>
      </c>
      <c r="AN169" s="11" t="s">
        <v>343</v>
      </c>
      <c r="AO169" s="11"/>
      <c r="AP169" s="11"/>
      <c r="AQ169" s="11"/>
      <c r="AR169" s="11"/>
      <c r="AS169" s="11" t="str">
        <f t="shared" ref="AS169:AS173" si="24">$B$8&amp;$B$6</f>
        <v>&lt;q=attr_atk&gt;&lt;c=A6EC41&gt;</v>
      </c>
      <c r="AT169" s="13" t="str">
        <f t="shared" ref="AT169:AT173" si="25">ROUND(H169*100,2)&amp;"%"</f>
        <v>0%</v>
      </c>
      <c r="AU169" s="11" t="s">
        <v>298</v>
      </c>
      <c r="AV169" s="11" t="s">
        <v>344</v>
      </c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 t="str">
        <f t="shared" si="18"/>
        <v>这是另一个专属装备技能，它必须很好很强大</v>
      </c>
      <c r="BQ169" s="11" t="str">
        <f t="shared" ref="BQ169:BQ173" si="26">AA169</f>
        <v>投掷燃烧瓶，对&lt;c=A6EC41&gt;1&lt;/c&gt;个敌人造成&lt;q=attr_atk&gt;&lt;c=A6EC41&gt;0%&lt;/c&gt;伤害</v>
      </c>
      <c r="BR169" s="1">
        <f t="shared" si="21"/>
        <v>6</v>
      </c>
      <c r="BS169" s="1">
        <f t="shared" si="22"/>
        <v>601</v>
      </c>
      <c r="BT169" s="1">
        <f>COUNTIF($BS$10:BS169,601)</f>
        <v>4</v>
      </c>
      <c r="BU169" s="1">
        <f t="shared" si="23"/>
        <v>0</v>
      </c>
    </row>
    <row r="170" spans="2:73">
      <c r="B170" s="1" t="str">
        <f t="shared" si="19"/>
        <v>SkillDescBrief4000406</v>
      </c>
      <c r="C170" s="1" t="str">
        <f t="shared" si="20"/>
        <v>SkillDescDetail400040602</v>
      </c>
      <c r="D170" s="3">
        <v>400040602</v>
      </c>
      <c r="E170" s="3">
        <v>4000406</v>
      </c>
      <c r="F170" s="3">
        <v>2</v>
      </c>
      <c r="G170" s="3" t="s">
        <v>332</v>
      </c>
      <c r="H170" s="3"/>
      <c r="I170" s="3" t="s">
        <v>333</v>
      </c>
      <c r="J170" s="3"/>
      <c r="K170" s="3" t="s">
        <v>334</v>
      </c>
      <c r="L170" s="3"/>
      <c r="M170" s="3"/>
      <c r="N170" s="3"/>
      <c r="O170" s="3"/>
      <c r="P170" s="3"/>
      <c r="Q170" s="3" t="s">
        <v>335</v>
      </c>
      <c r="R170" s="3"/>
      <c r="S170" s="3" t="str">
        <f>IF(H170="","",$B$2&amp;G170&amp;$B$2&amp;$B$1&amp;H170)</f>
        <v/>
      </c>
      <c r="T170" s="3" t="str">
        <f>IF(J170="","",$B$2&amp;I170&amp;$B$2&amp;$B$1&amp;J170)</f>
        <v/>
      </c>
      <c r="U170" s="3" t="str">
        <f>IF(L170="","",$B$2&amp;K170&amp;$B$2&amp;$B$1&amp;L170)</f>
        <v/>
      </c>
      <c r="V170" s="3" t="str">
        <f>IF(N170="","",$B$2&amp;M170&amp;$B$2&amp;$B$1&amp;N170)</f>
        <v/>
      </c>
      <c r="W170" s="3" t="str">
        <f>IF(P170="","",$B$2&amp;O170&amp;$B$2&amp;$B$1&amp;P170)</f>
        <v/>
      </c>
      <c r="X170" s="3" t="str">
        <f>IF(R170="","",$B$2&amp;Q170&amp;$B$2&amp;$B$1&amp;R170)</f>
        <v/>
      </c>
      <c r="Y170" s="3" t="str">
        <f t="shared" si="16"/>
        <v>{}</v>
      </c>
      <c r="Z170" s="11" t="s">
        <v>341</v>
      </c>
      <c r="AA170" s="11" t="str">
        <f t="shared" si="17"/>
        <v>2级：伤害提升至&lt;q=attr_atk&gt;&lt;c=A6EC41&gt;0%&lt;/c&gt;</v>
      </c>
      <c r="AB170" s="11"/>
      <c r="AC170" s="11"/>
      <c r="AD170" s="11">
        <v>2</v>
      </c>
      <c r="AE170" s="11"/>
      <c r="AF170" s="11" t="s">
        <v>345</v>
      </c>
      <c r="AG170" s="11"/>
      <c r="AH170" s="11"/>
      <c r="AI170" s="11"/>
      <c r="AJ170" s="11"/>
      <c r="AK170" s="11"/>
      <c r="AL170" s="11"/>
      <c r="AM170" s="11"/>
      <c r="AN170" s="11" t="s">
        <v>346</v>
      </c>
      <c r="AO170" s="11"/>
      <c r="AP170" s="11"/>
      <c r="AQ170" s="11"/>
      <c r="AR170" s="11"/>
      <c r="AS170" s="11" t="str">
        <f t="shared" si="24"/>
        <v>&lt;q=attr_atk&gt;&lt;c=A6EC41&gt;</v>
      </c>
      <c r="AT170" s="13" t="str">
        <f t="shared" si="25"/>
        <v>0%</v>
      </c>
      <c r="AU170" s="11" t="s">
        <v>298</v>
      </c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 t="str">
        <f t="shared" si="18"/>
        <v>这是另一个专属装备技能，它必须很好很强大</v>
      </c>
      <c r="BQ170" s="11" t="str">
        <f t="shared" si="26"/>
        <v>2级：伤害提升至&lt;q=attr_atk&gt;&lt;c=A6EC41&gt;0%&lt;/c&gt;</v>
      </c>
      <c r="BR170" s="1">
        <f t="shared" si="21"/>
        <v>6</v>
      </c>
      <c r="BS170" s="1">
        <f t="shared" si="22"/>
        <v>602</v>
      </c>
      <c r="BT170" s="1">
        <f>COUNTIF($BS$10:BS170,601)</f>
        <v>4</v>
      </c>
      <c r="BU170" s="1">
        <f t="shared" si="23"/>
        <v>0</v>
      </c>
    </row>
    <row r="171" spans="2:73">
      <c r="B171" s="1" t="str">
        <f t="shared" si="19"/>
        <v>SkillDescBrief4000406</v>
      </c>
      <c r="C171" s="1" t="str">
        <f t="shared" si="20"/>
        <v>SkillDescDetail400040603</v>
      </c>
      <c r="D171" s="3">
        <v>400040603</v>
      </c>
      <c r="E171" s="3">
        <v>4000406</v>
      </c>
      <c r="F171" s="3">
        <v>3</v>
      </c>
      <c r="G171" s="3" t="s">
        <v>332</v>
      </c>
      <c r="H171" s="3"/>
      <c r="I171" s="3" t="s">
        <v>333</v>
      </c>
      <c r="J171" s="3"/>
      <c r="K171" s="3" t="s">
        <v>334</v>
      </c>
      <c r="L171" s="3"/>
      <c r="M171" s="3"/>
      <c r="N171" s="3"/>
      <c r="O171" s="3"/>
      <c r="P171" s="3"/>
      <c r="Q171" s="3" t="s">
        <v>335</v>
      </c>
      <c r="R171" s="3"/>
      <c r="S171" s="3" t="str">
        <f>IF(H171="","",$B$2&amp;G171&amp;$B$2&amp;$B$1&amp;H171)</f>
        <v/>
      </c>
      <c r="T171" s="3" t="str">
        <f>IF(J171="","",$B$2&amp;I171&amp;$B$2&amp;$B$1&amp;J171)</f>
        <v/>
      </c>
      <c r="U171" s="3" t="str">
        <f>IF(L171="","",$B$2&amp;K171&amp;$B$2&amp;$B$1&amp;L171)</f>
        <v/>
      </c>
      <c r="V171" s="3" t="str">
        <f>IF(N171="","",$B$2&amp;M171&amp;$B$2&amp;$B$1&amp;N171)</f>
        <v/>
      </c>
      <c r="W171" s="3" t="str">
        <f>IF(P171="","",$B$2&amp;O171&amp;$B$2&amp;$B$1&amp;P171)</f>
        <v/>
      </c>
      <c r="X171" s="3" t="str">
        <f>IF(R171="","",$B$2&amp;Q171&amp;$B$2&amp;$B$1&amp;R171)</f>
        <v/>
      </c>
      <c r="Y171" s="3" t="str">
        <f t="shared" si="16"/>
        <v>{}</v>
      </c>
      <c r="Z171" s="11" t="s">
        <v>341</v>
      </c>
      <c r="AA171" s="11" t="str">
        <f t="shared" si="17"/>
        <v>3级：伤害提升至&lt;q=attr_atk&gt;&lt;c=A6EC41&gt;0%&lt;/c&gt;</v>
      </c>
      <c r="AB171" s="11"/>
      <c r="AC171" s="11"/>
      <c r="AD171" s="11">
        <v>3</v>
      </c>
      <c r="AE171" s="11"/>
      <c r="AF171" s="11" t="s">
        <v>345</v>
      </c>
      <c r="AG171" s="11"/>
      <c r="AH171" s="11"/>
      <c r="AI171" s="11"/>
      <c r="AJ171" s="11"/>
      <c r="AK171" s="11"/>
      <c r="AL171" s="11"/>
      <c r="AM171" s="11"/>
      <c r="AN171" s="11" t="s">
        <v>346</v>
      </c>
      <c r="AO171" s="11"/>
      <c r="AP171" s="11"/>
      <c r="AQ171" s="11"/>
      <c r="AR171" s="11"/>
      <c r="AS171" s="11" t="str">
        <f t="shared" si="24"/>
        <v>&lt;q=attr_atk&gt;&lt;c=A6EC41&gt;</v>
      </c>
      <c r="AT171" s="13" t="str">
        <f t="shared" si="25"/>
        <v>0%</v>
      </c>
      <c r="AU171" s="11" t="s">
        <v>298</v>
      </c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 t="str">
        <f t="shared" si="18"/>
        <v>这是另一个专属装备技能，它必须很好很强大</v>
      </c>
      <c r="BQ171" s="11" t="str">
        <f t="shared" si="26"/>
        <v>3级：伤害提升至&lt;q=attr_atk&gt;&lt;c=A6EC41&gt;0%&lt;/c&gt;</v>
      </c>
      <c r="BR171" s="1">
        <f t="shared" si="21"/>
        <v>6</v>
      </c>
      <c r="BS171" s="1">
        <f t="shared" si="22"/>
        <v>603</v>
      </c>
      <c r="BT171" s="1">
        <f>COUNTIF($BS$10:BS171,601)</f>
        <v>4</v>
      </c>
      <c r="BU171" s="1">
        <f t="shared" si="23"/>
        <v>0</v>
      </c>
    </row>
    <row r="172" spans="2:73">
      <c r="B172" s="1" t="str">
        <f t="shared" si="19"/>
        <v>SkillDescBrief4000406</v>
      </c>
      <c r="C172" s="1" t="str">
        <f t="shared" si="20"/>
        <v>SkillDescDetail400040604</v>
      </c>
      <c r="D172" s="3">
        <v>400040604</v>
      </c>
      <c r="E172" s="3">
        <v>4000406</v>
      </c>
      <c r="F172" s="3">
        <v>4</v>
      </c>
      <c r="G172" s="3" t="s">
        <v>332</v>
      </c>
      <c r="H172" s="3"/>
      <c r="I172" s="3" t="s">
        <v>333</v>
      </c>
      <c r="J172" s="3"/>
      <c r="K172" s="3" t="s">
        <v>334</v>
      </c>
      <c r="L172" s="3"/>
      <c r="M172" s="3"/>
      <c r="N172" s="3"/>
      <c r="O172" s="3"/>
      <c r="P172" s="3"/>
      <c r="Q172" s="3" t="s">
        <v>335</v>
      </c>
      <c r="R172" s="3"/>
      <c r="S172" s="3" t="str">
        <f>IF(H172="","",$B$2&amp;G172&amp;$B$2&amp;$B$1&amp;H172)</f>
        <v/>
      </c>
      <c r="T172" s="3" t="str">
        <f>IF(J172="","",$B$2&amp;I172&amp;$B$2&amp;$B$1&amp;J172)</f>
        <v/>
      </c>
      <c r="U172" s="3" t="str">
        <f>IF(L172="","",$B$2&amp;K172&amp;$B$2&amp;$B$1&amp;L172)</f>
        <v/>
      </c>
      <c r="V172" s="3" t="str">
        <f>IF(N172="","",$B$2&amp;M172&amp;$B$2&amp;$B$1&amp;N172)</f>
        <v/>
      </c>
      <c r="W172" s="3" t="str">
        <f>IF(P172="","",$B$2&amp;O172&amp;$B$2&amp;$B$1&amp;P172)</f>
        <v/>
      </c>
      <c r="X172" s="3" t="str">
        <f>IF(R172="","",$B$2&amp;Q172&amp;$B$2&amp;$B$1&amp;R172)</f>
        <v/>
      </c>
      <c r="Y172" s="3" t="str">
        <f t="shared" si="16"/>
        <v>{}</v>
      </c>
      <c r="Z172" s="11" t="s">
        <v>341</v>
      </c>
      <c r="AA172" s="11" t="str">
        <f t="shared" si="17"/>
        <v>4级：伤害提升至&lt;q=attr_atk&gt;&lt;c=A6EC41&gt;0%&lt;/c&gt;</v>
      </c>
      <c r="AB172" s="11"/>
      <c r="AC172" s="11"/>
      <c r="AD172" s="11">
        <v>4</v>
      </c>
      <c r="AE172" s="11"/>
      <c r="AF172" s="11" t="s">
        <v>345</v>
      </c>
      <c r="AG172" s="11"/>
      <c r="AH172" s="11"/>
      <c r="AI172" s="11"/>
      <c r="AJ172" s="11"/>
      <c r="AK172" s="11"/>
      <c r="AL172" s="11"/>
      <c r="AM172" s="11"/>
      <c r="AN172" s="11" t="s">
        <v>346</v>
      </c>
      <c r="AO172" s="11"/>
      <c r="AP172" s="11"/>
      <c r="AQ172" s="11"/>
      <c r="AR172" s="11"/>
      <c r="AS172" s="11" t="str">
        <f t="shared" si="24"/>
        <v>&lt;q=attr_atk&gt;&lt;c=A6EC41&gt;</v>
      </c>
      <c r="AT172" s="13" t="str">
        <f t="shared" si="25"/>
        <v>0%</v>
      </c>
      <c r="AU172" s="11" t="s">
        <v>298</v>
      </c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 t="str">
        <f t="shared" si="18"/>
        <v>这是另一个专属装备技能，它必须很好很强大</v>
      </c>
      <c r="BQ172" s="11" t="str">
        <f t="shared" si="26"/>
        <v>4级：伤害提升至&lt;q=attr_atk&gt;&lt;c=A6EC41&gt;0%&lt;/c&gt;</v>
      </c>
      <c r="BR172" s="1">
        <f t="shared" si="21"/>
        <v>6</v>
      </c>
      <c r="BS172" s="1">
        <f t="shared" si="22"/>
        <v>604</v>
      </c>
      <c r="BT172" s="1">
        <f>COUNTIF($BS$10:BS172,601)</f>
        <v>4</v>
      </c>
      <c r="BU172" s="1">
        <f t="shared" si="23"/>
        <v>0</v>
      </c>
    </row>
    <row r="173" spans="2:73">
      <c r="B173" s="1" t="str">
        <f t="shared" si="19"/>
        <v>SkillDescBrief4000406</v>
      </c>
      <c r="C173" s="1" t="str">
        <f t="shared" si="20"/>
        <v>SkillDescDetail400040605</v>
      </c>
      <c r="D173" s="3">
        <v>400040605</v>
      </c>
      <c r="E173" s="3">
        <v>4000406</v>
      </c>
      <c r="F173" s="3">
        <v>5</v>
      </c>
      <c r="G173" s="3" t="s">
        <v>332</v>
      </c>
      <c r="H173" s="3"/>
      <c r="I173" s="3" t="s">
        <v>333</v>
      </c>
      <c r="J173" s="3"/>
      <c r="K173" s="3" t="s">
        <v>334</v>
      </c>
      <c r="L173" s="3"/>
      <c r="M173" s="3"/>
      <c r="N173" s="3"/>
      <c r="O173" s="3"/>
      <c r="P173" s="3"/>
      <c r="Q173" s="3" t="s">
        <v>335</v>
      </c>
      <c r="R173" s="3"/>
      <c r="S173" s="3" t="str">
        <f>IF(H173="","",$B$2&amp;G173&amp;$B$2&amp;$B$1&amp;H173)</f>
        <v/>
      </c>
      <c r="T173" s="3" t="str">
        <f>IF(J173="","",$B$2&amp;I173&amp;$B$2&amp;$B$1&amp;J173)</f>
        <v/>
      </c>
      <c r="U173" s="3" t="str">
        <f>IF(L173="","",$B$2&amp;K173&amp;$B$2&amp;$B$1&amp;L173)</f>
        <v/>
      </c>
      <c r="V173" s="3" t="str">
        <f>IF(N173="","",$B$2&amp;M173&amp;$B$2&amp;$B$1&amp;N173)</f>
        <v/>
      </c>
      <c r="W173" s="3" t="str">
        <f>IF(P173="","",$B$2&amp;O173&amp;$B$2&amp;$B$1&amp;P173)</f>
        <v/>
      </c>
      <c r="X173" s="3" t="str">
        <f>IF(R173="","",$B$2&amp;Q173&amp;$B$2&amp;$B$1&amp;R173)</f>
        <v/>
      </c>
      <c r="Y173" s="3" t="str">
        <f t="shared" si="16"/>
        <v>{}</v>
      </c>
      <c r="Z173" s="11" t="s">
        <v>347</v>
      </c>
      <c r="AA173" s="11" t="str">
        <f t="shared" si="17"/>
        <v>5级：伤害提升至&lt;q=attr_atk&gt;&lt;c=A6EC41&gt;0%&lt;/c&gt;</v>
      </c>
      <c r="AB173" s="11"/>
      <c r="AC173" s="11"/>
      <c r="AD173" s="11">
        <v>5</v>
      </c>
      <c r="AE173" s="11"/>
      <c r="AF173" s="11" t="s">
        <v>345</v>
      </c>
      <c r="AG173" s="11"/>
      <c r="AH173" s="11"/>
      <c r="AI173" s="11"/>
      <c r="AJ173" s="11"/>
      <c r="AK173" s="11"/>
      <c r="AL173" s="11"/>
      <c r="AM173" s="11"/>
      <c r="AN173" s="11" t="s">
        <v>346</v>
      </c>
      <c r="AO173" s="11"/>
      <c r="AP173" s="11"/>
      <c r="AQ173" s="11"/>
      <c r="AR173" s="11"/>
      <c r="AS173" s="11" t="str">
        <f t="shared" si="24"/>
        <v>&lt;q=attr_atk&gt;&lt;c=A6EC41&gt;</v>
      </c>
      <c r="AT173" s="13" t="str">
        <f t="shared" si="25"/>
        <v>0%</v>
      </c>
      <c r="AU173" s="11" t="s">
        <v>298</v>
      </c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 t="str">
        <f t="shared" si="18"/>
        <v>这是另一个专属装备技能，它必须非常好非常强大</v>
      </c>
      <c r="BQ173" s="11" t="str">
        <f t="shared" si="26"/>
        <v>5级：伤害提升至&lt;q=attr_atk&gt;&lt;c=A6EC41&gt;0%&lt;/c&gt;</v>
      </c>
      <c r="BR173" s="1">
        <f t="shared" si="21"/>
        <v>6</v>
      </c>
      <c r="BS173" s="1">
        <f t="shared" si="22"/>
        <v>605</v>
      </c>
      <c r="BT173" s="1">
        <f>COUNTIF($BS$10:BS173,601)</f>
        <v>4</v>
      </c>
      <c r="BU173" s="1">
        <f t="shared" si="23"/>
        <v>0</v>
      </c>
    </row>
    <row r="174" spans="2:73">
      <c r="B174" s="1" t="str">
        <f t="shared" si="19"/>
        <v>SkillDescBrief// 战斗被动</v>
      </c>
      <c r="C174" s="1" t="str">
        <f t="shared" si="20"/>
        <v>SkillDescDetail// 战斗被动4</v>
      </c>
      <c r="D174" s="7" t="s">
        <v>340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 t="str">
        <f t="shared" si="16"/>
        <v/>
      </c>
      <c r="Z174" s="10" t="s">
        <v>336</v>
      </c>
      <c r="AA174" s="10" t="str">
        <f t="shared" si="17"/>
        <v/>
      </c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 t="str">
        <f t="shared" si="18"/>
        <v/>
      </c>
      <c r="BQ174" s="10"/>
      <c r="BR174" s="1">
        <f t="shared" si="21"/>
        <v>0</v>
      </c>
      <c r="BS174" s="1">
        <f t="shared" si="22"/>
        <v>0</v>
      </c>
      <c r="BT174" s="1">
        <f>COUNTIF($BS$10:BS174,601)</f>
        <v>4</v>
      </c>
      <c r="BU174" s="1">
        <f t="shared" si="23"/>
        <v>0</v>
      </c>
    </row>
    <row r="175" spans="2:73">
      <c r="B175" s="1" t="str">
        <f t="shared" si="19"/>
        <v>SkillDescBrief4000407</v>
      </c>
      <c r="C175" s="1" t="str">
        <f t="shared" si="20"/>
        <v>SkillDescDetail400040701</v>
      </c>
      <c r="D175" s="3">
        <v>400040701</v>
      </c>
      <c r="E175" s="3">
        <v>4000407</v>
      </c>
      <c r="F175" s="3">
        <v>1</v>
      </c>
      <c r="G175" s="3" t="s">
        <v>332</v>
      </c>
      <c r="H175" s="3"/>
      <c r="I175" s="3" t="s">
        <v>333</v>
      </c>
      <c r="J175" s="3"/>
      <c r="K175" s="3" t="s">
        <v>334</v>
      </c>
      <c r="L175" s="3"/>
      <c r="M175" s="3"/>
      <c r="N175" s="3"/>
      <c r="O175" s="3"/>
      <c r="P175" s="3"/>
      <c r="Q175" s="3" t="s">
        <v>335</v>
      </c>
      <c r="R175" s="3"/>
      <c r="S175" s="3" t="str">
        <f>IF(H175="","",$B$2&amp;G175&amp;$B$2&amp;$B$1&amp;H175)</f>
        <v/>
      </c>
      <c r="T175" s="3" t="str">
        <f>IF(J175="","",$B$2&amp;I175&amp;$B$2&amp;$B$1&amp;J175)</f>
        <v/>
      </c>
      <c r="U175" s="3" t="str">
        <f>IF(L175="","",$B$2&amp;K175&amp;$B$2&amp;$B$1&amp;L175)</f>
        <v/>
      </c>
      <c r="V175" s="3" t="str">
        <f>IF(N175="","",$B$2&amp;M175&amp;$B$2&amp;$B$1&amp;N175)</f>
        <v/>
      </c>
      <c r="W175" s="3" t="str">
        <f>IF(P175="","",$B$2&amp;O175&amp;$B$2&amp;$B$1&amp;P175)</f>
        <v/>
      </c>
      <c r="X175" s="3" t="str">
        <f>IF(R175="","",$B$2&amp;Q175&amp;$B$2&amp;$B$1&amp;R175)</f>
        <v/>
      </c>
      <c r="Y175" s="3" t="str">
        <f t="shared" si="16"/>
        <v>{}</v>
      </c>
      <c r="Z175" s="11" t="s">
        <v>336</v>
      </c>
      <c r="AA175" s="11" t="str">
        <f t="shared" si="17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 t="str">
        <f t="shared" si="18"/>
        <v/>
      </c>
      <c r="BQ175" s="11" t="str">
        <f>AA175&amp;_xlfn.TEXTJOIN($A$5,1,AA176:AA179)</f>
        <v/>
      </c>
      <c r="BR175" s="1">
        <f t="shared" si="21"/>
        <v>7</v>
      </c>
      <c r="BS175" s="1">
        <f t="shared" si="22"/>
        <v>701</v>
      </c>
      <c r="BT175" s="1">
        <f>COUNTIF($BS$10:BS175,601)</f>
        <v>4</v>
      </c>
      <c r="BU175" s="1">
        <f t="shared" si="23"/>
        <v>0</v>
      </c>
    </row>
    <row r="176" spans="2:73">
      <c r="B176" s="1" t="str">
        <f t="shared" si="19"/>
        <v>SkillDescBrief4000407</v>
      </c>
      <c r="C176" s="1" t="str">
        <f t="shared" si="20"/>
        <v>SkillDescDetail400040702</v>
      </c>
      <c r="D176" s="3">
        <v>400040702</v>
      </c>
      <c r="E176" s="3">
        <v>4000407</v>
      </c>
      <c r="F176" s="3">
        <v>2</v>
      </c>
      <c r="G176" s="3" t="s">
        <v>332</v>
      </c>
      <c r="H176" s="3"/>
      <c r="I176" s="3" t="s">
        <v>333</v>
      </c>
      <c r="J176" s="3"/>
      <c r="K176" s="3" t="s">
        <v>334</v>
      </c>
      <c r="L176" s="3"/>
      <c r="M176" s="3"/>
      <c r="N176" s="3"/>
      <c r="O176" s="3"/>
      <c r="P176" s="3"/>
      <c r="Q176" s="3" t="s">
        <v>335</v>
      </c>
      <c r="R176" s="3"/>
      <c r="S176" s="3" t="str">
        <f>IF(H176="","",$B$2&amp;G176&amp;$B$2&amp;$B$1&amp;H176)</f>
        <v/>
      </c>
      <c r="T176" s="3" t="str">
        <f>IF(J176="","",$B$2&amp;I176&amp;$B$2&amp;$B$1&amp;J176)</f>
        <v/>
      </c>
      <c r="U176" s="3" t="str">
        <f>IF(L176="","",$B$2&amp;K176&amp;$B$2&amp;$B$1&amp;L176)</f>
        <v/>
      </c>
      <c r="V176" s="3" t="str">
        <f>IF(N176="","",$B$2&amp;M176&amp;$B$2&amp;$B$1&amp;N176)</f>
        <v/>
      </c>
      <c r="W176" s="3" t="str">
        <f>IF(P176="","",$B$2&amp;O176&amp;$B$2&amp;$B$1&amp;P176)</f>
        <v/>
      </c>
      <c r="X176" s="3" t="str">
        <f>IF(R176="","",$B$2&amp;Q176&amp;$B$2&amp;$B$1&amp;R176)</f>
        <v/>
      </c>
      <c r="Y176" s="3" t="str">
        <f t="shared" si="16"/>
        <v>{}</v>
      </c>
      <c r="Z176" s="11" t="s">
        <v>336</v>
      </c>
      <c r="AA176" s="11" t="str">
        <f t="shared" si="17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 t="str">
        <f t="shared" si="18"/>
        <v/>
      </c>
      <c r="BQ176" s="11"/>
      <c r="BR176" s="1">
        <f t="shared" si="21"/>
        <v>7</v>
      </c>
      <c r="BS176" s="1">
        <f t="shared" si="22"/>
        <v>702</v>
      </c>
      <c r="BT176" s="1">
        <f>COUNTIF($BS$10:BS176,601)</f>
        <v>4</v>
      </c>
      <c r="BU176" s="1">
        <f t="shared" si="23"/>
        <v>0</v>
      </c>
    </row>
    <row r="177" spans="2:73">
      <c r="B177" s="1" t="str">
        <f t="shared" si="19"/>
        <v>SkillDescBrief4000407</v>
      </c>
      <c r="C177" s="1" t="str">
        <f t="shared" si="20"/>
        <v>SkillDescDetail400040703</v>
      </c>
      <c r="D177" s="3">
        <v>400040703</v>
      </c>
      <c r="E177" s="3">
        <v>4000407</v>
      </c>
      <c r="F177" s="3">
        <v>3</v>
      </c>
      <c r="G177" s="3" t="s">
        <v>332</v>
      </c>
      <c r="H177" s="3"/>
      <c r="I177" s="3" t="s">
        <v>333</v>
      </c>
      <c r="J177" s="3"/>
      <c r="K177" s="3" t="s">
        <v>334</v>
      </c>
      <c r="L177" s="3"/>
      <c r="M177" s="3"/>
      <c r="N177" s="3"/>
      <c r="O177" s="3"/>
      <c r="P177" s="3"/>
      <c r="Q177" s="3" t="s">
        <v>335</v>
      </c>
      <c r="R177" s="3"/>
      <c r="S177" s="3" t="str">
        <f>IF(H177="","",$B$2&amp;G177&amp;$B$2&amp;$B$1&amp;H177)</f>
        <v/>
      </c>
      <c r="T177" s="3" t="str">
        <f>IF(J177="","",$B$2&amp;I177&amp;$B$2&amp;$B$1&amp;J177)</f>
        <v/>
      </c>
      <c r="U177" s="3" t="str">
        <f>IF(L177="","",$B$2&amp;K177&amp;$B$2&amp;$B$1&amp;L177)</f>
        <v/>
      </c>
      <c r="V177" s="3" t="str">
        <f>IF(N177="","",$B$2&amp;M177&amp;$B$2&amp;$B$1&amp;N177)</f>
        <v/>
      </c>
      <c r="W177" s="3" t="str">
        <f>IF(P177="","",$B$2&amp;O177&amp;$B$2&amp;$B$1&amp;P177)</f>
        <v/>
      </c>
      <c r="X177" s="3" t="str">
        <f>IF(R177="","",$B$2&amp;Q177&amp;$B$2&amp;$B$1&amp;R177)</f>
        <v/>
      </c>
      <c r="Y177" s="3" t="str">
        <f t="shared" si="16"/>
        <v>{}</v>
      </c>
      <c r="Z177" s="11" t="s">
        <v>336</v>
      </c>
      <c r="AA177" s="11" t="str">
        <f t="shared" si="17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 t="str">
        <f t="shared" si="18"/>
        <v/>
      </c>
      <c r="BQ177" s="11"/>
      <c r="BR177" s="1">
        <f t="shared" si="21"/>
        <v>7</v>
      </c>
      <c r="BS177" s="1">
        <f t="shared" si="22"/>
        <v>703</v>
      </c>
      <c r="BT177" s="1">
        <f>COUNTIF($BS$10:BS177,601)</f>
        <v>4</v>
      </c>
      <c r="BU177" s="1">
        <f t="shared" si="23"/>
        <v>0</v>
      </c>
    </row>
    <row r="178" spans="2:73">
      <c r="B178" s="1" t="str">
        <f t="shared" si="19"/>
        <v>SkillDescBrief4000407</v>
      </c>
      <c r="C178" s="1" t="str">
        <f t="shared" si="20"/>
        <v>SkillDescDetail400040704</v>
      </c>
      <c r="D178" s="3">
        <v>400040704</v>
      </c>
      <c r="E178" s="3">
        <v>4000407</v>
      </c>
      <c r="F178" s="3">
        <v>4</v>
      </c>
      <c r="G178" s="3" t="s">
        <v>332</v>
      </c>
      <c r="H178" s="3"/>
      <c r="I178" s="3" t="s">
        <v>333</v>
      </c>
      <c r="J178" s="3"/>
      <c r="K178" s="3" t="s">
        <v>334</v>
      </c>
      <c r="L178" s="3"/>
      <c r="M178" s="3"/>
      <c r="N178" s="3"/>
      <c r="O178" s="3"/>
      <c r="P178" s="3"/>
      <c r="Q178" s="3" t="s">
        <v>335</v>
      </c>
      <c r="R178" s="3"/>
      <c r="S178" s="3" t="str">
        <f>IF(H178="","",$B$2&amp;G178&amp;$B$2&amp;$B$1&amp;H178)</f>
        <v/>
      </c>
      <c r="T178" s="3" t="str">
        <f>IF(J178="","",$B$2&amp;I178&amp;$B$2&amp;$B$1&amp;J178)</f>
        <v/>
      </c>
      <c r="U178" s="3" t="str">
        <f>IF(L178="","",$B$2&amp;K178&amp;$B$2&amp;$B$1&amp;L178)</f>
        <v/>
      </c>
      <c r="V178" s="3" t="str">
        <f>IF(N178="","",$B$2&amp;M178&amp;$B$2&amp;$B$1&amp;N178)</f>
        <v/>
      </c>
      <c r="W178" s="3" t="str">
        <f>IF(P178="","",$B$2&amp;O178&amp;$B$2&amp;$B$1&amp;P178)</f>
        <v/>
      </c>
      <c r="X178" s="3" t="str">
        <f>IF(R178="","",$B$2&amp;Q178&amp;$B$2&amp;$B$1&amp;R178)</f>
        <v/>
      </c>
      <c r="Y178" s="3" t="str">
        <f t="shared" si="16"/>
        <v>{}</v>
      </c>
      <c r="Z178" s="11" t="s">
        <v>336</v>
      </c>
      <c r="AA178" s="11" t="str">
        <f t="shared" si="17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 t="str">
        <f t="shared" si="18"/>
        <v/>
      </c>
      <c r="BQ178" s="11"/>
      <c r="BR178" s="1">
        <f t="shared" si="21"/>
        <v>7</v>
      </c>
      <c r="BS178" s="1">
        <f t="shared" si="22"/>
        <v>704</v>
      </c>
      <c r="BT178" s="1">
        <f>COUNTIF($BS$10:BS178,601)</f>
        <v>4</v>
      </c>
      <c r="BU178" s="1">
        <f t="shared" si="23"/>
        <v>0</v>
      </c>
    </row>
    <row r="179" spans="2:73">
      <c r="B179" s="1" t="str">
        <f t="shared" si="19"/>
        <v>SkillDescBrief4000407</v>
      </c>
      <c r="C179" s="1" t="str">
        <f t="shared" si="20"/>
        <v>SkillDescDetail400040705</v>
      </c>
      <c r="D179" s="3">
        <v>400040705</v>
      </c>
      <c r="E179" s="3">
        <v>4000407</v>
      </c>
      <c r="F179" s="3">
        <v>5</v>
      </c>
      <c r="G179" s="3" t="s">
        <v>332</v>
      </c>
      <c r="H179" s="3"/>
      <c r="I179" s="3" t="s">
        <v>333</v>
      </c>
      <c r="J179" s="3"/>
      <c r="K179" s="3" t="s">
        <v>334</v>
      </c>
      <c r="L179" s="3"/>
      <c r="M179" s="3"/>
      <c r="N179" s="3"/>
      <c r="O179" s="3"/>
      <c r="P179" s="3"/>
      <c r="Q179" s="3" t="s">
        <v>335</v>
      </c>
      <c r="R179" s="3"/>
      <c r="S179" s="3" t="str">
        <f>IF(H179="","",$B$2&amp;G179&amp;$B$2&amp;$B$1&amp;H179)</f>
        <v/>
      </c>
      <c r="T179" s="3" t="str">
        <f>IF(J179="","",$B$2&amp;I179&amp;$B$2&amp;$B$1&amp;J179)</f>
        <v/>
      </c>
      <c r="U179" s="3" t="str">
        <f>IF(L179="","",$B$2&amp;K179&amp;$B$2&amp;$B$1&amp;L179)</f>
        <v/>
      </c>
      <c r="V179" s="3" t="str">
        <f>IF(N179="","",$B$2&amp;M179&amp;$B$2&amp;$B$1&amp;N179)</f>
        <v/>
      </c>
      <c r="W179" s="3" t="str">
        <f>IF(P179="","",$B$2&amp;O179&amp;$B$2&amp;$B$1&amp;P179)</f>
        <v/>
      </c>
      <c r="X179" s="3" t="str">
        <f>IF(R179="","",$B$2&amp;Q179&amp;$B$2&amp;$B$1&amp;R179)</f>
        <v/>
      </c>
      <c r="Y179" s="3" t="str">
        <f t="shared" si="16"/>
        <v>{}</v>
      </c>
      <c r="Z179" s="11" t="s">
        <v>336</v>
      </c>
      <c r="AA179" s="11" t="str">
        <f t="shared" si="17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 t="str">
        <f t="shared" si="18"/>
        <v/>
      </c>
      <c r="BQ179" s="11"/>
      <c r="BR179" s="1">
        <f t="shared" si="21"/>
        <v>7</v>
      </c>
      <c r="BS179" s="1">
        <f t="shared" si="22"/>
        <v>705</v>
      </c>
      <c r="BT179" s="1">
        <f>COUNTIF($BS$10:BS179,601)</f>
        <v>4</v>
      </c>
      <c r="BU179" s="1">
        <f t="shared" si="23"/>
        <v>0</v>
      </c>
    </row>
    <row r="180" spans="2:73">
      <c r="B180" s="1" t="str">
        <f t="shared" si="19"/>
        <v>SkillDescBrief// 燃烧瓶</v>
      </c>
      <c r="C180" s="1" t="str">
        <f t="shared" si="20"/>
        <v>SkillDescDetail// 燃烧瓶</v>
      </c>
      <c r="D180" s="7" t="s">
        <v>348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 t="str">
        <f t="shared" si="16"/>
        <v/>
      </c>
      <c r="Z180" s="10" t="s">
        <v>336</v>
      </c>
      <c r="AA180" s="10" t="str">
        <f t="shared" si="17"/>
        <v/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 t="str">
        <f t="shared" si="18"/>
        <v/>
      </c>
      <c r="BQ180" s="10"/>
      <c r="BR180" s="1">
        <f t="shared" si="21"/>
        <v>0</v>
      </c>
      <c r="BS180" s="1">
        <f t="shared" si="22"/>
        <v>0</v>
      </c>
      <c r="BT180" s="1">
        <f>COUNTIF($BS$10:BS180,601)</f>
        <v>4</v>
      </c>
      <c r="BU180" s="1">
        <f t="shared" si="23"/>
        <v>0</v>
      </c>
    </row>
    <row r="181" spans="2:73">
      <c r="B181" s="1" t="str">
        <f t="shared" si="19"/>
        <v>SkillDescBrief// 普攻</v>
      </c>
      <c r="C181" s="1" t="str">
        <f t="shared" si="20"/>
        <v>SkillDescDetail// 普攻</v>
      </c>
      <c r="D181" s="7" t="s">
        <v>331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 t="str">
        <f t="shared" si="16"/>
        <v/>
      </c>
      <c r="Z181" s="10" t="s">
        <v>336</v>
      </c>
      <c r="AA181" s="10" t="str">
        <f t="shared" si="17"/>
        <v/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 t="str">
        <f t="shared" si="18"/>
        <v/>
      </c>
      <c r="BQ181" s="10"/>
      <c r="BR181" s="1">
        <f t="shared" si="21"/>
        <v>0</v>
      </c>
      <c r="BS181" s="1">
        <f t="shared" si="22"/>
        <v>0</v>
      </c>
      <c r="BT181" s="1">
        <f>COUNTIF($BS$10:BS181,601)</f>
        <v>4</v>
      </c>
      <c r="BU181" s="1">
        <f t="shared" si="23"/>
        <v>0</v>
      </c>
    </row>
    <row r="182" spans="2:73">
      <c r="B182" s="1" t="str">
        <f t="shared" si="19"/>
        <v>SkillDescBrief4010101</v>
      </c>
      <c r="C182" s="1" t="str">
        <f t="shared" si="20"/>
        <v>SkillDescDetail401010101</v>
      </c>
      <c r="D182" s="3">
        <v>401010101</v>
      </c>
      <c r="E182" s="3">
        <v>4010101</v>
      </c>
      <c r="F182" s="3">
        <v>1</v>
      </c>
      <c r="G182" s="3" t="s">
        <v>332</v>
      </c>
      <c r="H182" s="3">
        <f ca="1">ROUND(_xlfn.XLOOKUP($F182,$D$1:$D$5,$E$1:$E$5)*OFFSET(H182,5-F182,0)/0.05,0)*0.05</f>
        <v>1.55</v>
      </c>
      <c r="I182" s="3" t="s">
        <v>333</v>
      </c>
      <c r="J182" s="3"/>
      <c r="K182" s="3" t="s">
        <v>334</v>
      </c>
      <c r="L182" s="3"/>
      <c r="M182" s="3"/>
      <c r="N182" s="3"/>
      <c r="O182" s="3"/>
      <c r="P182" s="3"/>
      <c r="Q182" s="3" t="s">
        <v>335</v>
      </c>
      <c r="R182" s="3"/>
      <c r="S182" s="3" t="str">
        <f ca="1">IF(H182="","",$B$2&amp;G182&amp;$B$2&amp;$B$1&amp;H182)</f>
        <v>"AtkPower":1.55</v>
      </c>
      <c r="T182" s="3" t="str">
        <f>IF(J182="","",$B$2&amp;I182&amp;$B$2&amp;$B$1&amp;J182)</f>
        <v/>
      </c>
      <c r="U182" s="3" t="str">
        <f>IF(L182="","",$B$2&amp;K182&amp;$B$2&amp;$B$1&amp;L182)</f>
        <v/>
      </c>
      <c r="V182" s="3" t="str">
        <f>IF(N182="","",$B$2&amp;M182&amp;$B$2&amp;$B$1&amp;N182)</f>
        <v/>
      </c>
      <c r="W182" s="3" t="str">
        <f>IF(P182="","",$B$2&amp;O182&amp;$B$2&amp;$B$1&amp;P182)</f>
        <v/>
      </c>
      <c r="X182" s="3" t="str">
        <f>IF(R182="","",$B$2&amp;Q182&amp;$B$2&amp;$B$1&amp;R182)</f>
        <v/>
      </c>
      <c r="Y182" s="3" t="str">
        <f ca="1" t="shared" si="16"/>
        <v>{"AtkPower":1.55}</v>
      </c>
      <c r="Z182" s="11" t="s">
        <v>349</v>
      </c>
      <c r="AA182" s="11" t="str">
        <f ca="1" t="shared" si="17"/>
        <v>投掷燃烧瓶，对&lt;c=A6EC41&gt;1&lt;/c&gt;个敌人造成&lt;q=attr_atk&gt;&lt;c=A6EC41&gt;155%&lt;/c&gt;伤害</v>
      </c>
      <c r="AB182" s="11"/>
      <c r="AC182" s="11"/>
      <c r="AD182" s="11"/>
      <c r="AE182" s="11"/>
      <c r="AF182" s="11"/>
      <c r="AG182" s="11"/>
      <c r="AH182" s="11"/>
      <c r="AI182" s="11"/>
      <c r="AJ182" s="11" t="s">
        <v>342</v>
      </c>
      <c r="AK182" s="11" t="str">
        <f>$B$6</f>
        <v>&lt;c=A6EC41&gt;</v>
      </c>
      <c r="AL182" s="11">
        <v>1</v>
      </c>
      <c r="AM182" s="11" t="s">
        <v>298</v>
      </c>
      <c r="AN182" s="11" t="s">
        <v>343</v>
      </c>
      <c r="AO182" s="11"/>
      <c r="AP182" s="11"/>
      <c r="AQ182" s="11"/>
      <c r="AR182" s="11"/>
      <c r="AS182" s="11" t="str">
        <f t="shared" ref="AS182:AS186" si="27">$B$8&amp;$B$6</f>
        <v>&lt;q=attr_atk&gt;&lt;c=A6EC41&gt;</v>
      </c>
      <c r="AT182" s="13" t="str">
        <f ca="1" t="shared" ref="AT182:AT186" si="28">ROUND(H182*100,2)&amp;"%"</f>
        <v>155%</v>
      </c>
      <c r="AU182" s="11" t="s">
        <v>298</v>
      </c>
      <c r="AV182" s="11" t="s">
        <v>344</v>
      </c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 t="str">
        <f t="shared" si="18"/>
        <v>投掷燃烧瓶造成伤害</v>
      </c>
      <c r="BQ182" s="11" t="str">
        <f ca="1">AA182</f>
        <v>投掷燃烧瓶，对&lt;c=A6EC41&gt;1&lt;/c&gt;个敌人造成&lt;q=attr_atk&gt;&lt;c=A6EC41&gt;155%&lt;/c&gt;伤害</v>
      </c>
      <c r="BR182" s="1">
        <f t="shared" si="21"/>
        <v>1</v>
      </c>
      <c r="BS182" s="1">
        <f t="shared" si="22"/>
        <v>101</v>
      </c>
      <c r="BT182" s="1">
        <f>COUNTIF($BS$10:BS182,601)</f>
        <v>4</v>
      </c>
      <c r="BU182" s="1">
        <f t="shared" si="23"/>
        <v>0</v>
      </c>
    </row>
    <row r="183" spans="2:73">
      <c r="B183" s="1" t="str">
        <f t="shared" si="19"/>
        <v>SkillDescBrief4010101</v>
      </c>
      <c r="C183" s="1" t="str">
        <f t="shared" si="20"/>
        <v>SkillDescDetail401010102</v>
      </c>
      <c r="D183" s="3">
        <v>401010102</v>
      </c>
      <c r="E183" s="3">
        <v>4010101</v>
      </c>
      <c r="F183" s="3">
        <v>2</v>
      </c>
      <c r="G183" s="3" t="s">
        <v>332</v>
      </c>
      <c r="H183" s="3">
        <f ca="1">ROUND(_xlfn.XLOOKUP($F183,$D$1:$D$5,$E$1:$E$5)*OFFSET(H183,5-F183,0)/0.05,0)*0.05</f>
        <v>1.65</v>
      </c>
      <c r="I183" s="3" t="s">
        <v>333</v>
      </c>
      <c r="J183" s="3"/>
      <c r="K183" s="3" t="s">
        <v>334</v>
      </c>
      <c r="L183" s="3"/>
      <c r="M183" s="3"/>
      <c r="N183" s="3"/>
      <c r="O183" s="3"/>
      <c r="P183" s="3"/>
      <c r="Q183" s="3" t="s">
        <v>335</v>
      </c>
      <c r="R183" s="3"/>
      <c r="S183" s="3" t="str">
        <f ca="1">IF(H183="","",$B$2&amp;G183&amp;$B$2&amp;$B$1&amp;H183)</f>
        <v>"AtkPower":1.65</v>
      </c>
      <c r="T183" s="3" t="str">
        <f>IF(J183="","",$B$2&amp;I183&amp;$B$2&amp;$B$1&amp;J183)</f>
        <v/>
      </c>
      <c r="U183" s="3" t="str">
        <f>IF(L183="","",$B$2&amp;K183&amp;$B$2&amp;$B$1&amp;L183)</f>
        <v/>
      </c>
      <c r="V183" s="3" t="str">
        <f>IF(N183="","",$B$2&amp;M183&amp;$B$2&amp;$B$1&amp;N183)</f>
        <v/>
      </c>
      <c r="W183" s="3" t="str">
        <f>IF(P183="","",$B$2&amp;O183&amp;$B$2&amp;$B$1&amp;P183)</f>
        <v/>
      </c>
      <c r="X183" s="3" t="str">
        <f>IF(R183="","",$B$2&amp;Q183&amp;$B$2&amp;$B$1&amp;R183)</f>
        <v/>
      </c>
      <c r="Y183" s="3" t="str">
        <f ca="1" t="shared" si="16"/>
        <v>{"AtkPower":1.65}</v>
      </c>
      <c r="Z183" s="11" t="s">
        <v>349</v>
      </c>
      <c r="AA183" s="11" t="str">
        <f ca="1" t="shared" si="17"/>
        <v>2级：伤害提升至&lt;q=attr_atk&gt;&lt;c=A6EC41&gt;165%&lt;/c&gt;</v>
      </c>
      <c r="AB183" s="11"/>
      <c r="AC183" s="11"/>
      <c r="AD183" s="11">
        <v>2</v>
      </c>
      <c r="AE183" s="11"/>
      <c r="AF183" s="11" t="s">
        <v>345</v>
      </c>
      <c r="AG183" s="11"/>
      <c r="AH183" s="11"/>
      <c r="AI183" s="11"/>
      <c r="AJ183" s="11"/>
      <c r="AK183" s="11"/>
      <c r="AL183" s="11"/>
      <c r="AM183" s="11"/>
      <c r="AN183" s="11" t="s">
        <v>346</v>
      </c>
      <c r="AO183" s="11"/>
      <c r="AP183" s="11"/>
      <c r="AQ183" s="11"/>
      <c r="AR183" s="11"/>
      <c r="AS183" s="11" t="str">
        <f t="shared" si="27"/>
        <v>&lt;q=attr_atk&gt;&lt;c=A6EC41&gt;</v>
      </c>
      <c r="AT183" s="13" t="str">
        <f ca="1" t="shared" si="28"/>
        <v>165%</v>
      </c>
      <c r="AU183" s="11" t="s">
        <v>298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 t="str">
        <f t="shared" si="18"/>
        <v>投掷燃烧瓶造成伤害</v>
      </c>
      <c r="BQ183" s="11" t="str">
        <f ca="1" t="shared" ref="BQ183:BQ192" si="29">AA183</f>
        <v>2级：伤害提升至&lt;q=attr_atk&gt;&lt;c=A6EC41&gt;165%&lt;/c&gt;</v>
      </c>
      <c r="BR183" s="1">
        <f t="shared" si="21"/>
        <v>1</v>
      </c>
      <c r="BS183" s="1">
        <f t="shared" si="22"/>
        <v>102</v>
      </c>
      <c r="BT183" s="1">
        <f>COUNTIF($BS$10:BS183,601)</f>
        <v>4</v>
      </c>
      <c r="BU183" s="1">
        <f t="shared" si="23"/>
        <v>0</v>
      </c>
    </row>
    <row r="184" spans="2:73">
      <c r="B184" s="1" t="str">
        <f t="shared" si="19"/>
        <v>SkillDescBrief4010101</v>
      </c>
      <c r="C184" s="1" t="str">
        <f t="shared" si="20"/>
        <v>SkillDescDetail401010103</v>
      </c>
      <c r="D184" s="3">
        <v>401010103</v>
      </c>
      <c r="E184" s="3">
        <v>4010101</v>
      </c>
      <c r="F184" s="3">
        <v>3</v>
      </c>
      <c r="G184" s="3" t="s">
        <v>332</v>
      </c>
      <c r="H184" s="3">
        <f ca="1">ROUND(_xlfn.XLOOKUP($F184,$D$1:$D$5,$E$1:$E$5)*OFFSET(H184,5-F184,0)/0.05,0)*0.05</f>
        <v>1.75</v>
      </c>
      <c r="I184" s="3" t="s">
        <v>333</v>
      </c>
      <c r="J184" s="3"/>
      <c r="K184" s="3" t="s">
        <v>334</v>
      </c>
      <c r="L184" s="3"/>
      <c r="M184" s="3"/>
      <c r="N184" s="3"/>
      <c r="O184" s="3"/>
      <c r="P184" s="3"/>
      <c r="Q184" s="3" t="s">
        <v>335</v>
      </c>
      <c r="R184" s="3"/>
      <c r="S184" s="3" t="str">
        <f ca="1">IF(H184="","",$B$2&amp;G184&amp;$B$2&amp;$B$1&amp;H184)</f>
        <v>"AtkPower":1.75</v>
      </c>
      <c r="T184" s="3" t="str">
        <f>IF(J184="","",$B$2&amp;I184&amp;$B$2&amp;$B$1&amp;J184)</f>
        <v/>
      </c>
      <c r="U184" s="3" t="str">
        <f>IF(L184="","",$B$2&amp;K184&amp;$B$2&amp;$B$1&amp;L184)</f>
        <v/>
      </c>
      <c r="V184" s="3" t="str">
        <f>IF(N184="","",$B$2&amp;M184&amp;$B$2&amp;$B$1&amp;N184)</f>
        <v/>
      </c>
      <c r="W184" s="3" t="str">
        <f>IF(P184="","",$B$2&amp;O184&amp;$B$2&amp;$B$1&amp;P184)</f>
        <v/>
      </c>
      <c r="X184" s="3" t="str">
        <f>IF(R184="","",$B$2&amp;Q184&amp;$B$2&amp;$B$1&amp;R184)</f>
        <v/>
      </c>
      <c r="Y184" s="3" t="str">
        <f ca="1" t="shared" si="16"/>
        <v>{"AtkPower":1.75}</v>
      </c>
      <c r="Z184" s="11" t="s">
        <v>349</v>
      </c>
      <c r="AA184" s="11" t="str">
        <f ca="1" t="shared" si="17"/>
        <v>3级：伤害提升至&lt;q=attr_atk&gt;&lt;c=A6EC41&gt;175%&lt;/c&gt;</v>
      </c>
      <c r="AB184" s="11"/>
      <c r="AC184" s="11"/>
      <c r="AD184" s="11">
        <v>3</v>
      </c>
      <c r="AE184" s="11"/>
      <c r="AF184" s="11" t="s">
        <v>345</v>
      </c>
      <c r="AG184" s="11"/>
      <c r="AH184" s="11"/>
      <c r="AI184" s="11"/>
      <c r="AJ184" s="11"/>
      <c r="AK184" s="11"/>
      <c r="AL184" s="11"/>
      <c r="AM184" s="11"/>
      <c r="AN184" s="11" t="s">
        <v>346</v>
      </c>
      <c r="AO184" s="11"/>
      <c r="AP184" s="11"/>
      <c r="AQ184" s="11"/>
      <c r="AR184" s="11"/>
      <c r="AS184" s="11" t="str">
        <f t="shared" si="27"/>
        <v>&lt;q=attr_atk&gt;&lt;c=A6EC41&gt;</v>
      </c>
      <c r="AT184" s="13" t="str">
        <f ca="1" t="shared" si="28"/>
        <v>175%</v>
      </c>
      <c r="AU184" s="11" t="s">
        <v>298</v>
      </c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 t="str">
        <f t="shared" si="18"/>
        <v>投掷燃烧瓶造成伤害</v>
      </c>
      <c r="BQ184" s="11" t="str">
        <f ca="1" t="shared" si="29"/>
        <v>3级：伤害提升至&lt;q=attr_atk&gt;&lt;c=A6EC41&gt;175%&lt;/c&gt;</v>
      </c>
      <c r="BR184" s="1">
        <f t="shared" si="21"/>
        <v>1</v>
      </c>
      <c r="BS184" s="1">
        <f t="shared" si="22"/>
        <v>103</v>
      </c>
      <c r="BT184" s="1">
        <f>COUNTIF($BS$10:BS184,601)</f>
        <v>4</v>
      </c>
      <c r="BU184" s="1">
        <f t="shared" si="23"/>
        <v>0</v>
      </c>
    </row>
    <row r="185" spans="2:73">
      <c r="B185" s="1" t="str">
        <f t="shared" si="19"/>
        <v>SkillDescBrief4010101</v>
      </c>
      <c r="C185" s="1" t="str">
        <f t="shared" si="20"/>
        <v>SkillDescDetail401010104</v>
      </c>
      <c r="D185" s="3">
        <v>401010104</v>
      </c>
      <c r="E185" s="3">
        <v>4010101</v>
      </c>
      <c r="F185" s="3">
        <v>4</v>
      </c>
      <c r="G185" s="3" t="s">
        <v>332</v>
      </c>
      <c r="H185" s="3">
        <f ca="1">ROUND(_xlfn.XLOOKUP($F185,$D$1:$D$5,$E$1:$E$5)*OFFSET(H185,5-F185,0)/0.05,0)*0.05</f>
        <v>2</v>
      </c>
      <c r="I185" s="3" t="s">
        <v>333</v>
      </c>
      <c r="J185" s="3"/>
      <c r="K185" s="3" t="s">
        <v>334</v>
      </c>
      <c r="L185" s="3"/>
      <c r="M185" s="3"/>
      <c r="N185" s="3"/>
      <c r="O185" s="3"/>
      <c r="P185" s="3"/>
      <c r="Q185" s="3" t="s">
        <v>335</v>
      </c>
      <c r="R185" s="3"/>
      <c r="S185" s="3" t="str">
        <f ca="1">IF(H185="","",$B$2&amp;G185&amp;$B$2&amp;$B$1&amp;H185)</f>
        <v>"AtkPower":2</v>
      </c>
      <c r="T185" s="3" t="str">
        <f>IF(J185="","",$B$2&amp;I185&amp;$B$2&amp;$B$1&amp;J185)</f>
        <v/>
      </c>
      <c r="U185" s="3" t="str">
        <f>IF(L185="","",$B$2&amp;K185&amp;$B$2&amp;$B$1&amp;L185)</f>
        <v/>
      </c>
      <c r="V185" s="3" t="str">
        <f>IF(N185="","",$B$2&amp;M185&amp;$B$2&amp;$B$1&amp;N185)</f>
        <v/>
      </c>
      <c r="W185" s="3" t="str">
        <f>IF(P185="","",$B$2&amp;O185&amp;$B$2&amp;$B$1&amp;P185)</f>
        <v/>
      </c>
      <c r="X185" s="3" t="str">
        <f>IF(R185="","",$B$2&amp;Q185&amp;$B$2&amp;$B$1&amp;R185)</f>
        <v/>
      </c>
      <c r="Y185" s="3" t="str">
        <f ca="1" t="shared" si="16"/>
        <v>{"AtkPower":2}</v>
      </c>
      <c r="Z185" s="11" t="s">
        <v>349</v>
      </c>
      <c r="AA185" s="11" t="str">
        <f ca="1" t="shared" si="17"/>
        <v>4级：伤害提升至&lt;q=attr_atk&gt;&lt;c=A6EC41&gt;200%&lt;/c&gt;</v>
      </c>
      <c r="AB185" s="11"/>
      <c r="AC185" s="11"/>
      <c r="AD185" s="11">
        <v>4</v>
      </c>
      <c r="AE185" s="11"/>
      <c r="AF185" s="11" t="s">
        <v>345</v>
      </c>
      <c r="AG185" s="11"/>
      <c r="AH185" s="11"/>
      <c r="AI185" s="11"/>
      <c r="AJ185" s="11"/>
      <c r="AK185" s="11"/>
      <c r="AL185" s="11"/>
      <c r="AM185" s="11"/>
      <c r="AN185" s="11" t="s">
        <v>346</v>
      </c>
      <c r="AO185" s="11"/>
      <c r="AP185" s="11"/>
      <c r="AQ185" s="11"/>
      <c r="AR185" s="11"/>
      <c r="AS185" s="11" t="str">
        <f t="shared" si="27"/>
        <v>&lt;q=attr_atk&gt;&lt;c=A6EC41&gt;</v>
      </c>
      <c r="AT185" s="13" t="str">
        <f ca="1" t="shared" si="28"/>
        <v>200%</v>
      </c>
      <c r="AU185" s="11" t="s">
        <v>298</v>
      </c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 t="str">
        <f t="shared" si="18"/>
        <v>投掷燃烧瓶造成伤害</v>
      </c>
      <c r="BQ185" s="11" t="str">
        <f ca="1" t="shared" si="29"/>
        <v>4级：伤害提升至&lt;q=attr_atk&gt;&lt;c=A6EC41&gt;200%&lt;/c&gt;</v>
      </c>
      <c r="BR185" s="1">
        <f t="shared" si="21"/>
        <v>1</v>
      </c>
      <c r="BS185" s="1">
        <f t="shared" si="22"/>
        <v>104</v>
      </c>
      <c r="BT185" s="1">
        <f>COUNTIF($BS$10:BS185,601)</f>
        <v>4</v>
      </c>
      <c r="BU185" s="1">
        <f t="shared" si="23"/>
        <v>0</v>
      </c>
    </row>
    <row r="186" spans="2:73">
      <c r="B186" s="1" t="str">
        <f t="shared" si="19"/>
        <v>SkillDescBrief4010101</v>
      </c>
      <c r="C186" s="1" t="str">
        <f t="shared" si="20"/>
        <v>SkillDescDetail401010105</v>
      </c>
      <c r="D186" s="3">
        <v>401010105</v>
      </c>
      <c r="E186" s="3">
        <v>4010101</v>
      </c>
      <c r="F186" s="3">
        <v>5</v>
      </c>
      <c r="G186" s="3" t="s">
        <v>332</v>
      </c>
      <c r="H186" s="3">
        <v>2.2</v>
      </c>
      <c r="I186" s="3" t="s">
        <v>333</v>
      </c>
      <c r="J186" s="3"/>
      <c r="K186" s="3" t="s">
        <v>334</v>
      </c>
      <c r="L186" s="3"/>
      <c r="M186" s="3"/>
      <c r="N186" s="3"/>
      <c r="O186" s="3"/>
      <c r="P186" s="3"/>
      <c r="Q186" s="3" t="s">
        <v>335</v>
      </c>
      <c r="R186" s="3"/>
      <c r="S186" s="3" t="str">
        <f>IF(H186="","",$B$2&amp;G186&amp;$B$2&amp;$B$1&amp;H186)</f>
        <v>"AtkPower":2.2</v>
      </c>
      <c r="T186" s="3" t="str">
        <f>IF(J186="","",$B$2&amp;I186&amp;$B$2&amp;$B$1&amp;J186)</f>
        <v/>
      </c>
      <c r="U186" s="3" t="str">
        <f>IF(L186="","",$B$2&amp;K186&amp;$B$2&amp;$B$1&amp;L186)</f>
        <v/>
      </c>
      <c r="V186" s="3" t="str">
        <f>IF(N186="","",$B$2&amp;M186&amp;$B$2&amp;$B$1&amp;N186)</f>
        <v/>
      </c>
      <c r="W186" s="3" t="str">
        <f>IF(P186="","",$B$2&amp;O186&amp;$B$2&amp;$B$1&amp;P186)</f>
        <v/>
      </c>
      <c r="X186" s="3" t="str">
        <f>IF(R186="","",$B$2&amp;Q186&amp;$B$2&amp;$B$1&amp;R186)</f>
        <v/>
      </c>
      <c r="Y186" s="3" t="str">
        <f t="shared" si="16"/>
        <v>{"AtkPower":2.2}</v>
      </c>
      <c r="Z186" s="11" t="s">
        <v>349</v>
      </c>
      <c r="AA186" s="11" t="str">
        <f t="shared" si="17"/>
        <v>5级：伤害提升至&lt;q=attr_atk&gt;&lt;c=A6EC41&gt;220%&lt;/c&gt;</v>
      </c>
      <c r="AB186" s="11"/>
      <c r="AC186" s="11"/>
      <c r="AD186" s="11">
        <v>5</v>
      </c>
      <c r="AE186" s="11"/>
      <c r="AF186" s="11" t="s">
        <v>345</v>
      </c>
      <c r="AG186" s="11"/>
      <c r="AH186" s="11"/>
      <c r="AI186" s="11"/>
      <c r="AJ186" s="11"/>
      <c r="AK186" s="11"/>
      <c r="AL186" s="11"/>
      <c r="AM186" s="11"/>
      <c r="AN186" s="11" t="s">
        <v>346</v>
      </c>
      <c r="AO186" s="11"/>
      <c r="AP186" s="11"/>
      <c r="AQ186" s="11"/>
      <c r="AR186" s="11"/>
      <c r="AS186" s="11" t="str">
        <f t="shared" si="27"/>
        <v>&lt;q=attr_atk&gt;&lt;c=A6EC41&gt;</v>
      </c>
      <c r="AT186" s="13" t="str">
        <f t="shared" si="28"/>
        <v>220%</v>
      </c>
      <c r="AU186" s="11" t="s">
        <v>298</v>
      </c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 t="str">
        <f t="shared" si="18"/>
        <v>投掷燃烧瓶造成伤害</v>
      </c>
      <c r="BQ186" s="11" t="str">
        <f t="shared" si="29"/>
        <v>5级：伤害提升至&lt;q=attr_atk&gt;&lt;c=A6EC41&gt;220%&lt;/c&gt;</v>
      </c>
      <c r="BR186" s="1">
        <f t="shared" si="21"/>
        <v>1</v>
      </c>
      <c r="BS186" s="1">
        <f t="shared" si="22"/>
        <v>105</v>
      </c>
      <c r="BT186" s="1">
        <f>COUNTIF($BS$10:BS186,601)</f>
        <v>4</v>
      </c>
      <c r="BU186" s="1">
        <f t="shared" si="23"/>
        <v>0</v>
      </c>
    </row>
    <row r="187" spans="2:73">
      <c r="B187" s="1" t="str">
        <f t="shared" si="19"/>
        <v>SkillDescBrief// 大招</v>
      </c>
      <c r="C187" s="1" t="str">
        <f t="shared" si="20"/>
        <v>SkillDescDetail// 大招</v>
      </c>
      <c r="D187" s="7" t="s">
        <v>199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 t="str">
        <f t="shared" si="16"/>
        <v/>
      </c>
      <c r="Z187" s="10" t="s">
        <v>336</v>
      </c>
      <c r="AA187" s="10" t="str">
        <f t="shared" si="17"/>
        <v/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 t="str">
        <f t="shared" si="18"/>
        <v/>
      </c>
      <c r="BQ187" s="10"/>
      <c r="BR187" s="1">
        <f t="shared" si="21"/>
        <v>0</v>
      </c>
      <c r="BS187" s="1">
        <f t="shared" si="22"/>
        <v>0</v>
      </c>
      <c r="BT187" s="1">
        <f>COUNTIF($BS$10:BS187,601)</f>
        <v>4</v>
      </c>
      <c r="BU187" s="1">
        <f t="shared" si="23"/>
        <v>0</v>
      </c>
    </row>
    <row r="188" spans="2:73">
      <c r="B188" s="1" t="str">
        <f t="shared" si="19"/>
        <v>SkillDescBrief4010102</v>
      </c>
      <c r="C188" s="1" t="str">
        <f t="shared" si="20"/>
        <v>SkillDescDetail401010201</v>
      </c>
      <c r="D188" s="3">
        <v>401010201</v>
      </c>
      <c r="E188" s="3">
        <v>4010102</v>
      </c>
      <c r="F188" s="3">
        <v>1</v>
      </c>
      <c r="G188" s="3" t="s">
        <v>332</v>
      </c>
      <c r="H188" s="3">
        <f ca="1">ROUND(_xlfn.XLOOKUP($F188,$D$1:$D$5,$E$1:$E$5)*OFFSET(H188,5-F188,0)/0.05,0)*0.05</f>
        <v>1.05</v>
      </c>
      <c r="I188" s="3" t="s">
        <v>333</v>
      </c>
      <c r="J188" s="3">
        <v>1</v>
      </c>
      <c r="K188" s="3" t="s">
        <v>334</v>
      </c>
      <c r="L188" s="3"/>
      <c r="M188" s="3"/>
      <c r="N188" s="3"/>
      <c r="O188" s="3"/>
      <c r="P188" s="3"/>
      <c r="Q188" s="3" t="s">
        <v>335</v>
      </c>
      <c r="R188" s="3"/>
      <c r="S188" s="3" t="str">
        <f ca="1">IF(H188="","",$B$2&amp;G188&amp;$B$2&amp;$B$1&amp;H188)</f>
        <v>"AtkPower":1.05</v>
      </c>
      <c r="T188" s="3" t="str">
        <f>IF(J188="","",$B$2&amp;I188&amp;$B$2&amp;$B$1&amp;J188)</f>
        <v>"BuffAtkPower":1</v>
      </c>
      <c r="U188" s="3" t="str">
        <f>IF(L188="","",$B$2&amp;K188&amp;$B$2&amp;$B$1&amp;L188)</f>
        <v/>
      </c>
      <c r="V188" s="3" t="str">
        <f>IF(N188="","",$B$2&amp;M188&amp;$B$2&amp;$B$1&amp;N188)</f>
        <v/>
      </c>
      <c r="W188" s="3" t="str">
        <f>IF(P188="","",$B$2&amp;O188&amp;$B$2&amp;$B$1&amp;P188)</f>
        <v/>
      </c>
      <c r="X188" s="3" t="str">
        <f>IF(R188="","",$B$2&amp;Q188&amp;$B$2&amp;$B$1&amp;R188)</f>
        <v/>
      </c>
      <c r="Y188" s="3" t="str">
        <f ca="1" t="shared" si="16"/>
        <v>{"AtkPower":1.05,"BuffAtkPower":1}</v>
      </c>
      <c r="Z188" s="11" t="s">
        <v>350</v>
      </c>
      <c r="AA188" s="11" t="str">
        <f ca="1" t="shared" si="17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AB188" s="11"/>
      <c r="AC188" s="11"/>
      <c r="AD188" s="11"/>
      <c r="AE188" s="11"/>
      <c r="AF188" s="11"/>
      <c r="AG188" s="11"/>
      <c r="AH188" s="11"/>
      <c r="AI188" s="11"/>
      <c r="AJ188" s="11" t="s">
        <v>351</v>
      </c>
      <c r="AK188" s="11" t="str">
        <f t="shared" ref="AK188:AK192" si="30">$B$6</f>
        <v>&lt;c=A6EC41&gt;</v>
      </c>
      <c r="AL188" s="11">
        <v>5</v>
      </c>
      <c r="AM188" s="11" t="s">
        <v>298</v>
      </c>
      <c r="AN188" s="11" t="s">
        <v>352</v>
      </c>
      <c r="AO188" s="11" t="s">
        <v>304</v>
      </c>
      <c r="AP188" s="11">
        <v>4</v>
      </c>
      <c r="AQ188" s="11" t="s">
        <v>298</v>
      </c>
      <c r="AR188" s="11" t="s">
        <v>353</v>
      </c>
      <c r="AS188" s="11" t="str">
        <f t="shared" ref="AS188:AS192" si="31">$B$8&amp;$B$6</f>
        <v>&lt;q=attr_atk&gt;&lt;c=A6EC41&gt;</v>
      </c>
      <c r="AT188" s="13" t="str">
        <f ca="1" t="shared" ref="AT188:AT192" si="32">ROUND(H188*100,2)&amp;"%"</f>
        <v>105%</v>
      </c>
      <c r="AU188" s="11" t="s">
        <v>298</v>
      </c>
      <c r="AV188" s="11" t="s">
        <v>344</v>
      </c>
      <c r="AW188" s="11"/>
      <c r="AX188" s="11"/>
      <c r="AY188" s="11"/>
      <c r="AZ188" s="11" t="s">
        <v>354</v>
      </c>
      <c r="BA188" s="11" t="str">
        <f t="shared" ref="BA188:BA192" si="33">$B$8&amp;$B$6</f>
        <v>&lt;q=attr_atk&gt;&lt;c=A6EC41&gt;</v>
      </c>
      <c r="BB188" s="13" t="str">
        <f ca="1" t="shared" ref="BB188:BB192" si="34">ROUND(ROUND(H188*100*1.33/5,0)*5,2)&amp;"%"</f>
        <v>140%</v>
      </c>
      <c r="BC188" s="11" t="s">
        <v>298</v>
      </c>
      <c r="BD188" s="11" t="s">
        <v>344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 t="str">
        <f t="shared" si="18"/>
        <v>投掷多枚燃烧瓶，攻击随机敌人</v>
      </c>
      <c r="BQ188" s="11" t="str">
        <f ca="1" t="shared" si="29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BR188" s="1">
        <f t="shared" si="21"/>
        <v>2</v>
      </c>
      <c r="BS188" s="1">
        <f t="shared" si="22"/>
        <v>201</v>
      </c>
      <c r="BT188" s="1">
        <f>COUNTIF($BS$10:BS188,601)</f>
        <v>4</v>
      </c>
      <c r="BU188" s="1">
        <f t="shared" si="23"/>
        <v>0</v>
      </c>
    </row>
    <row r="189" spans="2:73">
      <c r="B189" s="1" t="str">
        <f t="shared" si="19"/>
        <v>SkillDescBrief4010102</v>
      </c>
      <c r="C189" s="1" t="str">
        <f t="shared" si="20"/>
        <v>SkillDescDetail401010202</v>
      </c>
      <c r="D189" s="3">
        <v>401010202</v>
      </c>
      <c r="E189" s="3">
        <v>4010102</v>
      </c>
      <c r="F189" s="3">
        <v>2</v>
      </c>
      <c r="G189" s="3" t="s">
        <v>332</v>
      </c>
      <c r="H189" s="3">
        <f ca="1">ROUND(_xlfn.XLOOKUP($F189,$D$1:$D$5,$E$1:$E$5)*OFFSET(H189,5-F189,0)/0.05,0)*0.05</f>
        <v>1.15</v>
      </c>
      <c r="I189" s="3" t="s">
        <v>333</v>
      </c>
      <c r="J189" s="3">
        <v>1</v>
      </c>
      <c r="K189" s="3" t="s">
        <v>334</v>
      </c>
      <c r="L189" s="3"/>
      <c r="M189" s="3"/>
      <c r="N189" s="3"/>
      <c r="O189" s="3"/>
      <c r="P189" s="3"/>
      <c r="Q189" s="3" t="s">
        <v>335</v>
      </c>
      <c r="R189" s="3"/>
      <c r="S189" s="3" t="str">
        <f ca="1">IF(H189="","",$B$2&amp;G189&amp;$B$2&amp;$B$1&amp;H189)</f>
        <v>"AtkPower":1.15</v>
      </c>
      <c r="T189" s="3" t="str">
        <f>IF(J189="","",$B$2&amp;I189&amp;$B$2&amp;$B$1&amp;J189)</f>
        <v>"BuffAtkPower":1</v>
      </c>
      <c r="U189" s="3" t="str">
        <f>IF(L189="","",$B$2&amp;K189&amp;$B$2&amp;$B$1&amp;L189)</f>
        <v/>
      </c>
      <c r="V189" s="3" t="str">
        <f>IF(N189="","",$B$2&amp;M189&amp;$B$2&amp;$B$1&amp;N189)</f>
        <v/>
      </c>
      <c r="W189" s="3" t="str">
        <f>IF(P189="","",$B$2&amp;O189&amp;$B$2&amp;$B$1&amp;P189)</f>
        <v/>
      </c>
      <c r="X189" s="3" t="str">
        <f>IF(R189="","",$B$2&amp;Q189&amp;$B$2&amp;$B$1&amp;R189)</f>
        <v/>
      </c>
      <c r="Y189" s="3" t="str">
        <f ca="1" t="shared" si="16"/>
        <v>{"AtkPower":1.15,"BuffAtkPower":1}</v>
      </c>
      <c r="Z189" s="11" t="s">
        <v>350</v>
      </c>
      <c r="AA189" s="11" t="str">
        <f ca="1" t="shared" si="17"/>
        <v>2级：前&lt;c=A6EC41&gt;4&lt;/c&gt;枚伤害提升至&lt;q=attr_atk&gt;&lt;c=A6EC41&gt;115%&lt;/c&gt;，最后&lt;c=A6EC41&gt;1&lt;/c&gt;枚伤害提升至&lt;q=attr_atk&gt;&lt;c=A6EC41&gt;155%&lt;/c&gt;</v>
      </c>
      <c r="AB189" s="11"/>
      <c r="AC189" s="11"/>
      <c r="AD189" s="11">
        <v>2</v>
      </c>
      <c r="AE189" s="11"/>
      <c r="AF189" s="11" t="s">
        <v>345</v>
      </c>
      <c r="AG189" s="11"/>
      <c r="AH189" s="11"/>
      <c r="AI189" s="11"/>
      <c r="AJ189" s="11" t="s">
        <v>355</v>
      </c>
      <c r="AK189" s="11" t="str">
        <f t="shared" si="30"/>
        <v>&lt;c=A6EC41&gt;</v>
      </c>
      <c r="AL189" s="11">
        <v>4</v>
      </c>
      <c r="AM189" s="11" t="s">
        <v>298</v>
      </c>
      <c r="AN189" s="11" t="s">
        <v>356</v>
      </c>
      <c r="AO189" s="11"/>
      <c r="AP189" s="11"/>
      <c r="AQ189" s="11"/>
      <c r="AR189" s="11"/>
      <c r="AS189" s="11" t="str">
        <f t="shared" si="31"/>
        <v>&lt;q=attr_atk&gt;&lt;c=A6EC41&gt;</v>
      </c>
      <c r="AT189" s="13" t="str">
        <f ca="1" t="shared" si="32"/>
        <v>115%</v>
      </c>
      <c r="AU189" s="11" t="s">
        <v>298</v>
      </c>
      <c r="AV189" s="11" t="s">
        <v>357</v>
      </c>
      <c r="AW189" s="11" t="s">
        <v>304</v>
      </c>
      <c r="AX189" s="11">
        <v>1</v>
      </c>
      <c r="AY189" s="11" t="s">
        <v>298</v>
      </c>
      <c r="AZ189" s="11" t="s">
        <v>356</v>
      </c>
      <c r="BA189" s="11" t="str">
        <f t="shared" si="33"/>
        <v>&lt;q=attr_atk&gt;&lt;c=A6EC41&gt;</v>
      </c>
      <c r="BB189" s="13" t="str">
        <f ca="1" t="shared" si="34"/>
        <v>155%</v>
      </c>
      <c r="BC189" s="11" t="s">
        <v>298</v>
      </c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 t="str">
        <f t="shared" si="18"/>
        <v>投掷多枚燃烧瓶，攻击随机敌人</v>
      </c>
      <c r="BQ189" s="11" t="str">
        <f ca="1" t="shared" si="29"/>
        <v>2级：前&lt;c=A6EC41&gt;4&lt;/c&gt;枚伤害提升至&lt;q=attr_atk&gt;&lt;c=A6EC41&gt;115%&lt;/c&gt;，最后&lt;c=A6EC41&gt;1&lt;/c&gt;枚伤害提升至&lt;q=attr_atk&gt;&lt;c=A6EC41&gt;155%&lt;/c&gt;</v>
      </c>
      <c r="BR189" s="1">
        <f t="shared" si="21"/>
        <v>2</v>
      </c>
      <c r="BS189" s="1">
        <f t="shared" si="22"/>
        <v>202</v>
      </c>
      <c r="BT189" s="1">
        <f>COUNTIF($BS$10:BS189,601)</f>
        <v>4</v>
      </c>
      <c r="BU189" s="1">
        <f t="shared" si="23"/>
        <v>0</v>
      </c>
    </row>
    <row r="190" spans="2:73">
      <c r="B190" s="1" t="str">
        <f t="shared" si="19"/>
        <v>SkillDescBrief4010102</v>
      </c>
      <c r="C190" s="1" t="str">
        <f t="shared" si="20"/>
        <v>SkillDescDetail401010203</v>
      </c>
      <c r="D190" s="3">
        <v>401010203</v>
      </c>
      <c r="E190" s="3">
        <v>4010102</v>
      </c>
      <c r="F190" s="3">
        <v>3</v>
      </c>
      <c r="G190" s="3" t="s">
        <v>332</v>
      </c>
      <c r="H190" s="3">
        <f ca="1">ROUND(_xlfn.XLOOKUP($F190,$D$1:$D$5,$E$1:$E$5)*OFFSET(H190,5-F190,0)/0.05,0)*0.05</f>
        <v>1.2</v>
      </c>
      <c r="I190" s="3" t="s">
        <v>333</v>
      </c>
      <c r="J190" s="3">
        <v>1</v>
      </c>
      <c r="K190" s="3" t="s">
        <v>334</v>
      </c>
      <c r="L190" s="3"/>
      <c r="M190" s="3"/>
      <c r="N190" s="3"/>
      <c r="O190" s="3"/>
      <c r="P190" s="3"/>
      <c r="Q190" s="3" t="s">
        <v>335</v>
      </c>
      <c r="R190" s="3"/>
      <c r="S190" s="3" t="str">
        <f ca="1">IF(H190="","",$B$2&amp;G190&amp;$B$2&amp;$B$1&amp;H190)</f>
        <v>"AtkPower":1.2</v>
      </c>
      <c r="T190" s="3" t="str">
        <f>IF(J190="","",$B$2&amp;I190&amp;$B$2&amp;$B$1&amp;J190)</f>
        <v>"BuffAtkPower":1</v>
      </c>
      <c r="U190" s="3" t="str">
        <f>IF(L190="","",$B$2&amp;K190&amp;$B$2&amp;$B$1&amp;L190)</f>
        <v/>
      </c>
      <c r="V190" s="3" t="str">
        <f>IF(N190="","",$B$2&amp;M190&amp;$B$2&amp;$B$1&amp;N190)</f>
        <v/>
      </c>
      <c r="W190" s="3" t="str">
        <f>IF(P190="","",$B$2&amp;O190&amp;$B$2&amp;$B$1&amp;P190)</f>
        <v/>
      </c>
      <c r="X190" s="3" t="str">
        <f>IF(R190="","",$B$2&amp;Q190&amp;$B$2&amp;$B$1&amp;R190)</f>
        <v/>
      </c>
      <c r="Y190" s="3" t="str">
        <f ca="1" t="shared" si="16"/>
        <v>{"AtkPower":1.2,"BuffAtkPower":1}</v>
      </c>
      <c r="Z190" s="11" t="s">
        <v>350</v>
      </c>
      <c r="AA190" s="11" t="str">
        <f ca="1" t="shared" si="17"/>
        <v>3级：前&lt;c=A6EC41&gt;4&lt;/c&gt;枚伤害提升至&lt;q=attr_atk&gt;&lt;c=A6EC41&gt;120%&lt;/c&gt;，最后&lt;c=A6EC41&gt;1&lt;/c&gt;枚伤害提升至&lt;q=attr_atk&gt;&lt;c=A6EC41&gt;160%&lt;/c&gt;</v>
      </c>
      <c r="AB190" s="11"/>
      <c r="AC190" s="11"/>
      <c r="AD190" s="11">
        <v>3</v>
      </c>
      <c r="AE190" s="11"/>
      <c r="AF190" s="11" t="s">
        <v>345</v>
      </c>
      <c r="AG190" s="11"/>
      <c r="AH190" s="11"/>
      <c r="AI190" s="11"/>
      <c r="AJ190" s="11" t="s">
        <v>355</v>
      </c>
      <c r="AK190" s="11" t="str">
        <f t="shared" si="30"/>
        <v>&lt;c=A6EC41&gt;</v>
      </c>
      <c r="AL190" s="11">
        <v>4</v>
      </c>
      <c r="AM190" s="11" t="s">
        <v>298</v>
      </c>
      <c r="AN190" s="11" t="s">
        <v>356</v>
      </c>
      <c r="AO190" s="11"/>
      <c r="AP190" s="11"/>
      <c r="AQ190" s="11"/>
      <c r="AR190" s="11"/>
      <c r="AS190" s="11" t="str">
        <f t="shared" si="31"/>
        <v>&lt;q=attr_atk&gt;&lt;c=A6EC41&gt;</v>
      </c>
      <c r="AT190" s="13" t="str">
        <f ca="1" t="shared" si="32"/>
        <v>120%</v>
      </c>
      <c r="AU190" s="11" t="s">
        <v>298</v>
      </c>
      <c r="AV190" s="11" t="s">
        <v>357</v>
      </c>
      <c r="AW190" s="11" t="s">
        <v>304</v>
      </c>
      <c r="AX190" s="11">
        <v>1</v>
      </c>
      <c r="AY190" s="11" t="s">
        <v>298</v>
      </c>
      <c r="AZ190" s="11" t="s">
        <v>356</v>
      </c>
      <c r="BA190" s="11" t="str">
        <f t="shared" si="33"/>
        <v>&lt;q=attr_atk&gt;&lt;c=A6EC41&gt;</v>
      </c>
      <c r="BB190" s="13" t="str">
        <f ca="1" t="shared" si="34"/>
        <v>160%</v>
      </c>
      <c r="BC190" s="11" t="s">
        <v>298</v>
      </c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 t="str">
        <f t="shared" si="18"/>
        <v>投掷多枚燃烧瓶，攻击随机敌人</v>
      </c>
      <c r="BQ190" s="11" t="str">
        <f ca="1" t="shared" si="29"/>
        <v>3级：前&lt;c=A6EC41&gt;4&lt;/c&gt;枚伤害提升至&lt;q=attr_atk&gt;&lt;c=A6EC41&gt;120%&lt;/c&gt;，最后&lt;c=A6EC41&gt;1&lt;/c&gt;枚伤害提升至&lt;q=attr_atk&gt;&lt;c=A6EC41&gt;160%&lt;/c&gt;</v>
      </c>
      <c r="BR190" s="1">
        <f t="shared" si="21"/>
        <v>2</v>
      </c>
      <c r="BS190" s="1">
        <f t="shared" si="22"/>
        <v>203</v>
      </c>
      <c r="BT190" s="1">
        <f>COUNTIF($BS$10:BS190,601)</f>
        <v>4</v>
      </c>
      <c r="BU190" s="1">
        <f t="shared" si="23"/>
        <v>0</v>
      </c>
    </row>
    <row r="191" spans="2:73">
      <c r="B191" s="1" t="str">
        <f t="shared" si="19"/>
        <v>SkillDescBrief4010102</v>
      </c>
      <c r="C191" s="1" t="str">
        <f t="shared" si="20"/>
        <v>SkillDescDetail401010204</v>
      </c>
      <c r="D191" s="3">
        <v>401010204</v>
      </c>
      <c r="E191" s="3">
        <v>4010102</v>
      </c>
      <c r="F191" s="3">
        <v>4</v>
      </c>
      <c r="G191" s="3" t="s">
        <v>332</v>
      </c>
      <c r="H191" s="3">
        <f ca="1">ROUND(_xlfn.XLOOKUP($F191,$D$1:$D$5,$E$1:$E$5)*OFFSET(H191,5-F191,0)/0.05,0)*0.05</f>
        <v>1.35</v>
      </c>
      <c r="I191" s="3" t="s">
        <v>333</v>
      </c>
      <c r="J191" s="3">
        <v>1</v>
      </c>
      <c r="K191" s="3" t="s">
        <v>334</v>
      </c>
      <c r="L191" s="3"/>
      <c r="M191" s="3"/>
      <c r="N191" s="3"/>
      <c r="O191" s="3"/>
      <c r="P191" s="3"/>
      <c r="Q191" s="3" t="s">
        <v>335</v>
      </c>
      <c r="R191" s="3"/>
      <c r="S191" s="3" t="str">
        <f ca="1">IF(H191="","",$B$2&amp;G191&amp;$B$2&amp;$B$1&amp;H191)</f>
        <v>"AtkPower":1.35</v>
      </c>
      <c r="T191" s="3" t="str">
        <f>IF(J191="","",$B$2&amp;I191&amp;$B$2&amp;$B$1&amp;J191)</f>
        <v>"BuffAtkPower":1</v>
      </c>
      <c r="U191" s="3" t="str">
        <f>IF(L191="","",$B$2&amp;K191&amp;$B$2&amp;$B$1&amp;L191)</f>
        <v/>
      </c>
      <c r="V191" s="3" t="str">
        <f>IF(N191="","",$B$2&amp;M191&amp;$B$2&amp;$B$1&amp;N191)</f>
        <v/>
      </c>
      <c r="W191" s="3" t="str">
        <f>IF(P191="","",$B$2&amp;O191&amp;$B$2&amp;$B$1&amp;P191)</f>
        <v/>
      </c>
      <c r="X191" s="3" t="str">
        <f>IF(R191="","",$B$2&amp;Q191&amp;$B$2&amp;$B$1&amp;R191)</f>
        <v/>
      </c>
      <c r="Y191" s="3" t="str">
        <f ca="1" t="shared" si="16"/>
        <v>{"AtkPower":1.35,"BuffAtkPower":1}</v>
      </c>
      <c r="Z191" s="11" t="s">
        <v>350</v>
      </c>
      <c r="AA191" s="11" t="str">
        <f ca="1" t="shared" si="17"/>
        <v>4级：前&lt;c=A6EC41&gt;4&lt;/c&gt;枚伤害提升至&lt;q=attr_atk&gt;&lt;c=A6EC41&gt;135%&lt;/c&gt;，最后&lt;c=A6EC41&gt;1&lt;/c&gt;枚伤害提升至&lt;q=attr_atk&gt;&lt;c=A6EC41&gt;180%&lt;/c&gt;</v>
      </c>
      <c r="AB191" s="11"/>
      <c r="AC191" s="11"/>
      <c r="AD191" s="11">
        <v>4</v>
      </c>
      <c r="AE191" s="11"/>
      <c r="AF191" s="11" t="s">
        <v>345</v>
      </c>
      <c r="AG191" s="11"/>
      <c r="AH191" s="11"/>
      <c r="AI191" s="11"/>
      <c r="AJ191" s="11" t="s">
        <v>355</v>
      </c>
      <c r="AK191" s="11" t="str">
        <f t="shared" si="30"/>
        <v>&lt;c=A6EC41&gt;</v>
      </c>
      <c r="AL191" s="11">
        <v>4</v>
      </c>
      <c r="AM191" s="11" t="s">
        <v>298</v>
      </c>
      <c r="AN191" s="11" t="s">
        <v>356</v>
      </c>
      <c r="AO191" s="11"/>
      <c r="AP191" s="11"/>
      <c r="AQ191" s="11"/>
      <c r="AR191" s="11"/>
      <c r="AS191" s="11" t="str">
        <f t="shared" si="31"/>
        <v>&lt;q=attr_atk&gt;&lt;c=A6EC41&gt;</v>
      </c>
      <c r="AT191" s="13" t="str">
        <f ca="1" t="shared" si="32"/>
        <v>135%</v>
      </c>
      <c r="AU191" s="11" t="s">
        <v>298</v>
      </c>
      <c r="AV191" s="11" t="s">
        <v>357</v>
      </c>
      <c r="AW191" s="11" t="s">
        <v>304</v>
      </c>
      <c r="AX191" s="11">
        <v>1</v>
      </c>
      <c r="AY191" s="11" t="s">
        <v>298</v>
      </c>
      <c r="AZ191" s="11" t="s">
        <v>356</v>
      </c>
      <c r="BA191" s="11" t="str">
        <f t="shared" si="33"/>
        <v>&lt;q=attr_atk&gt;&lt;c=A6EC41&gt;</v>
      </c>
      <c r="BB191" s="13" t="str">
        <f ca="1" t="shared" si="34"/>
        <v>180%</v>
      </c>
      <c r="BC191" s="11" t="s">
        <v>298</v>
      </c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 t="str">
        <f t="shared" si="18"/>
        <v>投掷多枚燃烧瓶，攻击随机敌人</v>
      </c>
      <c r="BQ191" s="11" t="str">
        <f ca="1" t="shared" si="29"/>
        <v>4级：前&lt;c=A6EC41&gt;4&lt;/c&gt;枚伤害提升至&lt;q=attr_atk&gt;&lt;c=A6EC41&gt;135%&lt;/c&gt;，最后&lt;c=A6EC41&gt;1&lt;/c&gt;枚伤害提升至&lt;q=attr_atk&gt;&lt;c=A6EC41&gt;180%&lt;/c&gt;</v>
      </c>
      <c r="BR191" s="1">
        <f t="shared" si="21"/>
        <v>2</v>
      </c>
      <c r="BS191" s="1">
        <f t="shared" si="22"/>
        <v>204</v>
      </c>
      <c r="BT191" s="1">
        <f>COUNTIF($BS$10:BS191,601)</f>
        <v>4</v>
      </c>
      <c r="BU191" s="1">
        <f t="shared" si="23"/>
        <v>0</v>
      </c>
    </row>
    <row r="192" spans="2:73">
      <c r="B192" s="1" t="str">
        <f t="shared" si="19"/>
        <v>SkillDescBrief4010102</v>
      </c>
      <c r="C192" s="1" t="str">
        <f t="shared" si="20"/>
        <v>SkillDescDetail401010205</v>
      </c>
      <c r="D192" s="3">
        <v>401010205</v>
      </c>
      <c r="E192" s="3">
        <v>4010102</v>
      </c>
      <c r="F192" s="3">
        <v>5</v>
      </c>
      <c r="G192" s="3" t="s">
        <v>332</v>
      </c>
      <c r="H192" s="3">
        <v>1.5</v>
      </c>
      <c r="I192" s="3" t="s">
        <v>333</v>
      </c>
      <c r="J192" s="3">
        <v>1</v>
      </c>
      <c r="K192" s="3" t="s">
        <v>334</v>
      </c>
      <c r="L192" s="3"/>
      <c r="M192" s="3"/>
      <c r="N192" s="3"/>
      <c r="O192" s="3"/>
      <c r="P192" s="3"/>
      <c r="Q192" s="3" t="s">
        <v>335</v>
      </c>
      <c r="R192" s="3"/>
      <c r="S192" s="3" t="str">
        <f>IF(H192="","",$B$2&amp;G192&amp;$B$2&amp;$B$1&amp;H192)</f>
        <v>"AtkPower":1.5</v>
      </c>
      <c r="T192" s="3" t="str">
        <f>IF(J192="","",$B$2&amp;I192&amp;$B$2&amp;$B$1&amp;J192)</f>
        <v>"BuffAtkPower":1</v>
      </c>
      <c r="U192" s="3" t="str">
        <f>IF(L192="","",$B$2&amp;K192&amp;$B$2&amp;$B$1&amp;L192)</f>
        <v/>
      </c>
      <c r="V192" s="3" t="str">
        <f>IF(N192="","",$B$2&amp;M192&amp;$B$2&amp;$B$1&amp;N192)</f>
        <v/>
      </c>
      <c r="W192" s="3" t="str">
        <f>IF(P192="","",$B$2&amp;O192&amp;$B$2&amp;$B$1&amp;P192)</f>
        <v/>
      </c>
      <c r="X192" s="3" t="str">
        <f>IF(R192="","",$B$2&amp;Q192&amp;$B$2&amp;$B$1&amp;R192)</f>
        <v/>
      </c>
      <c r="Y192" s="3" t="str">
        <f t="shared" si="16"/>
        <v>{"AtkPower":1.5,"BuffAtkPower":1}</v>
      </c>
      <c r="Z192" s="11" t="s">
        <v>350</v>
      </c>
      <c r="AA192" s="11" t="str">
        <f t="shared" si="17"/>
        <v>5级：前&lt;c=A6EC41&gt;4&lt;/c&gt;枚伤害提升至&lt;q=attr_atk&gt;&lt;c=A6EC41&gt;150%&lt;/c&gt;，最后&lt;c=A6EC41&gt;1&lt;/c&gt;枚伤害提升至&lt;q=attr_atk&gt;&lt;c=A6EC41&gt;200%&lt;/c&gt;</v>
      </c>
      <c r="AB192" s="11"/>
      <c r="AC192" s="11"/>
      <c r="AD192" s="11">
        <v>5</v>
      </c>
      <c r="AE192" s="11"/>
      <c r="AF192" s="11" t="s">
        <v>345</v>
      </c>
      <c r="AG192" s="11"/>
      <c r="AH192" s="11"/>
      <c r="AI192" s="11"/>
      <c r="AJ192" s="11" t="s">
        <v>355</v>
      </c>
      <c r="AK192" s="11" t="str">
        <f t="shared" si="30"/>
        <v>&lt;c=A6EC41&gt;</v>
      </c>
      <c r="AL192" s="11">
        <v>4</v>
      </c>
      <c r="AM192" s="11" t="s">
        <v>298</v>
      </c>
      <c r="AN192" s="11" t="s">
        <v>356</v>
      </c>
      <c r="AO192" s="11"/>
      <c r="AP192" s="11"/>
      <c r="AQ192" s="11"/>
      <c r="AR192" s="11"/>
      <c r="AS192" s="11" t="str">
        <f t="shared" si="31"/>
        <v>&lt;q=attr_atk&gt;&lt;c=A6EC41&gt;</v>
      </c>
      <c r="AT192" s="13" t="str">
        <f t="shared" si="32"/>
        <v>150%</v>
      </c>
      <c r="AU192" s="11" t="s">
        <v>298</v>
      </c>
      <c r="AV192" s="11" t="s">
        <v>357</v>
      </c>
      <c r="AW192" s="11" t="s">
        <v>304</v>
      </c>
      <c r="AX192" s="11">
        <v>1</v>
      </c>
      <c r="AY192" s="11" t="s">
        <v>298</v>
      </c>
      <c r="AZ192" s="11" t="s">
        <v>356</v>
      </c>
      <c r="BA192" s="11" t="str">
        <f t="shared" si="33"/>
        <v>&lt;q=attr_atk&gt;&lt;c=A6EC41&gt;</v>
      </c>
      <c r="BB192" s="13" t="str">
        <f t="shared" si="34"/>
        <v>200%</v>
      </c>
      <c r="BC192" s="11" t="s">
        <v>298</v>
      </c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 t="str">
        <f t="shared" si="18"/>
        <v>投掷多枚燃烧瓶，攻击随机敌人</v>
      </c>
      <c r="BQ192" s="11" t="str">
        <f t="shared" si="29"/>
        <v>5级：前&lt;c=A6EC41&gt;4&lt;/c&gt;枚伤害提升至&lt;q=attr_atk&gt;&lt;c=A6EC41&gt;150%&lt;/c&gt;，最后&lt;c=A6EC41&gt;1&lt;/c&gt;枚伤害提升至&lt;q=attr_atk&gt;&lt;c=A6EC41&gt;200%&lt;/c&gt;</v>
      </c>
      <c r="BR192" s="1">
        <f t="shared" si="21"/>
        <v>2</v>
      </c>
      <c r="BS192" s="1">
        <f t="shared" si="22"/>
        <v>205</v>
      </c>
      <c r="BT192" s="1">
        <f>COUNTIF($BS$10:BS192,601)</f>
        <v>4</v>
      </c>
      <c r="BU192" s="1">
        <f t="shared" si="23"/>
        <v>0</v>
      </c>
    </row>
    <row r="193" spans="2:73">
      <c r="B193" s="1" t="str">
        <f t="shared" si="19"/>
        <v>SkillDescBrief// 经营被动</v>
      </c>
      <c r="C193" s="1" t="str">
        <f t="shared" si="20"/>
        <v>SkillDescDetail// 经营被动</v>
      </c>
      <c r="D193" s="7" t="s">
        <v>71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 t="str">
        <f t="shared" si="16"/>
        <v/>
      </c>
      <c r="Z193" s="10" t="s">
        <v>336</v>
      </c>
      <c r="AA193" s="10" t="str">
        <f t="shared" si="17"/>
        <v/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 t="str">
        <f t="shared" si="18"/>
        <v/>
      </c>
      <c r="BQ193" s="10"/>
      <c r="BR193" s="1">
        <f t="shared" si="21"/>
        <v>0</v>
      </c>
      <c r="BS193" s="1">
        <f t="shared" si="22"/>
        <v>0</v>
      </c>
      <c r="BT193" s="1">
        <f>COUNTIF($BS$10:BS193,601)</f>
        <v>4</v>
      </c>
      <c r="BU193" s="1">
        <f t="shared" si="23"/>
        <v>0</v>
      </c>
    </row>
    <row r="194" spans="2:73">
      <c r="B194" s="1" t="str">
        <f t="shared" si="19"/>
        <v>SkillDescBrief4010103</v>
      </c>
      <c r="C194" s="1" t="str">
        <f t="shared" si="20"/>
        <v>SkillDescDetail401010301</v>
      </c>
      <c r="D194" s="3">
        <v>401010301</v>
      </c>
      <c r="E194" s="3">
        <v>4010103</v>
      </c>
      <c r="F194" s="3">
        <v>1</v>
      </c>
      <c r="G194" s="3" t="s">
        <v>332</v>
      </c>
      <c r="H194" s="3"/>
      <c r="I194" s="3" t="s">
        <v>333</v>
      </c>
      <c r="J194" s="3"/>
      <c r="K194" s="3" t="s">
        <v>334</v>
      </c>
      <c r="L194" s="3"/>
      <c r="M194" s="3"/>
      <c r="N194" s="3"/>
      <c r="O194" s="3"/>
      <c r="P194" s="3"/>
      <c r="Q194" s="3" t="s">
        <v>335</v>
      </c>
      <c r="R194" s="3"/>
      <c r="S194" s="3" t="str">
        <f>IF(H194="","",$B$2&amp;G194&amp;$B$2&amp;$B$1&amp;H194)</f>
        <v/>
      </c>
      <c r="T194" s="3" t="str">
        <f>IF(J194="","",$B$2&amp;I194&amp;$B$2&amp;$B$1&amp;J194)</f>
        <v/>
      </c>
      <c r="U194" s="3" t="str">
        <f>IF(L194="","",$B$2&amp;K194&amp;$B$2&amp;$B$1&amp;L194)</f>
        <v/>
      </c>
      <c r="V194" s="3" t="str">
        <f>IF(N194="","",$B$2&amp;M194&amp;$B$2&amp;$B$1&amp;N194)</f>
        <v/>
      </c>
      <c r="W194" s="3" t="str">
        <f>IF(P194="","",$B$2&amp;O194&amp;$B$2&amp;$B$1&amp;P194)</f>
        <v/>
      </c>
      <c r="X194" s="3" t="str">
        <f>IF(R194="","",$B$2&amp;Q194&amp;$B$2&amp;$B$1&amp;R194)</f>
        <v/>
      </c>
      <c r="Y194" s="3" t="str">
        <f t="shared" si="16"/>
        <v>{}</v>
      </c>
      <c r="Z194" s="11" t="s">
        <v>358</v>
      </c>
      <c r="AA194" s="11" t="str">
        <f t="shared" si="17"/>
        <v>放置在产业中时，产业收入提高&lt;c=A6EC41&gt;2&lt;/c&gt;倍，产业升级消耗减少&lt;c=A6EC41&gt;2&lt;/c&gt;倍</v>
      </c>
      <c r="AB194" s="11"/>
      <c r="AC194" s="11"/>
      <c r="AD194" s="11"/>
      <c r="AE194" s="11"/>
      <c r="AF194" s="11"/>
      <c r="AG194" s="11"/>
      <c r="AH194" s="11"/>
      <c r="AI194" s="11"/>
      <c r="AJ194" s="11" t="s">
        <v>359</v>
      </c>
      <c r="AK194" s="11" t="str">
        <f t="shared" ref="AK194:AK198" si="35">$B$6</f>
        <v>&lt;c=A6EC41&gt;</v>
      </c>
      <c r="AL194" s="11">
        <v>2</v>
      </c>
      <c r="AM194" s="11" t="s">
        <v>298</v>
      </c>
      <c r="AN194" s="11" t="s">
        <v>360</v>
      </c>
      <c r="AO194" s="11" t="s">
        <v>304</v>
      </c>
      <c r="AP194" s="11">
        <v>2</v>
      </c>
      <c r="AQ194" s="11" t="s">
        <v>298</v>
      </c>
      <c r="AR194" s="11" t="s">
        <v>361</v>
      </c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 t="str">
        <f t="shared" si="18"/>
        <v>使产业收入提高，升级消耗减少</v>
      </c>
      <c r="BQ194" s="11" t="str">
        <f t="shared" ref="BQ194:BQ198" si="36">AA194</f>
        <v>放置在产业中时，产业收入提高&lt;c=A6EC41&gt;2&lt;/c&gt;倍，产业升级消耗减少&lt;c=A6EC41&gt;2&lt;/c&gt;倍</v>
      </c>
      <c r="BR194" s="1">
        <f t="shared" si="21"/>
        <v>3</v>
      </c>
      <c r="BS194" s="1">
        <f t="shared" si="22"/>
        <v>301</v>
      </c>
      <c r="BT194" s="1">
        <f>COUNTIF($BS$10:BS194,601)</f>
        <v>4</v>
      </c>
      <c r="BU194" s="1">
        <f t="shared" si="23"/>
        <v>0</v>
      </c>
    </row>
    <row r="195" spans="2:73">
      <c r="B195" s="1" t="str">
        <f t="shared" si="19"/>
        <v>SkillDescBrief4010103</v>
      </c>
      <c r="C195" s="1" t="str">
        <f t="shared" si="20"/>
        <v>SkillDescDetail401010302</v>
      </c>
      <c r="D195" s="3">
        <v>401010302</v>
      </c>
      <c r="E195" s="3">
        <v>4010103</v>
      </c>
      <c r="F195" s="3">
        <v>2</v>
      </c>
      <c r="G195" s="3" t="s">
        <v>332</v>
      </c>
      <c r="H195" s="3"/>
      <c r="I195" s="3" t="s">
        <v>333</v>
      </c>
      <c r="J195" s="3"/>
      <c r="K195" s="3" t="s">
        <v>334</v>
      </c>
      <c r="L195" s="3"/>
      <c r="M195" s="3"/>
      <c r="N195" s="3"/>
      <c r="O195" s="3"/>
      <c r="P195" s="3"/>
      <c r="Q195" s="3" t="s">
        <v>335</v>
      </c>
      <c r="R195" s="3"/>
      <c r="S195" s="3" t="str">
        <f>IF(H195="","",$B$2&amp;G195&amp;$B$2&amp;$B$1&amp;H195)</f>
        <v/>
      </c>
      <c r="T195" s="3" t="str">
        <f>IF(J195="","",$B$2&amp;I195&amp;$B$2&amp;$B$1&amp;J195)</f>
        <v/>
      </c>
      <c r="U195" s="3" t="str">
        <f>IF(L195="","",$B$2&amp;K195&amp;$B$2&amp;$B$1&amp;L195)</f>
        <v/>
      </c>
      <c r="V195" s="3" t="str">
        <f>IF(N195="","",$B$2&amp;M195&amp;$B$2&amp;$B$1&amp;N195)</f>
        <v/>
      </c>
      <c r="W195" s="3" t="str">
        <f>IF(P195="","",$B$2&amp;O195&amp;$B$2&amp;$B$1&amp;P195)</f>
        <v/>
      </c>
      <c r="X195" s="3" t="str">
        <f>IF(R195="","",$B$2&amp;Q195&amp;$B$2&amp;$B$1&amp;R195)</f>
        <v/>
      </c>
      <c r="Y195" s="3" t="str">
        <f t="shared" si="16"/>
        <v>{}</v>
      </c>
      <c r="Z195" s="11" t="s">
        <v>358</v>
      </c>
      <c r="AA195" s="11" t="str">
        <f t="shared" si="17"/>
        <v>2级：放置在产业中时，产业收入提高&lt;c=A6EC41&gt;8&lt;/c&gt;倍，产业升级消耗减少&lt;c=A6EC41&gt;8&lt;/c&gt;倍</v>
      </c>
      <c r="AB195" s="11"/>
      <c r="AC195" s="11"/>
      <c r="AD195" s="11">
        <v>2</v>
      </c>
      <c r="AE195" s="11"/>
      <c r="AF195" s="11" t="s">
        <v>345</v>
      </c>
      <c r="AG195" s="11"/>
      <c r="AH195" s="11"/>
      <c r="AI195" s="11"/>
      <c r="AJ195" s="11" t="s">
        <v>359</v>
      </c>
      <c r="AK195" s="11" t="str">
        <f t="shared" si="35"/>
        <v>&lt;c=A6EC41&gt;</v>
      </c>
      <c r="AL195" s="11">
        <f>AL194*4</f>
        <v>8</v>
      </c>
      <c r="AM195" s="11" t="s">
        <v>298</v>
      </c>
      <c r="AN195" s="11" t="s">
        <v>360</v>
      </c>
      <c r="AO195" s="11" t="s">
        <v>304</v>
      </c>
      <c r="AP195" s="11">
        <f>AP194*4</f>
        <v>8</v>
      </c>
      <c r="AQ195" s="11" t="s">
        <v>298</v>
      </c>
      <c r="AR195" s="11" t="s">
        <v>361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 t="str">
        <f t="shared" si="18"/>
        <v>使产业收入提高，升级消耗减少</v>
      </c>
      <c r="BQ195" s="11" t="str">
        <f t="shared" si="36"/>
        <v>2级：放置在产业中时，产业收入提高&lt;c=A6EC41&gt;8&lt;/c&gt;倍，产业升级消耗减少&lt;c=A6EC41&gt;8&lt;/c&gt;倍</v>
      </c>
      <c r="BR195" s="1">
        <f t="shared" si="21"/>
        <v>3</v>
      </c>
      <c r="BS195" s="1">
        <f t="shared" si="22"/>
        <v>302</v>
      </c>
      <c r="BT195" s="1">
        <f>COUNTIF($BS$10:BS195,601)</f>
        <v>4</v>
      </c>
      <c r="BU195" s="1">
        <f t="shared" si="23"/>
        <v>0</v>
      </c>
    </row>
    <row r="196" spans="2:73">
      <c r="B196" s="1" t="str">
        <f t="shared" si="19"/>
        <v>SkillDescBrief4010103</v>
      </c>
      <c r="C196" s="1" t="str">
        <f t="shared" si="20"/>
        <v>SkillDescDetail401010303</v>
      </c>
      <c r="D196" s="3">
        <v>401010303</v>
      </c>
      <c r="E196" s="3">
        <v>4010103</v>
      </c>
      <c r="F196" s="3">
        <v>3</v>
      </c>
      <c r="G196" s="3" t="s">
        <v>332</v>
      </c>
      <c r="H196" s="3"/>
      <c r="I196" s="3" t="s">
        <v>333</v>
      </c>
      <c r="J196" s="3"/>
      <c r="K196" s="3" t="s">
        <v>334</v>
      </c>
      <c r="L196" s="3"/>
      <c r="M196" s="3"/>
      <c r="N196" s="3"/>
      <c r="O196" s="3"/>
      <c r="P196" s="3"/>
      <c r="Q196" s="3" t="s">
        <v>335</v>
      </c>
      <c r="R196" s="3"/>
      <c r="S196" s="3" t="str">
        <f>IF(H196="","",$B$2&amp;G196&amp;$B$2&amp;$B$1&amp;H196)</f>
        <v/>
      </c>
      <c r="T196" s="3" t="str">
        <f>IF(J196="","",$B$2&amp;I196&amp;$B$2&amp;$B$1&amp;J196)</f>
        <v/>
      </c>
      <c r="U196" s="3" t="str">
        <f>IF(L196="","",$B$2&amp;K196&amp;$B$2&amp;$B$1&amp;L196)</f>
        <v/>
      </c>
      <c r="V196" s="3" t="str">
        <f>IF(N196="","",$B$2&amp;M196&amp;$B$2&amp;$B$1&amp;N196)</f>
        <v/>
      </c>
      <c r="W196" s="3" t="str">
        <f>IF(P196="","",$B$2&amp;O196&amp;$B$2&amp;$B$1&amp;P196)</f>
        <v/>
      </c>
      <c r="X196" s="3" t="str">
        <f>IF(R196="","",$B$2&amp;Q196&amp;$B$2&amp;$B$1&amp;R196)</f>
        <v/>
      </c>
      <c r="Y196" s="3" t="str">
        <f t="shared" si="16"/>
        <v>{}</v>
      </c>
      <c r="Z196" s="11" t="s">
        <v>358</v>
      </c>
      <c r="AA196" s="11" t="str">
        <f t="shared" si="17"/>
        <v>3级：放置在产业中时，产业收入提高&lt;c=A6EC41&gt;32&lt;/c&gt;倍，产业升级消耗减少&lt;c=A6EC41&gt;32&lt;/c&gt;倍</v>
      </c>
      <c r="AB196" s="11"/>
      <c r="AC196" s="11"/>
      <c r="AD196" s="11">
        <v>3</v>
      </c>
      <c r="AE196" s="11"/>
      <c r="AF196" s="11" t="s">
        <v>345</v>
      </c>
      <c r="AG196" s="11"/>
      <c r="AH196" s="11"/>
      <c r="AI196" s="11"/>
      <c r="AJ196" s="11" t="s">
        <v>359</v>
      </c>
      <c r="AK196" s="11" t="str">
        <f t="shared" si="35"/>
        <v>&lt;c=A6EC41&gt;</v>
      </c>
      <c r="AL196" s="11">
        <f>AL195*4</f>
        <v>32</v>
      </c>
      <c r="AM196" s="11" t="s">
        <v>298</v>
      </c>
      <c r="AN196" s="11" t="s">
        <v>360</v>
      </c>
      <c r="AO196" s="11" t="s">
        <v>304</v>
      </c>
      <c r="AP196" s="11">
        <f>AP195*4</f>
        <v>32</v>
      </c>
      <c r="AQ196" s="11" t="s">
        <v>298</v>
      </c>
      <c r="AR196" s="11" t="s">
        <v>361</v>
      </c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 t="str">
        <f t="shared" si="18"/>
        <v>使产业收入提高，升级消耗减少</v>
      </c>
      <c r="BQ196" s="11" t="str">
        <f t="shared" si="36"/>
        <v>3级：放置在产业中时，产业收入提高&lt;c=A6EC41&gt;32&lt;/c&gt;倍，产业升级消耗减少&lt;c=A6EC41&gt;32&lt;/c&gt;倍</v>
      </c>
      <c r="BR196" s="1">
        <f t="shared" si="21"/>
        <v>3</v>
      </c>
      <c r="BS196" s="1">
        <f t="shared" si="22"/>
        <v>303</v>
      </c>
      <c r="BT196" s="1">
        <f>COUNTIF($BS$10:BS196,601)</f>
        <v>4</v>
      </c>
      <c r="BU196" s="1">
        <f t="shared" si="23"/>
        <v>0</v>
      </c>
    </row>
    <row r="197" spans="2:73">
      <c r="B197" s="1" t="str">
        <f t="shared" si="19"/>
        <v>SkillDescBrief4010103</v>
      </c>
      <c r="C197" s="1" t="str">
        <f t="shared" si="20"/>
        <v>SkillDescDetail401010304</v>
      </c>
      <c r="D197" s="3">
        <v>401010304</v>
      </c>
      <c r="E197" s="3">
        <v>4010103</v>
      </c>
      <c r="F197" s="3">
        <v>4</v>
      </c>
      <c r="G197" s="3" t="s">
        <v>332</v>
      </c>
      <c r="H197" s="3"/>
      <c r="I197" s="3" t="s">
        <v>333</v>
      </c>
      <c r="J197" s="3"/>
      <c r="K197" s="3" t="s">
        <v>334</v>
      </c>
      <c r="L197" s="3"/>
      <c r="M197" s="3"/>
      <c r="N197" s="3"/>
      <c r="O197" s="3"/>
      <c r="P197" s="3"/>
      <c r="Q197" s="3" t="s">
        <v>335</v>
      </c>
      <c r="R197" s="3"/>
      <c r="S197" s="3" t="str">
        <f>IF(H197="","",$B$2&amp;G197&amp;$B$2&amp;$B$1&amp;H197)</f>
        <v/>
      </c>
      <c r="T197" s="3" t="str">
        <f>IF(J197="","",$B$2&amp;I197&amp;$B$2&amp;$B$1&amp;J197)</f>
        <v/>
      </c>
      <c r="U197" s="3" t="str">
        <f>IF(L197="","",$B$2&amp;K197&amp;$B$2&amp;$B$1&amp;L197)</f>
        <v/>
      </c>
      <c r="V197" s="3" t="str">
        <f>IF(N197="","",$B$2&amp;M197&amp;$B$2&amp;$B$1&amp;N197)</f>
        <v/>
      </c>
      <c r="W197" s="3" t="str">
        <f>IF(P197="","",$B$2&amp;O197&amp;$B$2&amp;$B$1&amp;P197)</f>
        <v/>
      </c>
      <c r="X197" s="3" t="str">
        <f>IF(R197="","",$B$2&amp;Q197&amp;$B$2&amp;$B$1&amp;R197)</f>
        <v/>
      </c>
      <c r="Y197" s="3" t="str">
        <f t="shared" si="16"/>
        <v>{}</v>
      </c>
      <c r="Z197" s="11" t="s">
        <v>358</v>
      </c>
      <c r="AA197" s="11" t="str">
        <f t="shared" si="17"/>
        <v>4级：放置在产业中时，产业收入提高&lt;c=A6EC41&gt;64&lt;/c&gt;倍，产业升级消耗减少&lt;c=A6EC41&gt;64&lt;/c&gt;倍</v>
      </c>
      <c r="AB197" s="11"/>
      <c r="AC197" s="11"/>
      <c r="AD197" s="11">
        <v>4</v>
      </c>
      <c r="AE197" s="11"/>
      <c r="AF197" s="11" t="s">
        <v>345</v>
      </c>
      <c r="AG197" s="11"/>
      <c r="AH197" s="11"/>
      <c r="AI197" s="11"/>
      <c r="AJ197" s="11" t="s">
        <v>359</v>
      </c>
      <c r="AK197" s="11" t="str">
        <f t="shared" si="35"/>
        <v>&lt;c=A6EC41&gt;</v>
      </c>
      <c r="AL197" s="11">
        <v>64</v>
      </c>
      <c r="AM197" s="11" t="s">
        <v>298</v>
      </c>
      <c r="AN197" s="11" t="s">
        <v>360</v>
      </c>
      <c r="AO197" s="11" t="s">
        <v>304</v>
      </c>
      <c r="AP197" s="11">
        <v>64</v>
      </c>
      <c r="AQ197" s="11" t="s">
        <v>298</v>
      </c>
      <c r="AR197" s="11" t="s">
        <v>361</v>
      </c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 t="str">
        <f t="shared" si="18"/>
        <v>使产业收入提高，升级消耗减少</v>
      </c>
      <c r="BQ197" s="11" t="str">
        <f t="shared" si="36"/>
        <v>4级：放置在产业中时，产业收入提高&lt;c=A6EC41&gt;64&lt;/c&gt;倍，产业升级消耗减少&lt;c=A6EC41&gt;64&lt;/c&gt;倍</v>
      </c>
      <c r="BR197" s="1">
        <f t="shared" si="21"/>
        <v>3</v>
      </c>
      <c r="BS197" s="1">
        <f t="shared" si="22"/>
        <v>304</v>
      </c>
      <c r="BT197" s="1">
        <f>COUNTIF($BS$10:BS197,601)</f>
        <v>4</v>
      </c>
      <c r="BU197" s="1">
        <f t="shared" si="23"/>
        <v>0</v>
      </c>
    </row>
    <row r="198" spans="2:73">
      <c r="B198" s="1" t="str">
        <f t="shared" si="19"/>
        <v>SkillDescBrief4010103</v>
      </c>
      <c r="C198" s="1" t="str">
        <f t="shared" si="20"/>
        <v>SkillDescDetail401010305</v>
      </c>
      <c r="D198" s="3">
        <v>401010305</v>
      </c>
      <c r="E198" s="3">
        <v>4010103</v>
      </c>
      <c r="F198" s="3">
        <v>5</v>
      </c>
      <c r="G198" s="3" t="s">
        <v>332</v>
      </c>
      <c r="H198" s="3"/>
      <c r="I198" s="3" t="s">
        <v>333</v>
      </c>
      <c r="J198" s="3"/>
      <c r="K198" s="3" t="s">
        <v>334</v>
      </c>
      <c r="L198" s="3"/>
      <c r="M198" s="3"/>
      <c r="N198" s="3"/>
      <c r="O198" s="3"/>
      <c r="P198" s="3"/>
      <c r="Q198" s="3" t="s">
        <v>335</v>
      </c>
      <c r="R198" s="3"/>
      <c r="S198" s="3" t="str">
        <f>IF(H198="","",$B$2&amp;G198&amp;$B$2&amp;$B$1&amp;H198)</f>
        <v/>
      </c>
      <c r="T198" s="3" t="str">
        <f>IF(J198="","",$B$2&amp;I198&amp;$B$2&amp;$B$1&amp;J198)</f>
        <v/>
      </c>
      <c r="U198" s="3" t="str">
        <f>IF(L198="","",$B$2&amp;K198&amp;$B$2&amp;$B$1&amp;L198)</f>
        <v/>
      </c>
      <c r="V198" s="3" t="str">
        <f>IF(N198="","",$B$2&amp;M198&amp;$B$2&amp;$B$1&amp;N198)</f>
        <v/>
      </c>
      <c r="W198" s="3" t="str">
        <f>IF(P198="","",$B$2&amp;O198&amp;$B$2&amp;$B$1&amp;P198)</f>
        <v/>
      </c>
      <c r="X198" s="3" t="str">
        <f>IF(R198="","",$B$2&amp;Q198&amp;$B$2&amp;$B$1&amp;R198)</f>
        <v/>
      </c>
      <c r="Y198" s="3" t="str">
        <f t="shared" si="16"/>
        <v>{}</v>
      </c>
      <c r="Z198" s="11" t="s">
        <v>358</v>
      </c>
      <c r="AA198" s="11" t="str">
        <f t="shared" si="17"/>
        <v>5级：放置在产业中时，产业收入提高&lt;c=A6EC41&gt;128&lt;/c&gt;倍，产业升级消耗减少&lt;c=A6EC41&gt;128&lt;/c&gt;倍</v>
      </c>
      <c r="AB198" s="11"/>
      <c r="AC198" s="11"/>
      <c r="AD198" s="11">
        <v>5</v>
      </c>
      <c r="AE198" s="11"/>
      <c r="AF198" s="11" t="s">
        <v>345</v>
      </c>
      <c r="AG198" s="11"/>
      <c r="AH198" s="11"/>
      <c r="AI198" s="11"/>
      <c r="AJ198" s="11" t="s">
        <v>359</v>
      </c>
      <c r="AK198" s="11" t="str">
        <f t="shared" si="35"/>
        <v>&lt;c=A6EC41&gt;</v>
      </c>
      <c r="AL198" s="11">
        <v>128</v>
      </c>
      <c r="AM198" s="11" t="s">
        <v>298</v>
      </c>
      <c r="AN198" s="11" t="s">
        <v>360</v>
      </c>
      <c r="AO198" s="11" t="s">
        <v>304</v>
      </c>
      <c r="AP198" s="11">
        <v>128</v>
      </c>
      <c r="AQ198" s="11" t="s">
        <v>298</v>
      </c>
      <c r="AR198" s="11" t="s">
        <v>361</v>
      </c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 t="str">
        <f t="shared" si="18"/>
        <v>使产业收入提高，升级消耗减少</v>
      </c>
      <c r="BQ198" s="11" t="str">
        <f t="shared" si="36"/>
        <v>5级：放置在产业中时，产业收入提高&lt;c=A6EC41&gt;128&lt;/c&gt;倍，产业升级消耗减少&lt;c=A6EC41&gt;128&lt;/c&gt;倍</v>
      </c>
      <c r="BR198" s="1">
        <f t="shared" si="21"/>
        <v>3</v>
      </c>
      <c r="BS198" s="1">
        <f t="shared" si="22"/>
        <v>305</v>
      </c>
      <c r="BT198" s="1">
        <f>COUNTIF($BS$10:BS198,601)</f>
        <v>4</v>
      </c>
      <c r="BU198" s="1">
        <f t="shared" si="23"/>
        <v>0</v>
      </c>
    </row>
    <row r="199" spans="2:73">
      <c r="B199" s="1" t="str">
        <f t="shared" si="19"/>
        <v>SkillDescBrief// 战斗被动</v>
      </c>
      <c r="C199" s="1" t="str">
        <f t="shared" si="20"/>
        <v>SkillDescDetail// 战斗被动1</v>
      </c>
      <c r="D199" s="7" t="s">
        <v>337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 t="str">
        <f t="shared" si="16"/>
        <v/>
      </c>
      <c r="Z199" s="10" t="s">
        <v>336</v>
      </c>
      <c r="AA199" s="10" t="str">
        <f t="shared" si="17"/>
        <v/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 t="str">
        <f t="shared" si="18"/>
        <v/>
      </c>
      <c r="BQ199" s="10"/>
      <c r="BR199" s="1">
        <f t="shared" si="21"/>
        <v>0</v>
      </c>
      <c r="BS199" s="1">
        <f t="shared" si="22"/>
        <v>0</v>
      </c>
      <c r="BT199" s="1">
        <f>COUNTIF($BS$10:BS199,601)</f>
        <v>4</v>
      </c>
      <c r="BU199" s="1">
        <f t="shared" si="23"/>
        <v>0</v>
      </c>
    </row>
    <row r="200" spans="2:73">
      <c r="B200" s="1" t="str">
        <f t="shared" si="19"/>
        <v>SkillDescBrief4010104</v>
      </c>
      <c r="C200" s="1" t="str">
        <f t="shared" si="20"/>
        <v>SkillDescDetail401010401</v>
      </c>
      <c r="D200" s="3">
        <v>401010401</v>
      </c>
      <c r="E200" s="3">
        <v>4010104</v>
      </c>
      <c r="F200" s="3">
        <v>1</v>
      </c>
      <c r="G200" s="3" t="s">
        <v>332</v>
      </c>
      <c r="H200" s="3">
        <f ca="1">ROUND(_xlfn.XLOOKUP($F200,$D$1:$D$5,$E$1:$E$5)*OFFSET(H200,5-F200,0)/0.05,0)*0.05</f>
        <v>0.55</v>
      </c>
      <c r="I200" s="3" t="s">
        <v>333</v>
      </c>
      <c r="J200" s="3">
        <v>1</v>
      </c>
      <c r="K200" s="3" t="s">
        <v>334</v>
      </c>
      <c r="L200" s="3"/>
      <c r="M200" s="3"/>
      <c r="N200" s="3"/>
      <c r="O200" s="3"/>
      <c r="P200" s="3"/>
      <c r="Q200" s="3" t="s">
        <v>335</v>
      </c>
      <c r="R200" s="3"/>
      <c r="S200" s="3" t="str">
        <f ca="1">IF(H200="","",$B$2&amp;G200&amp;$B$2&amp;$B$1&amp;H200)</f>
        <v>"AtkPower":0.55</v>
      </c>
      <c r="T200" s="3" t="str">
        <f>IF(J200="","",$B$2&amp;I200&amp;$B$2&amp;$B$1&amp;J200)</f>
        <v>"BuffAtkPower":1</v>
      </c>
      <c r="U200" s="3" t="str">
        <f>IF(L200="","",$B$2&amp;K200&amp;$B$2&amp;$B$1&amp;L200)</f>
        <v/>
      </c>
      <c r="V200" s="3" t="str">
        <f>IF(N200="","",$B$2&amp;M200&amp;$B$2&amp;$B$1&amp;N200)</f>
        <v/>
      </c>
      <c r="W200" s="3" t="str">
        <f>IF(P200="","",$B$2&amp;O200&amp;$B$2&amp;$B$1&amp;P200)</f>
        <v/>
      </c>
      <c r="X200" s="3" t="str">
        <f>IF(R200="","",$B$2&amp;Q200&amp;$B$2&amp;$B$1&amp;R200)</f>
        <v/>
      </c>
      <c r="Y200" s="3" t="str">
        <f ca="1" t="shared" si="16"/>
        <v>{"AtkPower":0.55,"BuffAtkPower":1}</v>
      </c>
      <c r="Z200" s="11" t="s">
        <v>362</v>
      </c>
      <c r="AA200" s="11" t="str">
        <f ca="1" t="shared" si="17"/>
        <v>核心技能伤害倍率提高&lt;q=attr_atk&gt;&lt;c=A6EC41&gt;55%&lt;/c&gt;，且附带&lt;c=A6EC41&gt;1&lt;/c&gt;层燃烧</v>
      </c>
      <c r="AB200" s="11"/>
      <c r="AC200" s="11"/>
      <c r="AD200" s="11"/>
      <c r="AE200" s="11"/>
      <c r="AF200" s="11"/>
      <c r="AG200" s="11"/>
      <c r="AH200" s="11"/>
      <c r="AI200" s="11"/>
      <c r="AJ200" s="11" t="s">
        <v>363</v>
      </c>
      <c r="AK200" s="11" t="str">
        <f t="shared" ref="AK200:AK204" si="37">$B$8&amp;$B$6</f>
        <v>&lt;q=attr_atk&gt;&lt;c=A6EC41&gt;</v>
      </c>
      <c r="AL200" s="13" t="str">
        <f ca="1">ROUND(H200*100,2)&amp;"%"</f>
        <v>55%</v>
      </c>
      <c r="AM200" s="11" t="s">
        <v>298</v>
      </c>
      <c r="AN200" s="11" t="s">
        <v>364</v>
      </c>
      <c r="AO200" s="11" t="s">
        <v>304</v>
      </c>
      <c r="AP200" s="11">
        <v>1</v>
      </c>
      <c r="AQ200" s="11" t="s">
        <v>298</v>
      </c>
      <c r="AR200" s="11" t="s">
        <v>365</v>
      </c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 t="str">
        <f t="shared" si="18"/>
        <v>核心技能伤害倍率提高，且附带燃烧</v>
      </c>
      <c r="BQ200" s="11" t="str">
        <f ca="1" t="shared" ref="BQ200:BQ204" si="38">AA200</f>
        <v>核心技能伤害倍率提高&lt;q=attr_atk&gt;&lt;c=A6EC41&gt;55%&lt;/c&gt;，且附带&lt;c=A6EC41&gt;1&lt;/c&gt;层燃烧</v>
      </c>
      <c r="BR200" s="1">
        <f t="shared" si="21"/>
        <v>4</v>
      </c>
      <c r="BS200" s="1">
        <f t="shared" si="22"/>
        <v>401</v>
      </c>
      <c r="BT200" s="1">
        <f>COUNTIF($BS$10:BS200,601)</f>
        <v>4</v>
      </c>
      <c r="BU200" s="1">
        <f t="shared" si="23"/>
        <v>0</v>
      </c>
    </row>
    <row r="201" spans="2:73">
      <c r="B201" s="1" t="str">
        <f t="shared" si="19"/>
        <v>SkillDescBrief4010104</v>
      </c>
      <c r="C201" s="1" t="str">
        <f t="shared" si="20"/>
        <v>SkillDescDetail401010402</v>
      </c>
      <c r="D201" s="3">
        <v>401010402</v>
      </c>
      <c r="E201" s="3">
        <v>4010104</v>
      </c>
      <c r="F201" s="3">
        <v>2</v>
      </c>
      <c r="G201" s="3" t="s">
        <v>332</v>
      </c>
      <c r="H201" s="3">
        <f ca="1">ROUND(_xlfn.XLOOKUP($F201,$D$1:$D$5,$E$1:$E$5)*OFFSET(H201,5-F201,0)/0.05,0)*0.05</f>
        <v>0.6</v>
      </c>
      <c r="I201" s="3" t="s">
        <v>333</v>
      </c>
      <c r="J201" s="3">
        <v>1</v>
      </c>
      <c r="K201" s="3" t="s">
        <v>334</v>
      </c>
      <c r="L201" s="3"/>
      <c r="M201" s="3"/>
      <c r="N201" s="3"/>
      <c r="O201" s="3"/>
      <c r="P201" s="3"/>
      <c r="Q201" s="3" t="s">
        <v>335</v>
      </c>
      <c r="R201" s="3"/>
      <c r="S201" s="3" t="str">
        <f ca="1">IF(H201="","",$B$2&amp;G201&amp;$B$2&amp;$B$1&amp;H201)</f>
        <v>"AtkPower":0.6</v>
      </c>
      <c r="T201" s="3" t="str">
        <f>IF(J201="","",$B$2&amp;I201&amp;$B$2&amp;$B$1&amp;J201)</f>
        <v>"BuffAtkPower":1</v>
      </c>
      <c r="U201" s="3" t="str">
        <f>IF(L201="","",$B$2&amp;K201&amp;$B$2&amp;$B$1&amp;L201)</f>
        <v/>
      </c>
      <c r="V201" s="3" t="str">
        <f>IF(N201="","",$B$2&amp;M201&amp;$B$2&amp;$B$1&amp;N201)</f>
        <v/>
      </c>
      <c r="W201" s="3" t="str">
        <f>IF(P201="","",$B$2&amp;O201&amp;$B$2&amp;$B$1&amp;P201)</f>
        <v/>
      </c>
      <c r="X201" s="3" t="str">
        <f>IF(R201="","",$B$2&amp;Q201&amp;$B$2&amp;$B$1&amp;R201)</f>
        <v/>
      </c>
      <c r="Y201" s="3" t="str">
        <f ca="1" t="shared" si="16"/>
        <v>{"AtkPower":0.6,"BuffAtkPower":1}</v>
      </c>
      <c r="Z201" s="11" t="s">
        <v>362</v>
      </c>
      <c r="AA201" s="11" t="str">
        <f ca="1" t="shared" si="17"/>
        <v>2级：伤害倍率加成提高至&lt;q=attr_atk&gt;&lt;c=A6EC41&gt;60%&lt;/c&gt;</v>
      </c>
      <c r="AB201" s="11"/>
      <c r="AC201" s="11"/>
      <c r="AD201" s="11">
        <v>2</v>
      </c>
      <c r="AE201" s="11"/>
      <c r="AF201" s="11" t="s">
        <v>345</v>
      </c>
      <c r="AG201" s="11"/>
      <c r="AH201" s="11"/>
      <c r="AI201" s="11"/>
      <c r="AJ201" s="11" t="s">
        <v>366</v>
      </c>
      <c r="AK201" s="11" t="str">
        <f t="shared" si="37"/>
        <v>&lt;q=attr_atk&gt;&lt;c=A6EC41&gt;</v>
      </c>
      <c r="AL201" s="13" t="str">
        <f ca="1" t="shared" ref="AL201:AL204" si="39">ROUND(H201*100,2)&amp;"%"</f>
        <v>60%</v>
      </c>
      <c r="AM201" s="11" t="s">
        <v>298</v>
      </c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 t="str">
        <f t="shared" si="18"/>
        <v>核心技能伤害倍率提高，且附带燃烧</v>
      </c>
      <c r="BQ201" s="11" t="str">
        <f ca="1" t="shared" si="38"/>
        <v>2级：伤害倍率加成提高至&lt;q=attr_atk&gt;&lt;c=A6EC41&gt;60%&lt;/c&gt;</v>
      </c>
      <c r="BR201" s="1">
        <f t="shared" si="21"/>
        <v>4</v>
      </c>
      <c r="BS201" s="1">
        <f t="shared" si="22"/>
        <v>402</v>
      </c>
      <c r="BT201" s="1">
        <f>COUNTIF($BS$10:BS201,601)</f>
        <v>4</v>
      </c>
      <c r="BU201" s="1">
        <f t="shared" si="23"/>
        <v>0</v>
      </c>
    </row>
    <row r="202" spans="2:73">
      <c r="B202" s="1" t="str">
        <f t="shared" si="19"/>
        <v>SkillDescBrief4010104</v>
      </c>
      <c r="C202" s="1" t="str">
        <f t="shared" si="20"/>
        <v>SkillDescDetail401010403</v>
      </c>
      <c r="D202" s="3">
        <v>401010403</v>
      </c>
      <c r="E202" s="3">
        <v>4010104</v>
      </c>
      <c r="F202" s="3">
        <v>3</v>
      </c>
      <c r="G202" s="3" t="s">
        <v>332</v>
      </c>
      <c r="H202" s="3">
        <f ca="1">ROUND(_xlfn.XLOOKUP($F202,$D$1:$D$5,$E$1:$E$5)*OFFSET(H202,5-F202,0)/0.05,0)*0.05</f>
        <v>0.65</v>
      </c>
      <c r="I202" s="3" t="s">
        <v>333</v>
      </c>
      <c r="J202" s="3">
        <v>1</v>
      </c>
      <c r="K202" s="3" t="s">
        <v>334</v>
      </c>
      <c r="L202" s="3"/>
      <c r="M202" s="3"/>
      <c r="N202" s="3"/>
      <c r="O202" s="3"/>
      <c r="P202" s="3"/>
      <c r="Q202" s="3" t="s">
        <v>335</v>
      </c>
      <c r="R202" s="3"/>
      <c r="S202" s="3" t="str">
        <f ca="1">IF(H202="","",$B$2&amp;G202&amp;$B$2&amp;$B$1&amp;H202)</f>
        <v>"AtkPower":0.65</v>
      </c>
      <c r="T202" s="3" t="str">
        <f>IF(J202="","",$B$2&amp;I202&amp;$B$2&amp;$B$1&amp;J202)</f>
        <v>"BuffAtkPower":1</v>
      </c>
      <c r="U202" s="3" t="str">
        <f>IF(L202="","",$B$2&amp;K202&amp;$B$2&amp;$B$1&amp;L202)</f>
        <v/>
      </c>
      <c r="V202" s="3" t="str">
        <f>IF(N202="","",$B$2&amp;M202&amp;$B$2&amp;$B$1&amp;N202)</f>
        <v/>
      </c>
      <c r="W202" s="3" t="str">
        <f>IF(P202="","",$B$2&amp;O202&amp;$B$2&amp;$B$1&amp;P202)</f>
        <v/>
      </c>
      <c r="X202" s="3" t="str">
        <f>IF(R202="","",$B$2&amp;Q202&amp;$B$2&amp;$B$1&amp;R202)</f>
        <v/>
      </c>
      <c r="Y202" s="3" t="str">
        <f ca="1" t="shared" ref="Y202:Y265" si="40">IF(E202="","",$A$3&amp;_xlfn.TEXTJOIN($C$1,1,S202:X202)&amp;$A$4)</f>
        <v>{"AtkPower":0.65,"BuffAtkPower":1}</v>
      </c>
      <c r="Z202" s="11" t="s">
        <v>362</v>
      </c>
      <c r="AA202" s="11" t="str">
        <f ca="1" t="shared" ref="AA202:AA248" si="41">_xlfn.TEXTJOIN("",1,AB202:BO202)</f>
        <v>3级：伤害倍率加成提高至&lt;q=attr_atk&gt;&lt;c=A6EC41&gt;65%&lt;/c&gt;</v>
      </c>
      <c r="AB202" s="11"/>
      <c r="AC202" s="11"/>
      <c r="AD202" s="11">
        <v>3</v>
      </c>
      <c r="AE202" s="11"/>
      <c r="AF202" s="11" t="s">
        <v>345</v>
      </c>
      <c r="AG202" s="11"/>
      <c r="AH202" s="11"/>
      <c r="AI202" s="11"/>
      <c r="AJ202" s="11" t="s">
        <v>366</v>
      </c>
      <c r="AK202" s="11" t="str">
        <f t="shared" si="37"/>
        <v>&lt;q=attr_atk&gt;&lt;c=A6EC41&gt;</v>
      </c>
      <c r="AL202" s="13" t="str">
        <f ca="1" t="shared" si="39"/>
        <v>65%</v>
      </c>
      <c r="AM202" s="11" t="s">
        <v>298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 t="str">
        <f t="shared" ref="BP202:BP265" si="42">Z202</f>
        <v>核心技能伤害倍率提高，且附带燃烧</v>
      </c>
      <c r="BQ202" s="11" t="str">
        <f ca="1" t="shared" si="38"/>
        <v>3级：伤害倍率加成提高至&lt;q=attr_atk&gt;&lt;c=A6EC41&gt;65%&lt;/c&gt;</v>
      </c>
      <c r="BR202" s="1">
        <f t="shared" si="21"/>
        <v>4</v>
      </c>
      <c r="BS202" s="1">
        <f t="shared" si="22"/>
        <v>403</v>
      </c>
      <c r="BT202" s="1">
        <f>COUNTIF($BS$10:BS202,601)</f>
        <v>4</v>
      </c>
      <c r="BU202" s="1">
        <f t="shared" si="23"/>
        <v>0</v>
      </c>
    </row>
    <row r="203" spans="2:73">
      <c r="B203" s="1" t="str">
        <f t="shared" ref="B203:B266" si="43">$C$3&amp;LEFT($D203,7)</f>
        <v>SkillDescBrief4010104</v>
      </c>
      <c r="C203" s="1" t="str">
        <f t="shared" ref="C203:C266" si="44">$C$4&amp;$D203</f>
        <v>SkillDescDetail401010404</v>
      </c>
      <c r="D203" s="3">
        <v>401010404</v>
      </c>
      <c r="E203" s="3">
        <v>4010104</v>
      </c>
      <c r="F203" s="3">
        <v>4</v>
      </c>
      <c r="G203" s="3" t="s">
        <v>332</v>
      </c>
      <c r="H203" s="3">
        <f ca="1">ROUND(_xlfn.XLOOKUP($F203,$D$1:$D$5,$E$1:$E$5)*OFFSET(H203,5-F203,0)/0.05,0)*0.05</f>
        <v>0.7</v>
      </c>
      <c r="I203" s="3" t="s">
        <v>333</v>
      </c>
      <c r="J203" s="3">
        <v>1</v>
      </c>
      <c r="K203" s="3" t="s">
        <v>334</v>
      </c>
      <c r="L203" s="3"/>
      <c r="M203" s="3"/>
      <c r="N203" s="3"/>
      <c r="O203" s="3"/>
      <c r="P203" s="3"/>
      <c r="Q203" s="3" t="s">
        <v>335</v>
      </c>
      <c r="R203" s="3"/>
      <c r="S203" s="3" t="str">
        <f ca="1">IF(H203="","",$B$2&amp;G203&amp;$B$2&amp;$B$1&amp;H203)</f>
        <v>"AtkPower":0.7</v>
      </c>
      <c r="T203" s="3" t="str">
        <f>IF(J203="","",$B$2&amp;I203&amp;$B$2&amp;$B$1&amp;J203)</f>
        <v>"BuffAtkPower":1</v>
      </c>
      <c r="U203" s="3" t="str">
        <f>IF(L203="","",$B$2&amp;K203&amp;$B$2&amp;$B$1&amp;L203)</f>
        <v/>
      </c>
      <c r="V203" s="3" t="str">
        <f>IF(N203="","",$B$2&amp;M203&amp;$B$2&amp;$B$1&amp;N203)</f>
        <v/>
      </c>
      <c r="W203" s="3" t="str">
        <f>IF(P203="","",$B$2&amp;O203&amp;$B$2&amp;$B$1&amp;P203)</f>
        <v/>
      </c>
      <c r="X203" s="3" t="str">
        <f>IF(R203="","",$B$2&amp;Q203&amp;$B$2&amp;$B$1&amp;R203)</f>
        <v/>
      </c>
      <c r="Y203" s="3" t="str">
        <f ca="1" t="shared" si="40"/>
        <v>{"AtkPower":0.7,"BuffAtkPower":1}</v>
      </c>
      <c r="Z203" s="11" t="s">
        <v>362</v>
      </c>
      <c r="AA203" s="11" t="str">
        <f ca="1" t="shared" si="41"/>
        <v>4级：伤害倍率加成提高至&lt;q=attr_atk&gt;&lt;c=A6EC41&gt;70%&lt;/c&gt;</v>
      </c>
      <c r="AB203" s="11"/>
      <c r="AC203" s="11"/>
      <c r="AD203" s="11">
        <v>4</v>
      </c>
      <c r="AE203" s="11"/>
      <c r="AF203" s="11" t="s">
        <v>345</v>
      </c>
      <c r="AG203" s="11"/>
      <c r="AH203" s="11"/>
      <c r="AI203" s="11"/>
      <c r="AJ203" s="11" t="s">
        <v>366</v>
      </c>
      <c r="AK203" s="11" t="str">
        <f t="shared" si="37"/>
        <v>&lt;q=attr_atk&gt;&lt;c=A6EC41&gt;</v>
      </c>
      <c r="AL203" s="13" t="str">
        <f ca="1" t="shared" si="39"/>
        <v>70%</v>
      </c>
      <c r="AM203" s="11" t="s">
        <v>298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 t="str">
        <f t="shared" si="42"/>
        <v>核心技能伤害倍率提高，且附带燃烧</v>
      </c>
      <c r="BQ203" s="11" t="str">
        <f ca="1" t="shared" si="38"/>
        <v>4级：伤害倍率加成提高至&lt;q=attr_atk&gt;&lt;c=A6EC41&gt;70%&lt;/c&gt;</v>
      </c>
      <c r="BR203" s="1">
        <f t="shared" ref="BR203:BR266" si="45">MOD(E203,100)</f>
        <v>4</v>
      </c>
      <c r="BS203" s="1">
        <f t="shared" ref="BS203:BS266" si="46">BR203*100+F203</f>
        <v>404</v>
      </c>
      <c r="BT203" s="1">
        <f>COUNTIF($BS$10:BS203,601)</f>
        <v>4</v>
      </c>
      <c r="BU203" s="1">
        <f t="shared" ref="BU203:BU266" si="47">IF(MOD(BT203,2)=0,0,1)</f>
        <v>0</v>
      </c>
    </row>
    <row r="204" spans="2:73">
      <c r="B204" s="1" t="str">
        <f t="shared" si="43"/>
        <v>SkillDescBrief4010104</v>
      </c>
      <c r="C204" s="1" t="str">
        <f t="shared" si="44"/>
        <v>SkillDescDetail401010405</v>
      </c>
      <c r="D204" s="3">
        <v>401010405</v>
      </c>
      <c r="E204" s="3">
        <v>4010104</v>
      </c>
      <c r="F204" s="3">
        <v>5</v>
      </c>
      <c r="G204" s="3" t="s">
        <v>332</v>
      </c>
      <c r="H204" s="3">
        <v>0.8</v>
      </c>
      <c r="I204" s="3" t="s">
        <v>333</v>
      </c>
      <c r="J204" s="3">
        <v>1</v>
      </c>
      <c r="K204" s="3" t="s">
        <v>334</v>
      </c>
      <c r="L204" s="3"/>
      <c r="M204" s="3"/>
      <c r="N204" s="3"/>
      <c r="O204" s="3"/>
      <c r="P204" s="3"/>
      <c r="Q204" s="3" t="s">
        <v>335</v>
      </c>
      <c r="R204" s="3"/>
      <c r="S204" s="3" t="str">
        <f>IF(H204="","",$B$2&amp;G204&amp;$B$2&amp;$B$1&amp;H204)</f>
        <v>"AtkPower":0.8</v>
      </c>
      <c r="T204" s="3" t="str">
        <f>IF(J204="","",$B$2&amp;I204&amp;$B$2&amp;$B$1&amp;J204)</f>
        <v>"BuffAtkPower":1</v>
      </c>
      <c r="U204" s="3" t="str">
        <f>IF(L204="","",$B$2&amp;K204&amp;$B$2&amp;$B$1&amp;L204)</f>
        <v/>
      </c>
      <c r="V204" s="3" t="str">
        <f>IF(N204="","",$B$2&amp;M204&amp;$B$2&amp;$B$1&amp;N204)</f>
        <v/>
      </c>
      <c r="W204" s="3" t="str">
        <f>IF(P204="","",$B$2&amp;O204&amp;$B$2&amp;$B$1&amp;P204)</f>
        <v/>
      </c>
      <c r="X204" s="3" t="str">
        <f>IF(R204="","",$B$2&amp;Q204&amp;$B$2&amp;$B$1&amp;R204)</f>
        <v/>
      </c>
      <c r="Y204" s="3" t="str">
        <f t="shared" si="40"/>
        <v>{"AtkPower":0.8,"BuffAtkPower":1}</v>
      </c>
      <c r="Z204" s="11" t="s">
        <v>362</v>
      </c>
      <c r="AA204" s="11" t="str">
        <f t="shared" si="41"/>
        <v>5级：伤害倍率加成提高至&lt;q=attr_atk&gt;&lt;c=A6EC41&gt;80%&lt;/c&gt;</v>
      </c>
      <c r="AB204" s="11"/>
      <c r="AC204" s="11"/>
      <c r="AD204" s="11">
        <v>5</v>
      </c>
      <c r="AE204" s="11"/>
      <c r="AF204" s="11" t="s">
        <v>345</v>
      </c>
      <c r="AG204" s="11"/>
      <c r="AH204" s="11"/>
      <c r="AI204" s="11"/>
      <c r="AJ204" s="11" t="s">
        <v>366</v>
      </c>
      <c r="AK204" s="11" t="str">
        <f t="shared" si="37"/>
        <v>&lt;q=attr_atk&gt;&lt;c=A6EC41&gt;</v>
      </c>
      <c r="AL204" s="13" t="str">
        <f t="shared" si="39"/>
        <v>80%</v>
      </c>
      <c r="AM204" s="11" t="s">
        <v>298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 t="str">
        <f t="shared" si="42"/>
        <v>核心技能伤害倍率提高，且附带燃烧</v>
      </c>
      <c r="BQ204" s="11" t="str">
        <f t="shared" si="38"/>
        <v>5级：伤害倍率加成提高至&lt;q=attr_atk&gt;&lt;c=A6EC41&gt;80%&lt;/c&gt;</v>
      </c>
      <c r="BR204" s="1">
        <f t="shared" si="45"/>
        <v>4</v>
      </c>
      <c r="BS204" s="1">
        <f t="shared" si="46"/>
        <v>405</v>
      </c>
      <c r="BT204" s="1">
        <f>COUNTIF($BS$10:BS204,601)</f>
        <v>4</v>
      </c>
      <c r="BU204" s="1">
        <f t="shared" si="47"/>
        <v>0</v>
      </c>
    </row>
    <row r="205" spans="2:73">
      <c r="B205" s="1" t="str">
        <f t="shared" si="43"/>
        <v>SkillDescBrief// 战斗被动</v>
      </c>
      <c r="C205" s="1" t="str">
        <f t="shared" si="44"/>
        <v>SkillDescDetail// 战斗被动2</v>
      </c>
      <c r="D205" s="7" t="s">
        <v>338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 t="str">
        <f t="shared" si="40"/>
        <v/>
      </c>
      <c r="Z205" s="10" t="s">
        <v>336</v>
      </c>
      <c r="AA205" s="10" t="str">
        <f t="shared" si="41"/>
        <v/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 t="str">
        <f t="shared" si="42"/>
        <v/>
      </c>
      <c r="BQ205" s="10"/>
      <c r="BR205" s="1">
        <f t="shared" si="45"/>
        <v>0</v>
      </c>
      <c r="BS205" s="1">
        <f t="shared" si="46"/>
        <v>0</v>
      </c>
      <c r="BT205" s="1">
        <f>COUNTIF($BS$10:BS205,601)</f>
        <v>4</v>
      </c>
      <c r="BU205" s="1">
        <f t="shared" si="47"/>
        <v>0</v>
      </c>
    </row>
    <row r="206" spans="2:73">
      <c r="B206" s="1" t="str">
        <f t="shared" si="43"/>
        <v>SkillDescBrief4010105</v>
      </c>
      <c r="C206" s="1" t="str">
        <f t="shared" si="44"/>
        <v>SkillDescDetail401010501</v>
      </c>
      <c r="D206" s="3">
        <v>401010501</v>
      </c>
      <c r="E206" s="3">
        <v>4010105</v>
      </c>
      <c r="F206" s="3">
        <v>1</v>
      </c>
      <c r="G206" s="3" t="s">
        <v>332</v>
      </c>
      <c r="H206" s="3"/>
      <c r="I206" s="3" t="s">
        <v>333</v>
      </c>
      <c r="J206" s="3"/>
      <c r="K206" s="3" t="s">
        <v>334</v>
      </c>
      <c r="L206" s="3"/>
      <c r="M206" s="3"/>
      <c r="N206" s="3"/>
      <c r="O206" s="3"/>
      <c r="P206" s="3"/>
      <c r="Q206" s="3" t="s">
        <v>335</v>
      </c>
      <c r="R206" s="3"/>
      <c r="S206" s="3" t="str">
        <f>IF(H206="","",$B$2&amp;G206&amp;$B$2&amp;$B$1&amp;H206)</f>
        <v/>
      </c>
      <c r="T206" s="3" t="str">
        <f>IF(J206="","",$B$2&amp;I206&amp;$B$2&amp;$B$1&amp;J206)</f>
        <v/>
      </c>
      <c r="U206" s="3" t="str">
        <f>IF(L206="","",$B$2&amp;K206&amp;$B$2&amp;$B$1&amp;L206)</f>
        <v/>
      </c>
      <c r="V206" s="3" t="str">
        <f>IF(N206="","",$B$2&amp;M206&amp;$B$2&amp;$B$1&amp;N206)</f>
        <v/>
      </c>
      <c r="W206" s="3" t="str">
        <f>IF(P206="","",$B$2&amp;O206&amp;$B$2&amp;$B$1&amp;P206)</f>
        <v/>
      </c>
      <c r="X206" s="3" t="str">
        <f>IF(R206="","",$B$2&amp;Q206&amp;$B$2&amp;$B$1&amp;R206)</f>
        <v/>
      </c>
      <c r="Y206" s="3" t="str">
        <f t="shared" si="40"/>
        <v>{}</v>
      </c>
      <c r="Z206" s="11" t="s">
        <v>336</v>
      </c>
      <c r="AA206" s="11" t="str">
        <f t="shared" si="41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 t="str">
        <f t="shared" si="42"/>
        <v/>
      </c>
      <c r="BQ206" s="11" t="str">
        <f t="shared" ref="BQ206:BQ210" si="48">AA206</f>
        <v/>
      </c>
      <c r="BR206" s="1">
        <f t="shared" si="45"/>
        <v>5</v>
      </c>
      <c r="BS206" s="1">
        <f t="shared" si="46"/>
        <v>501</v>
      </c>
      <c r="BT206" s="1">
        <f>COUNTIF($BS$10:BS206,601)</f>
        <v>4</v>
      </c>
      <c r="BU206" s="1">
        <f t="shared" si="47"/>
        <v>0</v>
      </c>
    </row>
    <row r="207" spans="2:73">
      <c r="B207" s="1" t="str">
        <f t="shared" si="43"/>
        <v>SkillDescBrief4010105</v>
      </c>
      <c r="C207" s="1" t="str">
        <f t="shared" si="44"/>
        <v>SkillDescDetail401010502</v>
      </c>
      <c r="D207" s="3">
        <v>401010502</v>
      </c>
      <c r="E207" s="3">
        <v>4010105</v>
      </c>
      <c r="F207" s="3">
        <v>2</v>
      </c>
      <c r="G207" s="3" t="s">
        <v>332</v>
      </c>
      <c r="H207" s="3"/>
      <c r="I207" s="3" t="s">
        <v>333</v>
      </c>
      <c r="J207" s="3"/>
      <c r="K207" s="3" t="s">
        <v>334</v>
      </c>
      <c r="L207" s="3"/>
      <c r="M207" s="3"/>
      <c r="N207" s="3"/>
      <c r="O207" s="3"/>
      <c r="P207" s="3"/>
      <c r="Q207" s="3" t="s">
        <v>335</v>
      </c>
      <c r="R207" s="3"/>
      <c r="S207" s="3" t="str">
        <f>IF(H207="","",$B$2&amp;G207&amp;$B$2&amp;$B$1&amp;H207)</f>
        <v/>
      </c>
      <c r="T207" s="3" t="str">
        <f>IF(J207="","",$B$2&amp;I207&amp;$B$2&amp;$B$1&amp;J207)</f>
        <v/>
      </c>
      <c r="U207" s="3" t="str">
        <f>IF(L207="","",$B$2&amp;K207&amp;$B$2&amp;$B$1&amp;L207)</f>
        <v/>
      </c>
      <c r="V207" s="3" t="str">
        <f>IF(N207="","",$B$2&amp;M207&amp;$B$2&amp;$B$1&amp;N207)</f>
        <v/>
      </c>
      <c r="W207" s="3" t="str">
        <f>IF(P207="","",$B$2&amp;O207&amp;$B$2&amp;$B$1&amp;P207)</f>
        <v/>
      </c>
      <c r="X207" s="3" t="str">
        <f>IF(R207="","",$B$2&amp;Q207&amp;$B$2&amp;$B$1&amp;R207)</f>
        <v/>
      </c>
      <c r="Y207" s="3" t="str">
        <f t="shared" si="40"/>
        <v>{}</v>
      </c>
      <c r="Z207" s="11" t="s">
        <v>336</v>
      </c>
      <c r="AA207" s="11" t="str">
        <f t="shared" si="41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 t="str">
        <f t="shared" si="42"/>
        <v/>
      </c>
      <c r="BQ207" s="11" t="str">
        <f t="shared" si="48"/>
        <v/>
      </c>
      <c r="BR207" s="1">
        <f t="shared" si="45"/>
        <v>5</v>
      </c>
      <c r="BS207" s="1">
        <f t="shared" si="46"/>
        <v>502</v>
      </c>
      <c r="BT207" s="1">
        <f>COUNTIF($BS$10:BS207,601)</f>
        <v>4</v>
      </c>
      <c r="BU207" s="1">
        <f t="shared" si="47"/>
        <v>0</v>
      </c>
    </row>
    <row r="208" spans="2:73">
      <c r="B208" s="1" t="str">
        <f t="shared" si="43"/>
        <v>SkillDescBrief4010105</v>
      </c>
      <c r="C208" s="1" t="str">
        <f t="shared" si="44"/>
        <v>SkillDescDetail401010503</v>
      </c>
      <c r="D208" s="3">
        <v>401010503</v>
      </c>
      <c r="E208" s="3">
        <v>4010105</v>
      </c>
      <c r="F208" s="3">
        <v>3</v>
      </c>
      <c r="G208" s="3" t="s">
        <v>332</v>
      </c>
      <c r="H208" s="3"/>
      <c r="I208" s="3" t="s">
        <v>333</v>
      </c>
      <c r="J208" s="3"/>
      <c r="K208" s="3" t="s">
        <v>334</v>
      </c>
      <c r="L208" s="3"/>
      <c r="M208" s="3"/>
      <c r="N208" s="3"/>
      <c r="O208" s="3"/>
      <c r="P208" s="3"/>
      <c r="Q208" s="3" t="s">
        <v>335</v>
      </c>
      <c r="R208" s="3"/>
      <c r="S208" s="3" t="str">
        <f>IF(H208="","",$B$2&amp;G208&amp;$B$2&amp;$B$1&amp;H208)</f>
        <v/>
      </c>
      <c r="T208" s="3" t="str">
        <f>IF(J208="","",$B$2&amp;I208&amp;$B$2&amp;$B$1&amp;J208)</f>
        <v/>
      </c>
      <c r="U208" s="3" t="str">
        <f>IF(L208="","",$B$2&amp;K208&amp;$B$2&amp;$B$1&amp;L208)</f>
        <v/>
      </c>
      <c r="V208" s="3" t="str">
        <f>IF(N208="","",$B$2&amp;M208&amp;$B$2&amp;$B$1&amp;N208)</f>
        <v/>
      </c>
      <c r="W208" s="3" t="str">
        <f>IF(P208="","",$B$2&amp;O208&amp;$B$2&amp;$B$1&amp;P208)</f>
        <v/>
      </c>
      <c r="X208" s="3" t="str">
        <f>IF(R208="","",$B$2&amp;Q208&amp;$B$2&amp;$B$1&amp;R208)</f>
        <v/>
      </c>
      <c r="Y208" s="3" t="str">
        <f t="shared" si="40"/>
        <v>{}</v>
      </c>
      <c r="Z208" s="11" t="s">
        <v>336</v>
      </c>
      <c r="AA208" s="11" t="str">
        <f t="shared" si="41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 t="str">
        <f t="shared" si="42"/>
        <v/>
      </c>
      <c r="BQ208" s="11" t="str">
        <f t="shared" si="48"/>
        <v/>
      </c>
      <c r="BR208" s="1">
        <f t="shared" si="45"/>
        <v>5</v>
      </c>
      <c r="BS208" s="1">
        <f t="shared" si="46"/>
        <v>503</v>
      </c>
      <c r="BT208" s="1">
        <f>COUNTIF($BS$10:BS208,601)</f>
        <v>4</v>
      </c>
      <c r="BU208" s="1">
        <f t="shared" si="47"/>
        <v>0</v>
      </c>
    </row>
    <row r="209" spans="2:73">
      <c r="B209" s="1" t="str">
        <f t="shared" si="43"/>
        <v>SkillDescBrief4010105</v>
      </c>
      <c r="C209" s="1" t="str">
        <f t="shared" si="44"/>
        <v>SkillDescDetail401010504</v>
      </c>
      <c r="D209" s="3">
        <v>401010504</v>
      </c>
      <c r="E209" s="3">
        <v>4010105</v>
      </c>
      <c r="F209" s="3">
        <v>4</v>
      </c>
      <c r="G209" s="3" t="s">
        <v>332</v>
      </c>
      <c r="H209" s="3"/>
      <c r="I209" s="3" t="s">
        <v>333</v>
      </c>
      <c r="J209" s="3"/>
      <c r="K209" s="3" t="s">
        <v>334</v>
      </c>
      <c r="L209" s="3"/>
      <c r="M209" s="3"/>
      <c r="N209" s="3"/>
      <c r="O209" s="3"/>
      <c r="P209" s="3"/>
      <c r="Q209" s="3" t="s">
        <v>335</v>
      </c>
      <c r="R209" s="3"/>
      <c r="S209" s="3" t="str">
        <f>IF(H209="","",$B$2&amp;G209&amp;$B$2&amp;$B$1&amp;H209)</f>
        <v/>
      </c>
      <c r="T209" s="3" t="str">
        <f>IF(J209="","",$B$2&amp;I209&amp;$B$2&amp;$B$1&amp;J209)</f>
        <v/>
      </c>
      <c r="U209" s="3" t="str">
        <f>IF(L209="","",$B$2&amp;K209&amp;$B$2&amp;$B$1&amp;L209)</f>
        <v/>
      </c>
      <c r="V209" s="3" t="str">
        <f>IF(N209="","",$B$2&amp;M209&amp;$B$2&amp;$B$1&amp;N209)</f>
        <v/>
      </c>
      <c r="W209" s="3" t="str">
        <f>IF(P209="","",$B$2&amp;O209&amp;$B$2&amp;$B$1&amp;P209)</f>
        <v/>
      </c>
      <c r="X209" s="3" t="str">
        <f>IF(R209="","",$B$2&amp;Q209&amp;$B$2&amp;$B$1&amp;R209)</f>
        <v/>
      </c>
      <c r="Y209" s="3" t="str">
        <f t="shared" si="40"/>
        <v>{}</v>
      </c>
      <c r="Z209" s="11" t="s">
        <v>336</v>
      </c>
      <c r="AA209" s="11" t="str">
        <f t="shared" si="41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 t="str">
        <f t="shared" si="42"/>
        <v/>
      </c>
      <c r="BQ209" s="11" t="str">
        <f t="shared" si="48"/>
        <v/>
      </c>
      <c r="BR209" s="1">
        <f t="shared" si="45"/>
        <v>5</v>
      </c>
      <c r="BS209" s="1">
        <f t="shared" si="46"/>
        <v>504</v>
      </c>
      <c r="BT209" s="1">
        <f>COUNTIF($BS$10:BS209,601)</f>
        <v>4</v>
      </c>
      <c r="BU209" s="1">
        <f t="shared" si="47"/>
        <v>0</v>
      </c>
    </row>
    <row r="210" spans="2:73">
      <c r="B210" s="1" t="str">
        <f t="shared" si="43"/>
        <v>SkillDescBrief4010105</v>
      </c>
      <c r="C210" s="1" t="str">
        <f t="shared" si="44"/>
        <v>SkillDescDetail401010505</v>
      </c>
      <c r="D210" s="3">
        <v>401010505</v>
      </c>
      <c r="E210" s="3">
        <v>4010105</v>
      </c>
      <c r="F210" s="3">
        <v>5</v>
      </c>
      <c r="G210" s="3" t="s">
        <v>332</v>
      </c>
      <c r="H210" s="3"/>
      <c r="I210" s="3" t="s">
        <v>333</v>
      </c>
      <c r="J210" s="3"/>
      <c r="K210" s="3" t="s">
        <v>334</v>
      </c>
      <c r="L210" s="3"/>
      <c r="M210" s="3"/>
      <c r="N210" s="3"/>
      <c r="O210" s="3"/>
      <c r="P210" s="3"/>
      <c r="Q210" s="3" t="s">
        <v>335</v>
      </c>
      <c r="R210" s="3"/>
      <c r="S210" s="3" t="str">
        <f>IF(H210="","",$B$2&amp;G210&amp;$B$2&amp;$B$1&amp;H210)</f>
        <v/>
      </c>
      <c r="T210" s="3" t="str">
        <f>IF(J210="","",$B$2&amp;I210&amp;$B$2&amp;$B$1&amp;J210)</f>
        <v/>
      </c>
      <c r="U210" s="3" t="str">
        <f>IF(L210="","",$B$2&amp;K210&amp;$B$2&amp;$B$1&amp;L210)</f>
        <v/>
      </c>
      <c r="V210" s="3" t="str">
        <f>IF(N210="","",$B$2&amp;M210&amp;$B$2&amp;$B$1&amp;N210)</f>
        <v/>
      </c>
      <c r="W210" s="3" t="str">
        <f>IF(P210="","",$B$2&amp;O210&amp;$B$2&amp;$B$1&amp;P210)</f>
        <v/>
      </c>
      <c r="X210" s="3" t="str">
        <f>IF(R210="","",$B$2&amp;Q210&amp;$B$2&amp;$B$1&amp;R210)</f>
        <v/>
      </c>
      <c r="Y210" s="3" t="str">
        <f t="shared" si="40"/>
        <v>{}</v>
      </c>
      <c r="Z210" s="11" t="s">
        <v>336</v>
      </c>
      <c r="AA210" s="11" t="str">
        <f t="shared" si="41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 t="str">
        <f t="shared" si="42"/>
        <v/>
      </c>
      <c r="BQ210" s="11" t="str">
        <f t="shared" si="48"/>
        <v/>
      </c>
      <c r="BR210" s="1">
        <f t="shared" si="45"/>
        <v>5</v>
      </c>
      <c r="BS210" s="1">
        <f t="shared" si="46"/>
        <v>505</v>
      </c>
      <c r="BT210" s="1">
        <f>COUNTIF($BS$10:BS210,601)</f>
        <v>4</v>
      </c>
      <c r="BU210" s="1">
        <f t="shared" si="47"/>
        <v>0</v>
      </c>
    </row>
    <row r="211" spans="2:73">
      <c r="B211" s="1" t="str">
        <f t="shared" si="43"/>
        <v>SkillDescBrief// 战斗被动</v>
      </c>
      <c r="C211" s="1" t="str">
        <f t="shared" si="44"/>
        <v>SkillDescDetail// 战斗被动3</v>
      </c>
      <c r="D211" s="7" t="s">
        <v>339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 t="str">
        <f t="shared" si="40"/>
        <v/>
      </c>
      <c r="Z211" s="10" t="s">
        <v>336</v>
      </c>
      <c r="AA211" s="10" t="str">
        <f t="shared" si="41"/>
        <v/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 t="str">
        <f t="shared" si="42"/>
        <v/>
      </c>
      <c r="BQ211" s="10"/>
      <c r="BR211" s="1">
        <f t="shared" si="45"/>
        <v>0</v>
      </c>
      <c r="BS211" s="1">
        <f t="shared" si="46"/>
        <v>0</v>
      </c>
      <c r="BT211" s="1">
        <f>COUNTIF($BS$10:BS211,601)</f>
        <v>4</v>
      </c>
      <c r="BU211" s="1">
        <f t="shared" si="47"/>
        <v>0</v>
      </c>
    </row>
    <row r="212" spans="2:73">
      <c r="B212" s="1" t="str">
        <f t="shared" si="43"/>
        <v>SkillDescBrief4010106</v>
      </c>
      <c r="C212" s="1" t="str">
        <f t="shared" si="44"/>
        <v>SkillDescDetail401010601</v>
      </c>
      <c r="D212" s="3">
        <v>401010601</v>
      </c>
      <c r="E212" s="3">
        <v>4010106</v>
      </c>
      <c r="F212" s="3">
        <v>1</v>
      </c>
      <c r="G212" s="3" t="s">
        <v>332</v>
      </c>
      <c r="H212" s="3"/>
      <c r="I212" s="3" t="s">
        <v>333</v>
      </c>
      <c r="J212" s="3"/>
      <c r="K212" s="3" t="s">
        <v>334</v>
      </c>
      <c r="L212" s="3"/>
      <c r="M212" s="3"/>
      <c r="N212" s="3"/>
      <c r="O212" s="3"/>
      <c r="P212" s="3"/>
      <c r="Q212" s="3" t="s">
        <v>335</v>
      </c>
      <c r="R212" s="3"/>
      <c r="S212" s="3" t="str">
        <f>IF(H212="","",$B$2&amp;G212&amp;$B$2&amp;$B$1&amp;H212)</f>
        <v/>
      </c>
      <c r="T212" s="3" t="str">
        <f>IF(J212="","",$B$2&amp;I212&amp;$B$2&amp;$B$1&amp;J212)</f>
        <v/>
      </c>
      <c r="U212" s="3" t="str">
        <f>IF(L212="","",$B$2&amp;K212&amp;$B$2&amp;$B$1&amp;L212)</f>
        <v/>
      </c>
      <c r="V212" s="3" t="str">
        <f>IF(N212="","",$B$2&amp;M212&amp;$B$2&amp;$B$1&amp;N212)</f>
        <v/>
      </c>
      <c r="W212" s="3" t="str">
        <f>IF(P212="","",$B$2&amp;O212&amp;$B$2&amp;$B$1&amp;P212)</f>
        <v/>
      </c>
      <c r="X212" s="3" t="str">
        <f>IF(R212="","",$B$2&amp;Q212&amp;$B$2&amp;$B$1&amp;R212)</f>
        <v/>
      </c>
      <c r="Y212" s="3" t="str">
        <f t="shared" si="40"/>
        <v>{}</v>
      </c>
      <c r="Z212" s="11" t="s">
        <v>367</v>
      </c>
      <c r="AA212" s="11" t="str">
        <f t="shared" si="4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212" s="11"/>
      <c r="AC212" s="11"/>
      <c r="AD212" s="11"/>
      <c r="AE212" s="11"/>
      <c r="AF212" s="11"/>
      <c r="AG212" s="11"/>
      <c r="AH212" s="11"/>
      <c r="AI212" s="11"/>
      <c r="AJ212" s="11" t="s">
        <v>368</v>
      </c>
      <c r="AK212" s="11" t="str">
        <f>$B$6</f>
        <v>&lt;c=A6EC41&gt;</v>
      </c>
      <c r="AL212" s="11">
        <v>1</v>
      </c>
      <c r="AM212" s="11" t="s">
        <v>298</v>
      </c>
      <c r="AN212" s="11" t="s">
        <v>369</v>
      </c>
      <c r="AO212" s="11" t="str">
        <f t="shared" ref="AO212:AO216" si="49">$B$8&amp;$B$6</f>
        <v>&lt;q=attr_atk&gt;&lt;c=A6EC41&gt;</v>
      </c>
      <c r="AP212" s="11" t="str">
        <f t="shared" ref="AP212:AP216" si="50">ROUND($H212*100,2)&amp;"%"</f>
        <v>0%</v>
      </c>
      <c r="AQ212" s="11" t="s">
        <v>298</v>
      </c>
      <c r="AR212" s="11" t="s">
        <v>370</v>
      </c>
      <c r="AS212" s="11" t="str">
        <f>$B$6</f>
        <v>&lt;c=A6EC41&gt;</v>
      </c>
      <c r="AT212" s="11">
        <v>1</v>
      </c>
      <c r="AU212" s="11" t="s">
        <v>298</v>
      </c>
      <c r="AV212" s="11" t="s">
        <v>371</v>
      </c>
      <c r="AW212" s="11" t="str">
        <f>$B$6</f>
        <v>&lt;c=A6EC41&gt;</v>
      </c>
      <c r="AX212" s="11">
        <v>6</v>
      </c>
      <c r="AY212" s="11" t="s">
        <v>298</v>
      </c>
      <c r="AZ212" s="11" t="s">
        <v>372</v>
      </c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 t="str">
        <f t="shared" si="42"/>
        <v>这是一个专属装备技能，它很好很强大</v>
      </c>
      <c r="BQ212" s="11" t="str">
        <f t="shared" ref="BQ212:BQ216" si="51">AA212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212" s="1">
        <f t="shared" si="45"/>
        <v>6</v>
      </c>
      <c r="BS212" s="1">
        <f t="shared" si="46"/>
        <v>601</v>
      </c>
      <c r="BT212" s="1">
        <f>COUNTIF($BS$10:BS212,601)</f>
        <v>5</v>
      </c>
      <c r="BU212" s="1">
        <f t="shared" si="47"/>
        <v>1</v>
      </c>
    </row>
    <row r="213" spans="2:73">
      <c r="B213" s="1" t="str">
        <f t="shared" si="43"/>
        <v>SkillDescBrief4010106</v>
      </c>
      <c r="C213" s="1" t="str">
        <f t="shared" si="44"/>
        <v>SkillDescDetail401010602</v>
      </c>
      <c r="D213" s="3">
        <v>401010602</v>
      </c>
      <c r="E213" s="3">
        <v>4010106</v>
      </c>
      <c r="F213" s="3">
        <v>2</v>
      </c>
      <c r="G213" s="3" t="s">
        <v>332</v>
      </c>
      <c r="H213" s="3"/>
      <c r="I213" s="3" t="s">
        <v>333</v>
      </c>
      <c r="J213" s="3"/>
      <c r="K213" s="3" t="s">
        <v>334</v>
      </c>
      <c r="L213" s="3"/>
      <c r="M213" s="3"/>
      <c r="N213" s="3"/>
      <c r="O213" s="3"/>
      <c r="P213" s="3"/>
      <c r="Q213" s="3" t="s">
        <v>335</v>
      </c>
      <c r="R213" s="3"/>
      <c r="S213" s="3" t="str">
        <f>IF(H213="","",$B$2&amp;G213&amp;$B$2&amp;$B$1&amp;H213)</f>
        <v/>
      </c>
      <c r="T213" s="3" t="str">
        <f>IF(J213="","",$B$2&amp;I213&amp;$B$2&amp;$B$1&amp;J213)</f>
        <v/>
      </c>
      <c r="U213" s="3" t="str">
        <f>IF(L213="","",$B$2&amp;K213&amp;$B$2&amp;$B$1&amp;L213)</f>
        <v/>
      </c>
      <c r="V213" s="3" t="str">
        <f>IF(N213="","",$B$2&amp;M213&amp;$B$2&amp;$B$1&amp;N213)</f>
        <v/>
      </c>
      <c r="W213" s="3" t="str">
        <f>IF(P213="","",$B$2&amp;O213&amp;$B$2&amp;$B$1&amp;P213)</f>
        <v/>
      </c>
      <c r="X213" s="3" t="str">
        <f>IF(R213="","",$B$2&amp;Q213&amp;$B$2&amp;$B$1&amp;R213)</f>
        <v/>
      </c>
      <c r="Y213" s="3" t="str">
        <f t="shared" si="40"/>
        <v>{}</v>
      </c>
      <c r="Z213" s="11" t="s">
        <v>367</v>
      </c>
      <c r="AA213" s="11" t="str">
        <f t="shared" si="41"/>
        <v>2级：伤害提升至&lt;q=attr_atk&gt;&lt;c=A6EC41&gt;0%&lt;/c&gt;</v>
      </c>
      <c r="AB213" s="11"/>
      <c r="AC213" s="11"/>
      <c r="AD213" s="11">
        <v>2</v>
      </c>
      <c r="AE213" s="11"/>
      <c r="AF213" s="11" t="s">
        <v>345</v>
      </c>
      <c r="AG213" s="11"/>
      <c r="AH213" s="11"/>
      <c r="AI213" s="11"/>
      <c r="AJ213" s="11"/>
      <c r="AK213" s="11"/>
      <c r="AL213" s="11"/>
      <c r="AM213" s="11"/>
      <c r="AN213" s="11" t="s">
        <v>346</v>
      </c>
      <c r="AO213" s="11" t="str">
        <f t="shared" si="49"/>
        <v>&lt;q=attr_atk&gt;&lt;c=A6EC41&gt;</v>
      </c>
      <c r="AP213" s="11" t="str">
        <f t="shared" si="50"/>
        <v>0%</v>
      </c>
      <c r="AQ213" s="11" t="s">
        <v>298</v>
      </c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 t="str">
        <f t="shared" si="42"/>
        <v>这是一个专属装备技能，它很好很强大</v>
      </c>
      <c r="BQ213" s="11" t="str">
        <f t="shared" si="51"/>
        <v>2级：伤害提升至&lt;q=attr_atk&gt;&lt;c=A6EC41&gt;0%&lt;/c&gt;</v>
      </c>
      <c r="BR213" s="1">
        <f t="shared" si="45"/>
        <v>6</v>
      </c>
      <c r="BS213" s="1">
        <f t="shared" si="46"/>
        <v>602</v>
      </c>
      <c r="BT213" s="1">
        <f>COUNTIF($BS$10:BS213,601)</f>
        <v>5</v>
      </c>
      <c r="BU213" s="1">
        <f t="shared" si="47"/>
        <v>1</v>
      </c>
    </row>
    <row r="214" spans="2:73">
      <c r="B214" s="1" t="str">
        <f t="shared" si="43"/>
        <v>SkillDescBrief4010106</v>
      </c>
      <c r="C214" s="1" t="str">
        <f t="shared" si="44"/>
        <v>SkillDescDetail401010603</v>
      </c>
      <c r="D214" s="3">
        <v>401010603</v>
      </c>
      <c r="E214" s="3">
        <v>4010106</v>
      </c>
      <c r="F214" s="3">
        <v>3</v>
      </c>
      <c r="G214" s="3" t="s">
        <v>332</v>
      </c>
      <c r="H214" s="3"/>
      <c r="I214" s="3" t="s">
        <v>333</v>
      </c>
      <c r="J214" s="3"/>
      <c r="K214" s="3" t="s">
        <v>334</v>
      </c>
      <c r="L214" s="3"/>
      <c r="M214" s="3"/>
      <c r="N214" s="3"/>
      <c r="O214" s="3"/>
      <c r="P214" s="3"/>
      <c r="Q214" s="3" t="s">
        <v>335</v>
      </c>
      <c r="R214" s="3"/>
      <c r="S214" s="3" t="str">
        <f>IF(H214="","",$B$2&amp;G214&amp;$B$2&amp;$B$1&amp;H214)</f>
        <v/>
      </c>
      <c r="T214" s="3" t="str">
        <f>IF(J214="","",$B$2&amp;I214&amp;$B$2&amp;$B$1&amp;J214)</f>
        <v/>
      </c>
      <c r="U214" s="3" t="str">
        <f>IF(L214="","",$B$2&amp;K214&amp;$B$2&amp;$B$1&amp;L214)</f>
        <v/>
      </c>
      <c r="V214" s="3" t="str">
        <f>IF(N214="","",$B$2&amp;M214&amp;$B$2&amp;$B$1&amp;N214)</f>
        <v/>
      </c>
      <c r="W214" s="3" t="str">
        <f>IF(P214="","",$B$2&amp;O214&amp;$B$2&amp;$B$1&amp;P214)</f>
        <v/>
      </c>
      <c r="X214" s="3" t="str">
        <f>IF(R214="","",$B$2&amp;Q214&amp;$B$2&amp;$B$1&amp;R214)</f>
        <v/>
      </c>
      <c r="Y214" s="3" t="str">
        <f t="shared" si="40"/>
        <v>{}</v>
      </c>
      <c r="Z214" s="11" t="s">
        <v>367</v>
      </c>
      <c r="AA214" s="11" t="str">
        <f t="shared" si="41"/>
        <v>3级：伤害提升至&lt;q=attr_atk&gt;&lt;c=A6EC41&gt;0%&lt;/c&gt;</v>
      </c>
      <c r="AB214" s="11"/>
      <c r="AC214" s="11"/>
      <c r="AD214" s="11">
        <v>3</v>
      </c>
      <c r="AE214" s="11"/>
      <c r="AF214" s="11" t="s">
        <v>345</v>
      </c>
      <c r="AG214" s="11"/>
      <c r="AH214" s="11"/>
      <c r="AI214" s="11"/>
      <c r="AJ214" s="11"/>
      <c r="AK214" s="11"/>
      <c r="AL214" s="11"/>
      <c r="AM214" s="11"/>
      <c r="AN214" s="11" t="s">
        <v>346</v>
      </c>
      <c r="AO214" s="11" t="str">
        <f t="shared" si="49"/>
        <v>&lt;q=attr_atk&gt;&lt;c=A6EC41&gt;</v>
      </c>
      <c r="AP214" s="11" t="str">
        <f t="shared" si="50"/>
        <v>0%</v>
      </c>
      <c r="AQ214" s="11" t="s">
        <v>298</v>
      </c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 t="str">
        <f t="shared" si="42"/>
        <v>这是一个专属装备技能，它很好很强大</v>
      </c>
      <c r="BQ214" s="11" t="str">
        <f t="shared" si="51"/>
        <v>3级：伤害提升至&lt;q=attr_atk&gt;&lt;c=A6EC41&gt;0%&lt;/c&gt;</v>
      </c>
      <c r="BR214" s="1">
        <f t="shared" si="45"/>
        <v>6</v>
      </c>
      <c r="BS214" s="1">
        <f t="shared" si="46"/>
        <v>603</v>
      </c>
      <c r="BT214" s="1">
        <f>COUNTIF($BS$10:BS214,601)</f>
        <v>5</v>
      </c>
      <c r="BU214" s="1">
        <f t="shared" si="47"/>
        <v>1</v>
      </c>
    </row>
    <row r="215" spans="2:73">
      <c r="B215" s="1" t="str">
        <f t="shared" si="43"/>
        <v>SkillDescBrief4010106</v>
      </c>
      <c r="C215" s="1" t="str">
        <f t="shared" si="44"/>
        <v>SkillDescDetail401010604</v>
      </c>
      <c r="D215" s="3">
        <v>401010604</v>
      </c>
      <c r="E215" s="3">
        <v>4010106</v>
      </c>
      <c r="F215" s="3">
        <v>4</v>
      </c>
      <c r="G215" s="3" t="s">
        <v>332</v>
      </c>
      <c r="H215" s="3"/>
      <c r="I215" s="3" t="s">
        <v>333</v>
      </c>
      <c r="J215" s="3"/>
      <c r="K215" s="3" t="s">
        <v>334</v>
      </c>
      <c r="L215" s="3"/>
      <c r="M215" s="3"/>
      <c r="N215" s="3"/>
      <c r="O215" s="3"/>
      <c r="P215" s="3"/>
      <c r="Q215" s="3" t="s">
        <v>335</v>
      </c>
      <c r="R215" s="3"/>
      <c r="S215" s="3" t="str">
        <f>IF(H215="","",$B$2&amp;G215&amp;$B$2&amp;$B$1&amp;H215)</f>
        <v/>
      </c>
      <c r="T215" s="3" t="str">
        <f>IF(J215="","",$B$2&amp;I215&amp;$B$2&amp;$B$1&amp;J215)</f>
        <v/>
      </c>
      <c r="U215" s="3" t="str">
        <f>IF(L215="","",$B$2&amp;K215&amp;$B$2&amp;$B$1&amp;L215)</f>
        <v/>
      </c>
      <c r="V215" s="3" t="str">
        <f>IF(N215="","",$B$2&amp;M215&amp;$B$2&amp;$B$1&amp;N215)</f>
        <v/>
      </c>
      <c r="W215" s="3" t="str">
        <f>IF(P215="","",$B$2&amp;O215&amp;$B$2&amp;$B$1&amp;P215)</f>
        <v/>
      </c>
      <c r="X215" s="3" t="str">
        <f>IF(R215="","",$B$2&amp;Q215&amp;$B$2&amp;$B$1&amp;R215)</f>
        <v/>
      </c>
      <c r="Y215" s="3" t="str">
        <f t="shared" si="40"/>
        <v>{}</v>
      </c>
      <c r="Z215" s="11" t="s">
        <v>367</v>
      </c>
      <c r="AA215" s="11" t="str">
        <f t="shared" si="41"/>
        <v>4级：伤害提升至&lt;q=attr_atk&gt;&lt;c=A6EC41&gt;0%&lt;/c&gt;</v>
      </c>
      <c r="AB215" s="11"/>
      <c r="AC215" s="11"/>
      <c r="AD215" s="11">
        <v>4</v>
      </c>
      <c r="AE215" s="11"/>
      <c r="AF215" s="11" t="s">
        <v>345</v>
      </c>
      <c r="AG215" s="11"/>
      <c r="AH215" s="11"/>
      <c r="AI215" s="11"/>
      <c r="AJ215" s="11"/>
      <c r="AK215" s="11"/>
      <c r="AL215" s="11"/>
      <c r="AM215" s="11"/>
      <c r="AN215" s="11" t="s">
        <v>346</v>
      </c>
      <c r="AO215" s="11" t="str">
        <f t="shared" si="49"/>
        <v>&lt;q=attr_atk&gt;&lt;c=A6EC41&gt;</v>
      </c>
      <c r="AP215" s="11" t="str">
        <f t="shared" si="50"/>
        <v>0%</v>
      </c>
      <c r="AQ215" s="11" t="s">
        <v>298</v>
      </c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 t="str">
        <f t="shared" si="42"/>
        <v>这是一个专属装备技能，它很好很强大</v>
      </c>
      <c r="BQ215" s="11" t="str">
        <f t="shared" si="51"/>
        <v>4级：伤害提升至&lt;q=attr_atk&gt;&lt;c=A6EC41&gt;0%&lt;/c&gt;</v>
      </c>
      <c r="BR215" s="1">
        <f t="shared" si="45"/>
        <v>6</v>
      </c>
      <c r="BS215" s="1">
        <f t="shared" si="46"/>
        <v>604</v>
      </c>
      <c r="BT215" s="1">
        <f>COUNTIF($BS$10:BS215,601)</f>
        <v>5</v>
      </c>
      <c r="BU215" s="1">
        <f t="shared" si="47"/>
        <v>1</v>
      </c>
    </row>
    <row r="216" spans="2:73">
      <c r="B216" s="1" t="str">
        <f t="shared" si="43"/>
        <v>SkillDescBrief4010106</v>
      </c>
      <c r="C216" s="1" t="str">
        <f t="shared" si="44"/>
        <v>SkillDescDetail401010605</v>
      </c>
      <c r="D216" s="3">
        <v>401010605</v>
      </c>
      <c r="E216" s="3">
        <v>4010106</v>
      </c>
      <c r="F216" s="3">
        <v>5</v>
      </c>
      <c r="G216" s="3" t="s">
        <v>332</v>
      </c>
      <c r="H216" s="3"/>
      <c r="I216" s="3" t="s">
        <v>333</v>
      </c>
      <c r="J216" s="3"/>
      <c r="K216" s="3" t="s">
        <v>334</v>
      </c>
      <c r="L216" s="3"/>
      <c r="M216" s="3"/>
      <c r="N216" s="3"/>
      <c r="O216" s="3"/>
      <c r="P216" s="3"/>
      <c r="Q216" s="3" t="s">
        <v>335</v>
      </c>
      <c r="R216" s="3"/>
      <c r="S216" s="3" t="str">
        <f>IF(H216="","",$B$2&amp;G216&amp;$B$2&amp;$B$1&amp;H216)</f>
        <v/>
      </c>
      <c r="T216" s="3" t="str">
        <f>IF(J216="","",$B$2&amp;I216&amp;$B$2&amp;$B$1&amp;J216)</f>
        <v/>
      </c>
      <c r="U216" s="3" t="str">
        <f>IF(L216="","",$B$2&amp;K216&amp;$B$2&amp;$B$1&amp;L216)</f>
        <v/>
      </c>
      <c r="V216" s="3" t="str">
        <f>IF(N216="","",$B$2&amp;M216&amp;$B$2&amp;$B$1&amp;N216)</f>
        <v/>
      </c>
      <c r="W216" s="3" t="str">
        <f>IF(P216="","",$B$2&amp;O216&amp;$B$2&amp;$B$1&amp;P216)</f>
        <v/>
      </c>
      <c r="X216" s="3" t="str">
        <f>IF(R216="","",$B$2&amp;Q216&amp;$B$2&amp;$B$1&amp;R216)</f>
        <v/>
      </c>
      <c r="Y216" s="3" t="str">
        <f t="shared" si="40"/>
        <v>{}</v>
      </c>
      <c r="Z216" s="11" t="s">
        <v>373</v>
      </c>
      <c r="AA216" s="11" t="str">
        <f t="shared" si="41"/>
        <v>5级：伤害提升至&lt;q=attr_atk&gt;&lt;c=A6EC41&gt;0%&lt;/c&gt;</v>
      </c>
      <c r="AB216" s="11"/>
      <c r="AC216" s="11"/>
      <c r="AD216" s="11">
        <v>5</v>
      </c>
      <c r="AE216" s="11"/>
      <c r="AF216" s="11" t="s">
        <v>345</v>
      </c>
      <c r="AG216" s="11"/>
      <c r="AH216" s="11"/>
      <c r="AI216" s="11"/>
      <c r="AJ216" s="11"/>
      <c r="AK216" s="11"/>
      <c r="AL216" s="11"/>
      <c r="AM216" s="11"/>
      <c r="AN216" s="11" t="s">
        <v>346</v>
      </c>
      <c r="AO216" s="11" t="str">
        <f t="shared" si="49"/>
        <v>&lt;q=attr_atk&gt;&lt;c=A6EC41&gt;</v>
      </c>
      <c r="AP216" s="11" t="str">
        <f t="shared" si="50"/>
        <v>0%</v>
      </c>
      <c r="AQ216" s="11" t="s">
        <v>298</v>
      </c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 t="str">
        <f t="shared" si="42"/>
        <v>这是一个专属装备技能，它非常好非常强大</v>
      </c>
      <c r="BQ216" s="11" t="str">
        <f t="shared" si="51"/>
        <v>5级：伤害提升至&lt;q=attr_atk&gt;&lt;c=A6EC41&gt;0%&lt;/c&gt;</v>
      </c>
      <c r="BR216" s="1">
        <f t="shared" si="45"/>
        <v>6</v>
      </c>
      <c r="BS216" s="1">
        <f t="shared" si="46"/>
        <v>605</v>
      </c>
      <c r="BT216" s="1">
        <f>COUNTIF($BS$10:BS216,601)</f>
        <v>5</v>
      </c>
      <c r="BU216" s="1">
        <f t="shared" si="47"/>
        <v>1</v>
      </c>
    </row>
    <row r="217" spans="2:73">
      <c r="B217" s="1" t="str">
        <f t="shared" si="43"/>
        <v>SkillDescBrief// 战斗被动</v>
      </c>
      <c r="C217" s="1" t="str">
        <f t="shared" si="44"/>
        <v>SkillDescDetail// 战斗被动4</v>
      </c>
      <c r="D217" s="7" t="s">
        <v>340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 t="str">
        <f t="shared" si="40"/>
        <v/>
      </c>
      <c r="Z217" s="10" t="s">
        <v>336</v>
      </c>
      <c r="AA217" s="10" t="str">
        <f t="shared" si="41"/>
        <v/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 t="str">
        <f t="shared" si="42"/>
        <v/>
      </c>
      <c r="BQ217" s="10"/>
      <c r="BR217" s="1">
        <f t="shared" si="45"/>
        <v>0</v>
      </c>
      <c r="BS217" s="1">
        <f t="shared" si="46"/>
        <v>0</v>
      </c>
      <c r="BT217" s="1">
        <f>COUNTIF($BS$10:BS217,601)</f>
        <v>5</v>
      </c>
      <c r="BU217" s="1">
        <f t="shared" si="47"/>
        <v>1</v>
      </c>
    </row>
    <row r="218" spans="2:73">
      <c r="B218" s="1" t="str">
        <f t="shared" si="43"/>
        <v>SkillDescBrief4010107</v>
      </c>
      <c r="C218" s="1" t="str">
        <f t="shared" si="44"/>
        <v>SkillDescDetail401010701</v>
      </c>
      <c r="D218" s="3">
        <v>401010701</v>
      </c>
      <c r="E218" s="3">
        <v>4010107</v>
      </c>
      <c r="F218" s="3">
        <v>1</v>
      </c>
      <c r="G218" s="3" t="s">
        <v>332</v>
      </c>
      <c r="H218" s="3"/>
      <c r="I218" s="3" t="s">
        <v>333</v>
      </c>
      <c r="J218" s="3"/>
      <c r="K218" s="3" t="s">
        <v>334</v>
      </c>
      <c r="L218" s="3"/>
      <c r="M218" s="3"/>
      <c r="N218" s="3"/>
      <c r="O218" s="3"/>
      <c r="P218" s="3"/>
      <c r="Q218" s="3" t="s">
        <v>335</v>
      </c>
      <c r="R218" s="3"/>
      <c r="S218" s="3" t="str">
        <f>IF(H218="","",$B$2&amp;G218&amp;$B$2&amp;$B$1&amp;H218)</f>
        <v/>
      </c>
      <c r="T218" s="3" t="str">
        <f>IF(J218="","",$B$2&amp;I218&amp;$B$2&amp;$B$1&amp;J218)</f>
        <v/>
      </c>
      <c r="U218" s="3" t="str">
        <f>IF(L218="","",$B$2&amp;K218&amp;$B$2&amp;$B$1&amp;L218)</f>
        <v/>
      </c>
      <c r="V218" s="3" t="str">
        <f>IF(N218="","",$B$2&amp;M218&amp;$B$2&amp;$B$1&amp;N218)</f>
        <v/>
      </c>
      <c r="W218" s="3" t="str">
        <f>IF(P218="","",$B$2&amp;O218&amp;$B$2&amp;$B$1&amp;P218)</f>
        <v/>
      </c>
      <c r="X218" s="3" t="str">
        <f>IF(R218="","",$B$2&amp;Q218&amp;$B$2&amp;$B$1&amp;R218)</f>
        <v/>
      </c>
      <c r="Y218" s="3" t="str">
        <f t="shared" si="40"/>
        <v>{}</v>
      </c>
      <c r="Z218" s="11" t="s">
        <v>374</v>
      </c>
      <c r="AA218" s="11" t="str">
        <f t="shared" si="41"/>
        <v>被燃烧的敌人死亡时，自身回复&lt;c=A6EC41&gt;100&lt;/c&gt;能量</v>
      </c>
      <c r="AB218" s="11"/>
      <c r="AC218" s="11"/>
      <c r="AD218" s="11"/>
      <c r="AE218" s="11"/>
      <c r="AF218" s="11"/>
      <c r="AG218" s="11"/>
      <c r="AH218" s="11"/>
      <c r="AI218" s="11"/>
      <c r="AJ218" s="11" t="s">
        <v>375</v>
      </c>
      <c r="AK218" s="11" t="str">
        <f>$B$6</f>
        <v>&lt;c=A6EC41&gt;</v>
      </c>
      <c r="AL218" s="11">
        <v>100</v>
      </c>
      <c r="AM218" s="11" t="s">
        <v>298</v>
      </c>
      <c r="AN218" s="11" t="s">
        <v>376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 t="str">
        <f t="shared" si="42"/>
        <v>被燃烧的敌人死亡时，自身回复能量</v>
      </c>
      <c r="BQ218" s="11" t="str">
        <f t="shared" ref="BQ218:BQ222" si="52">AA218</f>
        <v>被燃烧的敌人死亡时，自身回复&lt;c=A6EC41&gt;100&lt;/c&gt;能量</v>
      </c>
      <c r="BR218" s="1">
        <f t="shared" si="45"/>
        <v>7</v>
      </c>
      <c r="BS218" s="1">
        <f t="shared" si="46"/>
        <v>701</v>
      </c>
      <c r="BT218" s="1">
        <f>COUNTIF($BS$10:BS218,601)</f>
        <v>5</v>
      </c>
      <c r="BU218" s="1">
        <f t="shared" si="47"/>
        <v>1</v>
      </c>
    </row>
    <row r="219" spans="2:73">
      <c r="B219" s="1" t="str">
        <f t="shared" si="43"/>
        <v>SkillDescBrief4010107</v>
      </c>
      <c r="C219" s="1" t="str">
        <f t="shared" si="44"/>
        <v>SkillDescDetail401010702</v>
      </c>
      <c r="D219" s="3">
        <v>401010702</v>
      </c>
      <c r="E219" s="3">
        <v>4010107</v>
      </c>
      <c r="F219" s="3">
        <v>2</v>
      </c>
      <c r="G219" s="3" t="s">
        <v>332</v>
      </c>
      <c r="H219" s="3"/>
      <c r="I219" s="3" t="s">
        <v>333</v>
      </c>
      <c r="J219" s="3"/>
      <c r="K219" s="3" t="s">
        <v>334</v>
      </c>
      <c r="L219" s="3"/>
      <c r="M219" s="3"/>
      <c r="N219" s="3"/>
      <c r="O219" s="3"/>
      <c r="P219" s="3"/>
      <c r="Q219" s="3" t="s">
        <v>335</v>
      </c>
      <c r="R219" s="3"/>
      <c r="S219" s="3" t="str">
        <f>IF(H219="","",$B$2&amp;G219&amp;$B$2&amp;$B$1&amp;H219)</f>
        <v/>
      </c>
      <c r="T219" s="3" t="str">
        <f>IF(J219="","",$B$2&amp;I219&amp;$B$2&amp;$B$1&amp;J219)</f>
        <v/>
      </c>
      <c r="U219" s="3" t="str">
        <f>IF(L219="","",$B$2&amp;K219&amp;$B$2&amp;$B$1&amp;L219)</f>
        <v/>
      </c>
      <c r="V219" s="3" t="str">
        <f>IF(N219="","",$B$2&amp;M219&amp;$B$2&amp;$B$1&amp;N219)</f>
        <v/>
      </c>
      <c r="W219" s="3" t="str">
        <f>IF(P219="","",$B$2&amp;O219&amp;$B$2&amp;$B$1&amp;P219)</f>
        <v/>
      </c>
      <c r="X219" s="3" t="str">
        <f>IF(R219="","",$B$2&amp;Q219&amp;$B$2&amp;$B$1&amp;R219)</f>
        <v/>
      </c>
      <c r="Y219" s="3" t="str">
        <f t="shared" si="40"/>
        <v>{}</v>
      </c>
      <c r="Z219" s="11" t="s">
        <v>336</v>
      </c>
      <c r="AA219" s="11" t="str">
        <f t="shared" si="41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 t="str">
        <f t="shared" si="42"/>
        <v/>
      </c>
      <c r="BQ219" s="11" t="str">
        <f t="shared" si="52"/>
        <v/>
      </c>
      <c r="BR219" s="1">
        <f t="shared" si="45"/>
        <v>7</v>
      </c>
      <c r="BS219" s="1">
        <f t="shared" si="46"/>
        <v>702</v>
      </c>
      <c r="BT219" s="1">
        <f>COUNTIF($BS$10:BS219,601)</f>
        <v>5</v>
      </c>
      <c r="BU219" s="1">
        <f t="shared" si="47"/>
        <v>1</v>
      </c>
    </row>
    <row r="220" spans="2:73">
      <c r="B220" s="1" t="str">
        <f t="shared" si="43"/>
        <v>SkillDescBrief4010107</v>
      </c>
      <c r="C220" s="1" t="str">
        <f t="shared" si="44"/>
        <v>SkillDescDetail401010703</v>
      </c>
      <c r="D220" s="3">
        <v>401010703</v>
      </c>
      <c r="E220" s="3">
        <v>4010107</v>
      </c>
      <c r="F220" s="3">
        <v>3</v>
      </c>
      <c r="G220" s="3" t="s">
        <v>332</v>
      </c>
      <c r="H220" s="3"/>
      <c r="I220" s="3" t="s">
        <v>333</v>
      </c>
      <c r="J220" s="3"/>
      <c r="K220" s="3" t="s">
        <v>334</v>
      </c>
      <c r="L220" s="3"/>
      <c r="M220" s="3"/>
      <c r="N220" s="3"/>
      <c r="O220" s="3"/>
      <c r="P220" s="3"/>
      <c r="Q220" s="3" t="s">
        <v>335</v>
      </c>
      <c r="R220" s="3"/>
      <c r="S220" s="3" t="str">
        <f>IF(H220="","",$B$2&amp;G220&amp;$B$2&amp;$B$1&amp;H220)</f>
        <v/>
      </c>
      <c r="T220" s="3" t="str">
        <f>IF(J220="","",$B$2&amp;I220&amp;$B$2&amp;$B$1&amp;J220)</f>
        <v/>
      </c>
      <c r="U220" s="3" t="str">
        <f>IF(L220="","",$B$2&amp;K220&amp;$B$2&amp;$B$1&amp;L220)</f>
        <v/>
      </c>
      <c r="V220" s="3" t="str">
        <f>IF(N220="","",$B$2&amp;M220&amp;$B$2&amp;$B$1&amp;N220)</f>
        <v/>
      </c>
      <c r="W220" s="3" t="str">
        <f>IF(P220="","",$B$2&amp;O220&amp;$B$2&amp;$B$1&amp;P220)</f>
        <v/>
      </c>
      <c r="X220" s="3" t="str">
        <f>IF(R220="","",$B$2&amp;Q220&amp;$B$2&amp;$B$1&amp;R220)</f>
        <v/>
      </c>
      <c r="Y220" s="3" t="str">
        <f t="shared" si="40"/>
        <v>{}</v>
      </c>
      <c r="Z220" s="11" t="s">
        <v>336</v>
      </c>
      <c r="AA220" s="11" t="str">
        <f t="shared" si="41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 t="str">
        <f t="shared" si="42"/>
        <v/>
      </c>
      <c r="BQ220" s="11" t="str">
        <f t="shared" si="52"/>
        <v/>
      </c>
      <c r="BR220" s="1">
        <f t="shared" si="45"/>
        <v>7</v>
      </c>
      <c r="BS220" s="1">
        <f t="shared" si="46"/>
        <v>703</v>
      </c>
      <c r="BT220" s="1">
        <f>COUNTIF($BS$10:BS220,601)</f>
        <v>5</v>
      </c>
      <c r="BU220" s="1">
        <f t="shared" si="47"/>
        <v>1</v>
      </c>
    </row>
    <row r="221" spans="2:73">
      <c r="B221" s="1" t="str">
        <f t="shared" si="43"/>
        <v>SkillDescBrief4010107</v>
      </c>
      <c r="C221" s="1" t="str">
        <f t="shared" si="44"/>
        <v>SkillDescDetail401010704</v>
      </c>
      <c r="D221" s="3">
        <v>401010704</v>
      </c>
      <c r="E221" s="3">
        <v>4010107</v>
      </c>
      <c r="F221" s="3">
        <v>4</v>
      </c>
      <c r="G221" s="3" t="s">
        <v>332</v>
      </c>
      <c r="H221" s="3"/>
      <c r="I221" s="3" t="s">
        <v>333</v>
      </c>
      <c r="J221" s="3"/>
      <c r="K221" s="3" t="s">
        <v>334</v>
      </c>
      <c r="L221" s="3"/>
      <c r="M221" s="3"/>
      <c r="N221" s="3"/>
      <c r="O221" s="3"/>
      <c r="P221" s="3"/>
      <c r="Q221" s="3" t="s">
        <v>335</v>
      </c>
      <c r="R221" s="3"/>
      <c r="S221" s="3" t="str">
        <f>IF(H221="","",$B$2&amp;G221&amp;$B$2&amp;$B$1&amp;H221)</f>
        <v/>
      </c>
      <c r="T221" s="3" t="str">
        <f>IF(J221="","",$B$2&amp;I221&amp;$B$2&amp;$B$1&amp;J221)</f>
        <v/>
      </c>
      <c r="U221" s="3" t="str">
        <f>IF(L221="","",$B$2&amp;K221&amp;$B$2&amp;$B$1&amp;L221)</f>
        <v/>
      </c>
      <c r="V221" s="3" t="str">
        <f>IF(N221="","",$B$2&amp;M221&amp;$B$2&amp;$B$1&amp;N221)</f>
        <v/>
      </c>
      <c r="W221" s="3" t="str">
        <f>IF(P221="","",$B$2&amp;O221&amp;$B$2&amp;$B$1&amp;P221)</f>
        <v/>
      </c>
      <c r="X221" s="3" t="str">
        <f>IF(R221="","",$B$2&amp;Q221&amp;$B$2&amp;$B$1&amp;R221)</f>
        <v/>
      </c>
      <c r="Y221" s="3" t="str">
        <f t="shared" si="40"/>
        <v>{}</v>
      </c>
      <c r="Z221" s="11" t="s">
        <v>336</v>
      </c>
      <c r="AA221" s="11" t="str">
        <f t="shared" si="41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 t="str">
        <f t="shared" si="42"/>
        <v/>
      </c>
      <c r="BQ221" s="11" t="str">
        <f t="shared" si="52"/>
        <v/>
      </c>
      <c r="BR221" s="1">
        <f t="shared" si="45"/>
        <v>7</v>
      </c>
      <c r="BS221" s="1">
        <f t="shared" si="46"/>
        <v>704</v>
      </c>
      <c r="BT221" s="1">
        <f>COUNTIF($BS$10:BS221,601)</f>
        <v>5</v>
      </c>
      <c r="BU221" s="1">
        <f t="shared" si="47"/>
        <v>1</v>
      </c>
    </row>
    <row r="222" spans="2:73">
      <c r="B222" s="1" t="str">
        <f t="shared" si="43"/>
        <v>SkillDescBrief4010107</v>
      </c>
      <c r="C222" s="1" t="str">
        <f t="shared" si="44"/>
        <v>SkillDescDetail401010705</v>
      </c>
      <c r="D222" s="3">
        <v>401010705</v>
      </c>
      <c r="E222" s="3">
        <v>4010107</v>
      </c>
      <c r="F222" s="3">
        <v>5</v>
      </c>
      <c r="G222" s="3" t="s">
        <v>332</v>
      </c>
      <c r="H222" s="3"/>
      <c r="I222" s="3" t="s">
        <v>333</v>
      </c>
      <c r="J222" s="3"/>
      <c r="K222" s="3" t="s">
        <v>334</v>
      </c>
      <c r="L222" s="3"/>
      <c r="M222" s="3"/>
      <c r="N222" s="3"/>
      <c r="O222" s="3"/>
      <c r="P222" s="3"/>
      <c r="Q222" s="3" t="s">
        <v>335</v>
      </c>
      <c r="R222" s="3"/>
      <c r="S222" s="3" t="str">
        <f>IF(H222="","",$B$2&amp;G222&amp;$B$2&amp;$B$1&amp;H222)</f>
        <v/>
      </c>
      <c r="T222" s="3" t="str">
        <f>IF(J222="","",$B$2&amp;I222&amp;$B$2&amp;$B$1&amp;J222)</f>
        <v/>
      </c>
      <c r="U222" s="3" t="str">
        <f>IF(L222="","",$B$2&amp;K222&amp;$B$2&amp;$B$1&amp;L222)</f>
        <v/>
      </c>
      <c r="V222" s="3" t="str">
        <f>IF(N222="","",$B$2&amp;M222&amp;$B$2&amp;$B$1&amp;N222)</f>
        <v/>
      </c>
      <c r="W222" s="3" t="str">
        <f>IF(P222="","",$B$2&amp;O222&amp;$B$2&amp;$B$1&amp;P222)</f>
        <v/>
      </c>
      <c r="X222" s="3" t="str">
        <f>IF(R222="","",$B$2&amp;Q222&amp;$B$2&amp;$B$1&amp;R222)</f>
        <v/>
      </c>
      <c r="Y222" s="3" t="str">
        <f t="shared" si="40"/>
        <v>{}</v>
      </c>
      <c r="Z222" s="11" t="s">
        <v>336</v>
      </c>
      <c r="AA222" s="11" t="str">
        <f t="shared" si="41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tr">
        <f t="shared" si="42"/>
        <v/>
      </c>
      <c r="BQ222" s="11" t="str">
        <f t="shared" si="52"/>
        <v/>
      </c>
      <c r="BR222" s="1">
        <f t="shared" si="45"/>
        <v>7</v>
      </c>
      <c r="BS222" s="1">
        <f t="shared" si="46"/>
        <v>705</v>
      </c>
      <c r="BT222" s="1">
        <f>COUNTIF($BS$10:BS222,601)</f>
        <v>5</v>
      </c>
      <c r="BU222" s="1">
        <f t="shared" si="47"/>
        <v>1</v>
      </c>
    </row>
    <row r="223" spans="2:73">
      <c r="B223" s="1" t="str">
        <f t="shared" si="43"/>
        <v>SkillDescBrief// 左轮</v>
      </c>
      <c r="C223" s="1" t="str">
        <f t="shared" si="44"/>
        <v>SkillDescDetail// 左轮</v>
      </c>
      <c r="D223" s="7" t="s">
        <v>377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 t="str">
        <f t="shared" si="40"/>
        <v/>
      </c>
      <c r="Z223" s="10" t="s">
        <v>336</v>
      </c>
      <c r="AA223" s="10" t="str">
        <f t="shared" si="41"/>
        <v/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 t="str">
        <f t="shared" si="42"/>
        <v/>
      </c>
      <c r="BQ223" s="10"/>
      <c r="BR223" s="1">
        <f t="shared" si="45"/>
        <v>0</v>
      </c>
      <c r="BS223" s="1">
        <f t="shared" si="46"/>
        <v>0</v>
      </c>
      <c r="BT223" s="1">
        <f>COUNTIF($BS$10:BS223,601)</f>
        <v>5</v>
      </c>
      <c r="BU223" s="1">
        <f t="shared" si="47"/>
        <v>1</v>
      </c>
    </row>
    <row r="224" spans="2:73">
      <c r="B224" s="1" t="str">
        <f t="shared" si="43"/>
        <v>SkillDescBrief// 普攻</v>
      </c>
      <c r="C224" s="1" t="str">
        <f t="shared" si="44"/>
        <v>SkillDescDetail// 普攻</v>
      </c>
      <c r="D224" s="7" t="s">
        <v>331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 t="str">
        <f t="shared" si="40"/>
        <v/>
      </c>
      <c r="Z224" s="10" t="s">
        <v>336</v>
      </c>
      <c r="AA224" s="10" t="str">
        <f t="shared" si="41"/>
        <v/>
      </c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 t="str">
        <f t="shared" si="42"/>
        <v/>
      </c>
      <c r="BQ224" s="10"/>
      <c r="BR224" s="1">
        <f t="shared" si="45"/>
        <v>0</v>
      </c>
      <c r="BS224" s="1">
        <f t="shared" si="46"/>
        <v>0</v>
      </c>
      <c r="BT224" s="1">
        <f>COUNTIF($BS$10:BS224,601)</f>
        <v>5</v>
      </c>
      <c r="BU224" s="1">
        <f t="shared" si="47"/>
        <v>1</v>
      </c>
    </row>
    <row r="225" spans="2:73">
      <c r="B225" s="1" t="str">
        <f t="shared" si="43"/>
        <v>SkillDescBrief4010201</v>
      </c>
      <c r="C225" s="1" t="str">
        <f t="shared" si="44"/>
        <v>SkillDescDetail401020101</v>
      </c>
      <c r="D225" s="3">
        <v>401020101</v>
      </c>
      <c r="E225" s="3">
        <v>4010201</v>
      </c>
      <c r="F225" s="3">
        <v>1</v>
      </c>
      <c r="G225" s="3" t="s">
        <v>332</v>
      </c>
      <c r="H225" s="3">
        <f ca="1">ROUND(_xlfn.XLOOKUP($F225,$D$1:$D$5,$E$1:$E$5)*OFFSET(H225,5-F225,0)/0.05,0)*0.05</f>
        <v>1.15</v>
      </c>
      <c r="I225" s="3" t="s">
        <v>333</v>
      </c>
      <c r="J225" s="3"/>
      <c r="K225" s="3" t="s">
        <v>334</v>
      </c>
      <c r="L225" s="3"/>
      <c r="M225" s="3"/>
      <c r="N225" s="3"/>
      <c r="O225" s="3"/>
      <c r="P225" s="3"/>
      <c r="Q225" s="3" t="s">
        <v>335</v>
      </c>
      <c r="R225" s="3"/>
      <c r="S225" s="3" t="str">
        <f ca="1">IF(H225="","",$B$2&amp;G225&amp;$B$2&amp;$B$1&amp;H225)</f>
        <v>"AtkPower":1.15</v>
      </c>
      <c r="T225" s="3" t="str">
        <f>IF(J225="","",$B$2&amp;I225&amp;$B$2&amp;$B$1&amp;J225)</f>
        <v/>
      </c>
      <c r="U225" s="3" t="str">
        <f>IF(L225="","",$B$2&amp;K225&amp;$B$2&amp;$B$1&amp;L225)</f>
        <v/>
      </c>
      <c r="V225" s="3" t="str">
        <f>IF(N225="","",$B$2&amp;M225&amp;$B$2&amp;$B$1&amp;N225)</f>
        <v/>
      </c>
      <c r="W225" s="3" t="str">
        <f>IF(P225="","",$B$2&amp;O225&amp;$B$2&amp;$B$1&amp;P225)</f>
        <v/>
      </c>
      <c r="X225" s="3" t="str">
        <f>IF(R225="","",$B$2&amp;Q225&amp;$B$2&amp;$B$1&amp;R225)</f>
        <v/>
      </c>
      <c r="Y225" s="3" t="str">
        <f ca="1" t="shared" si="40"/>
        <v>{"AtkPower":1.15}</v>
      </c>
      <c r="Z225" s="11" t="s">
        <v>378</v>
      </c>
      <c r="AA225" s="11" t="str">
        <f ca="1" t="shared" si="41"/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AB225" s="11"/>
      <c r="AC225" s="11"/>
      <c r="AD225" s="11"/>
      <c r="AE225" s="11"/>
      <c r="AF225" s="11"/>
      <c r="AG225" s="11"/>
      <c r="AH225" s="11"/>
      <c r="AI225" s="11"/>
      <c r="AJ225" s="11" t="s">
        <v>368</v>
      </c>
      <c r="AK225" s="11" t="str">
        <f>$B$6</f>
        <v>&lt;c=A6EC41&gt;</v>
      </c>
      <c r="AL225" s="11">
        <v>1</v>
      </c>
      <c r="AM225" s="11" t="s">
        <v>298</v>
      </c>
      <c r="AN225" s="11" t="s">
        <v>369</v>
      </c>
      <c r="AO225" s="11" t="str">
        <f>$B$8&amp;$B$6</f>
        <v>&lt;q=attr_atk&gt;&lt;c=A6EC41&gt;</v>
      </c>
      <c r="AP225" s="11" t="str">
        <f ca="1">ROUND($H225*100,2)&amp;"%"</f>
        <v>115%</v>
      </c>
      <c r="AQ225" s="11" t="s">
        <v>298</v>
      </c>
      <c r="AR225" s="11" t="s">
        <v>370</v>
      </c>
      <c r="AS225" s="11" t="str">
        <f>$B$6</f>
        <v>&lt;c=A6EC41&gt;</v>
      </c>
      <c r="AT225" s="11">
        <v>1</v>
      </c>
      <c r="AU225" s="11" t="s">
        <v>298</v>
      </c>
      <c r="AV225" s="11" t="s">
        <v>371</v>
      </c>
      <c r="AW225" s="11" t="str">
        <f>$B$6</f>
        <v>&lt;c=A6EC41&gt;</v>
      </c>
      <c r="AX225" s="11">
        <v>6</v>
      </c>
      <c r="AY225" s="11" t="s">
        <v>298</v>
      </c>
      <c r="AZ225" s="11" t="s">
        <v>372</v>
      </c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 t="str">
        <f t="shared" si="42"/>
        <v>左轮手枪射击，弹药消耗完后更换弹匣</v>
      </c>
      <c r="BQ225" s="11" t="str">
        <f ca="1" t="shared" ref="BQ225:BQ288" si="53">AA225</f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BR225" s="1">
        <f t="shared" si="45"/>
        <v>1</v>
      </c>
      <c r="BS225" s="1">
        <f t="shared" si="46"/>
        <v>101</v>
      </c>
      <c r="BT225" s="1">
        <f>COUNTIF($BS$10:BS225,601)</f>
        <v>5</v>
      </c>
      <c r="BU225" s="1">
        <f t="shared" si="47"/>
        <v>1</v>
      </c>
    </row>
    <row r="226" spans="2:73">
      <c r="B226" s="1" t="str">
        <f t="shared" si="43"/>
        <v>SkillDescBrief4010201</v>
      </c>
      <c r="C226" s="1" t="str">
        <f t="shared" si="44"/>
        <v>SkillDescDetail401020102</v>
      </c>
      <c r="D226" s="3">
        <v>401020102</v>
      </c>
      <c r="E226" s="3">
        <v>4010201</v>
      </c>
      <c r="F226" s="3">
        <v>2</v>
      </c>
      <c r="G226" s="3" t="s">
        <v>332</v>
      </c>
      <c r="H226" s="3">
        <f ca="1">ROUND(_xlfn.XLOOKUP($F226,$D$1:$D$5,$E$1:$E$5)*OFFSET(H226,5-F226,0)/0.05,0)*0.05</f>
        <v>1.25</v>
      </c>
      <c r="I226" s="3" t="s">
        <v>333</v>
      </c>
      <c r="J226" s="3"/>
      <c r="K226" s="3" t="s">
        <v>334</v>
      </c>
      <c r="L226" s="3"/>
      <c r="M226" s="3"/>
      <c r="N226" s="3"/>
      <c r="O226" s="3"/>
      <c r="P226" s="3"/>
      <c r="Q226" s="3" t="s">
        <v>335</v>
      </c>
      <c r="R226" s="3"/>
      <c r="S226" s="3" t="str">
        <f ca="1">IF(H226="","",$B$2&amp;G226&amp;$B$2&amp;$B$1&amp;H226)</f>
        <v>"AtkPower":1.25</v>
      </c>
      <c r="T226" s="3" t="str">
        <f>IF(J226="","",$B$2&amp;I226&amp;$B$2&amp;$B$1&amp;J226)</f>
        <v/>
      </c>
      <c r="U226" s="3" t="str">
        <f>IF(L226="","",$B$2&amp;K226&amp;$B$2&amp;$B$1&amp;L226)</f>
        <v/>
      </c>
      <c r="V226" s="3" t="str">
        <f>IF(N226="","",$B$2&amp;M226&amp;$B$2&amp;$B$1&amp;N226)</f>
        <v/>
      </c>
      <c r="W226" s="3" t="str">
        <f>IF(P226="","",$B$2&amp;O226&amp;$B$2&amp;$B$1&amp;P226)</f>
        <v/>
      </c>
      <c r="X226" s="3" t="str">
        <f>IF(R226="","",$B$2&amp;Q226&amp;$B$2&amp;$B$1&amp;R226)</f>
        <v/>
      </c>
      <c r="Y226" s="3" t="str">
        <f ca="1" t="shared" si="40"/>
        <v>{"AtkPower":1.25}</v>
      </c>
      <c r="Z226" s="11" t="s">
        <v>378</v>
      </c>
      <c r="AA226" s="11" t="str">
        <f ca="1" t="shared" si="41"/>
        <v>2级：伤害提升至&lt;q=attr_atk&gt;&lt;c=A6EC41&gt;125%&lt;/c&gt;</v>
      </c>
      <c r="AB226" s="11"/>
      <c r="AC226" s="11"/>
      <c r="AD226" s="11">
        <v>2</v>
      </c>
      <c r="AE226" s="11"/>
      <c r="AF226" s="11" t="s">
        <v>345</v>
      </c>
      <c r="AG226" s="11"/>
      <c r="AH226" s="11"/>
      <c r="AI226" s="11"/>
      <c r="AJ226" s="11"/>
      <c r="AK226" s="11"/>
      <c r="AL226" s="11"/>
      <c r="AM226" s="11"/>
      <c r="AN226" s="11" t="s">
        <v>346</v>
      </c>
      <c r="AO226" s="11" t="str">
        <f t="shared" ref="AO226:AO235" si="54">$B$8&amp;$B$6</f>
        <v>&lt;q=attr_atk&gt;&lt;c=A6EC41&gt;</v>
      </c>
      <c r="AP226" s="11" t="str">
        <f ca="1" t="shared" ref="AP226:AP235" si="55">ROUND($H226*100,2)&amp;"%"</f>
        <v>125%</v>
      </c>
      <c r="AQ226" s="11" t="s">
        <v>298</v>
      </c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 t="str">
        <f t="shared" si="42"/>
        <v>左轮手枪射击，弹药消耗完后更换弹匣</v>
      </c>
      <c r="BQ226" s="11" t="str">
        <f ca="1" t="shared" si="53"/>
        <v>2级：伤害提升至&lt;q=attr_atk&gt;&lt;c=A6EC41&gt;125%&lt;/c&gt;</v>
      </c>
      <c r="BR226" s="1">
        <f t="shared" si="45"/>
        <v>1</v>
      </c>
      <c r="BS226" s="1">
        <f t="shared" si="46"/>
        <v>102</v>
      </c>
      <c r="BT226" s="1">
        <f>COUNTIF($BS$10:BS226,601)</f>
        <v>5</v>
      </c>
      <c r="BU226" s="1">
        <f t="shared" si="47"/>
        <v>1</v>
      </c>
    </row>
    <row r="227" spans="2:73">
      <c r="B227" s="1" t="str">
        <f t="shared" si="43"/>
        <v>SkillDescBrief4010201</v>
      </c>
      <c r="C227" s="1" t="str">
        <f t="shared" si="44"/>
        <v>SkillDescDetail401020103</v>
      </c>
      <c r="D227" s="3">
        <v>401020103</v>
      </c>
      <c r="E227" s="3">
        <v>4010201</v>
      </c>
      <c r="F227" s="3">
        <v>3</v>
      </c>
      <c r="G227" s="3" t="s">
        <v>332</v>
      </c>
      <c r="H227" s="3">
        <f ca="1">ROUND(_xlfn.XLOOKUP($F227,$D$1:$D$5,$E$1:$E$5)*OFFSET(H227,5-F227,0)/0.05,0)*0.05</f>
        <v>1.3</v>
      </c>
      <c r="I227" s="3" t="s">
        <v>333</v>
      </c>
      <c r="J227" s="3"/>
      <c r="K227" s="3" t="s">
        <v>334</v>
      </c>
      <c r="L227" s="3"/>
      <c r="M227" s="3"/>
      <c r="N227" s="3"/>
      <c r="O227" s="3"/>
      <c r="P227" s="3"/>
      <c r="Q227" s="3" t="s">
        <v>335</v>
      </c>
      <c r="R227" s="3"/>
      <c r="S227" s="3" t="str">
        <f ca="1">IF(H227="","",$B$2&amp;G227&amp;$B$2&amp;$B$1&amp;H227)</f>
        <v>"AtkPower":1.3</v>
      </c>
      <c r="T227" s="3" t="str">
        <f>IF(J227="","",$B$2&amp;I227&amp;$B$2&amp;$B$1&amp;J227)</f>
        <v/>
      </c>
      <c r="U227" s="3" t="str">
        <f>IF(L227="","",$B$2&amp;K227&amp;$B$2&amp;$B$1&amp;L227)</f>
        <v/>
      </c>
      <c r="V227" s="3" t="str">
        <f>IF(N227="","",$B$2&amp;M227&amp;$B$2&amp;$B$1&amp;N227)</f>
        <v/>
      </c>
      <c r="W227" s="3" t="str">
        <f>IF(P227="","",$B$2&amp;O227&amp;$B$2&amp;$B$1&amp;P227)</f>
        <v/>
      </c>
      <c r="X227" s="3" t="str">
        <f>IF(R227="","",$B$2&amp;Q227&amp;$B$2&amp;$B$1&amp;R227)</f>
        <v/>
      </c>
      <c r="Y227" s="3" t="str">
        <f ca="1" t="shared" si="40"/>
        <v>{"AtkPower":1.3}</v>
      </c>
      <c r="Z227" s="11" t="s">
        <v>378</v>
      </c>
      <c r="AA227" s="11" t="str">
        <f ca="1" t="shared" si="41"/>
        <v>3级：伤害提升至&lt;q=attr_atk&gt;&lt;c=A6EC41&gt;130%&lt;/c&gt;</v>
      </c>
      <c r="AB227" s="11"/>
      <c r="AC227" s="11"/>
      <c r="AD227" s="11">
        <v>3</v>
      </c>
      <c r="AE227" s="11"/>
      <c r="AF227" s="11" t="s">
        <v>345</v>
      </c>
      <c r="AG227" s="11"/>
      <c r="AH227" s="11"/>
      <c r="AI227" s="11"/>
      <c r="AJ227" s="11"/>
      <c r="AK227" s="11"/>
      <c r="AL227" s="11"/>
      <c r="AM227" s="11"/>
      <c r="AN227" s="11" t="s">
        <v>346</v>
      </c>
      <c r="AO227" s="11" t="str">
        <f t="shared" si="54"/>
        <v>&lt;q=attr_atk&gt;&lt;c=A6EC41&gt;</v>
      </c>
      <c r="AP227" s="11" t="str">
        <f ca="1" t="shared" si="55"/>
        <v>130%</v>
      </c>
      <c r="AQ227" s="11" t="s">
        <v>298</v>
      </c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 t="str">
        <f t="shared" si="42"/>
        <v>左轮手枪射击，弹药消耗完后更换弹匣</v>
      </c>
      <c r="BQ227" s="11" t="str">
        <f ca="1" t="shared" si="53"/>
        <v>3级：伤害提升至&lt;q=attr_atk&gt;&lt;c=A6EC41&gt;130%&lt;/c&gt;</v>
      </c>
      <c r="BR227" s="1">
        <f t="shared" si="45"/>
        <v>1</v>
      </c>
      <c r="BS227" s="1">
        <f t="shared" si="46"/>
        <v>103</v>
      </c>
      <c r="BT227" s="1">
        <f>COUNTIF($BS$10:BS227,601)</f>
        <v>5</v>
      </c>
      <c r="BU227" s="1">
        <f t="shared" si="47"/>
        <v>1</v>
      </c>
    </row>
    <row r="228" spans="2:73">
      <c r="B228" s="1" t="str">
        <f t="shared" si="43"/>
        <v>SkillDescBrief4010201</v>
      </c>
      <c r="C228" s="1" t="str">
        <f t="shared" si="44"/>
        <v>SkillDescDetail401020104</v>
      </c>
      <c r="D228" s="3">
        <v>401020104</v>
      </c>
      <c r="E228" s="3">
        <v>4010201</v>
      </c>
      <c r="F228" s="3">
        <v>4</v>
      </c>
      <c r="G228" s="3" t="s">
        <v>332</v>
      </c>
      <c r="H228" s="3">
        <f ca="1">ROUND(_xlfn.XLOOKUP($F228,$D$1:$D$5,$E$1:$E$5)*OFFSET(H228,5-F228,0)/0.05,0)*0.05</f>
        <v>1.5</v>
      </c>
      <c r="I228" s="3" t="s">
        <v>333</v>
      </c>
      <c r="J228" s="3"/>
      <c r="K228" s="3" t="s">
        <v>334</v>
      </c>
      <c r="L228" s="3"/>
      <c r="M228" s="3"/>
      <c r="N228" s="3"/>
      <c r="O228" s="3"/>
      <c r="P228" s="3"/>
      <c r="Q228" s="3" t="s">
        <v>335</v>
      </c>
      <c r="R228" s="3"/>
      <c r="S228" s="3" t="str">
        <f ca="1">IF(H228="","",$B$2&amp;G228&amp;$B$2&amp;$B$1&amp;H228)</f>
        <v>"AtkPower":1.5</v>
      </c>
      <c r="T228" s="3" t="str">
        <f>IF(J228="","",$B$2&amp;I228&amp;$B$2&amp;$B$1&amp;J228)</f>
        <v/>
      </c>
      <c r="U228" s="3" t="str">
        <f>IF(L228="","",$B$2&amp;K228&amp;$B$2&amp;$B$1&amp;L228)</f>
        <v/>
      </c>
      <c r="V228" s="3" t="str">
        <f>IF(N228="","",$B$2&amp;M228&amp;$B$2&amp;$B$1&amp;N228)</f>
        <v/>
      </c>
      <c r="W228" s="3" t="str">
        <f>IF(P228="","",$B$2&amp;O228&amp;$B$2&amp;$B$1&amp;P228)</f>
        <v/>
      </c>
      <c r="X228" s="3" t="str">
        <f>IF(R228="","",$B$2&amp;Q228&amp;$B$2&amp;$B$1&amp;R228)</f>
        <v/>
      </c>
      <c r="Y228" s="3" t="str">
        <f ca="1" t="shared" si="40"/>
        <v>{"AtkPower":1.5}</v>
      </c>
      <c r="Z228" s="11" t="s">
        <v>378</v>
      </c>
      <c r="AA228" s="11" t="str">
        <f ca="1" t="shared" si="41"/>
        <v>4级：伤害提升至&lt;q=attr_atk&gt;&lt;c=A6EC41&gt;150%&lt;/c&gt;</v>
      </c>
      <c r="AB228" s="11"/>
      <c r="AC228" s="11"/>
      <c r="AD228" s="11">
        <v>4</v>
      </c>
      <c r="AE228" s="11"/>
      <c r="AF228" s="11" t="s">
        <v>345</v>
      </c>
      <c r="AG228" s="11"/>
      <c r="AH228" s="11"/>
      <c r="AI228" s="11"/>
      <c r="AJ228" s="11"/>
      <c r="AK228" s="11"/>
      <c r="AL228" s="11"/>
      <c r="AM228" s="11"/>
      <c r="AN228" s="11" t="s">
        <v>346</v>
      </c>
      <c r="AO228" s="11" t="str">
        <f t="shared" si="54"/>
        <v>&lt;q=attr_atk&gt;&lt;c=A6EC41&gt;</v>
      </c>
      <c r="AP228" s="11" t="str">
        <f ca="1" t="shared" si="55"/>
        <v>150%</v>
      </c>
      <c r="AQ228" s="11" t="s">
        <v>298</v>
      </c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 t="str">
        <f t="shared" si="42"/>
        <v>左轮手枪射击，弹药消耗完后更换弹匣</v>
      </c>
      <c r="BQ228" s="11" t="str">
        <f ca="1" t="shared" si="53"/>
        <v>4级：伤害提升至&lt;q=attr_atk&gt;&lt;c=A6EC41&gt;150%&lt;/c&gt;</v>
      </c>
      <c r="BR228" s="1">
        <f t="shared" si="45"/>
        <v>1</v>
      </c>
      <c r="BS228" s="1">
        <f t="shared" si="46"/>
        <v>104</v>
      </c>
      <c r="BT228" s="1">
        <f>COUNTIF($BS$10:BS228,601)</f>
        <v>5</v>
      </c>
      <c r="BU228" s="1">
        <f t="shared" si="47"/>
        <v>1</v>
      </c>
    </row>
    <row r="229" spans="2:73">
      <c r="B229" s="1" t="str">
        <f t="shared" si="43"/>
        <v>SkillDescBrief4010201</v>
      </c>
      <c r="C229" s="1" t="str">
        <f t="shared" si="44"/>
        <v>SkillDescDetail401020105</v>
      </c>
      <c r="D229" s="3">
        <v>401020105</v>
      </c>
      <c r="E229" s="3">
        <v>4010201</v>
      </c>
      <c r="F229" s="3">
        <v>5</v>
      </c>
      <c r="G229" s="3" t="s">
        <v>332</v>
      </c>
      <c r="H229" s="3">
        <v>1.65</v>
      </c>
      <c r="I229" s="3" t="s">
        <v>333</v>
      </c>
      <c r="J229" s="3"/>
      <c r="K229" s="3" t="s">
        <v>334</v>
      </c>
      <c r="L229" s="3"/>
      <c r="M229" s="3"/>
      <c r="N229" s="3"/>
      <c r="O229" s="3"/>
      <c r="P229" s="3"/>
      <c r="Q229" s="3" t="s">
        <v>335</v>
      </c>
      <c r="R229" s="3"/>
      <c r="S229" s="3" t="str">
        <f>IF(H229="","",$B$2&amp;G229&amp;$B$2&amp;$B$1&amp;H229)</f>
        <v>"AtkPower":1.65</v>
      </c>
      <c r="T229" s="3" t="str">
        <f>IF(J229="","",$B$2&amp;I229&amp;$B$2&amp;$B$1&amp;J229)</f>
        <v/>
      </c>
      <c r="U229" s="3" t="str">
        <f>IF(L229="","",$B$2&amp;K229&amp;$B$2&amp;$B$1&amp;L229)</f>
        <v/>
      </c>
      <c r="V229" s="3" t="str">
        <f>IF(N229="","",$B$2&amp;M229&amp;$B$2&amp;$B$1&amp;N229)</f>
        <v/>
      </c>
      <c r="W229" s="3" t="str">
        <f>IF(P229="","",$B$2&amp;O229&amp;$B$2&amp;$B$1&amp;P229)</f>
        <v/>
      </c>
      <c r="X229" s="3" t="str">
        <f>IF(R229="","",$B$2&amp;Q229&amp;$B$2&amp;$B$1&amp;R229)</f>
        <v/>
      </c>
      <c r="Y229" s="3" t="str">
        <f t="shared" si="40"/>
        <v>{"AtkPower":1.65}</v>
      </c>
      <c r="Z229" s="11" t="s">
        <v>378</v>
      </c>
      <c r="AA229" s="11" t="str">
        <f t="shared" si="41"/>
        <v>5级：伤害提升至&lt;q=attr_atk&gt;&lt;c=A6EC41&gt;165%&lt;/c&gt;</v>
      </c>
      <c r="AB229" s="11"/>
      <c r="AC229" s="11"/>
      <c r="AD229" s="11">
        <v>5</v>
      </c>
      <c r="AE229" s="11"/>
      <c r="AF229" s="11" t="s">
        <v>345</v>
      </c>
      <c r="AG229" s="11"/>
      <c r="AH229" s="11"/>
      <c r="AI229" s="11"/>
      <c r="AJ229" s="11"/>
      <c r="AK229" s="11"/>
      <c r="AL229" s="11"/>
      <c r="AM229" s="11"/>
      <c r="AN229" s="11" t="s">
        <v>346</v>
      </c>
      <c r="AO229" s="11" t="str">
        <f t="shared" si="54"/>
        <v>&lt;q=attr_atk&gt;&lt;c=A6EC41&gt;</v>
      </c>
      <c r="AP229" s="11" t="str">
        <f t="shared" si="55"/>
        <v>165%</v>
      </c>
      <c r="AQ229" s="11" t="s">
        <v>298</v>
      </c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 t="str">
        <f t="shared" si="42"/>
        <v>左轮手枪射击，弹药消耗完后更换弹匣</v>
      </c>
      <c r="BQ229" s="11" t="str">
        <f t="shared" si="53"/>
        <v>5级：伤害提升至&lt;q=attr_atk&gt;&lt;c=A6EC41&gt;165%&lt;/c&gt;</v>
      </c>
      <c r="BR229" s="1">
        <f t="shared" si="45"/>
        <v>1</v>
      </c>
      <c r="BS229" s="1">
        <f t="shared" si="46"/>
        <v>105</v>
      </c>
      <c r="BT229" s="1">
        <f>COUNTIF($BS$10:BS229,601)</f>
        <v>5</v>
      </c>
      <c r="BU229" s="1">
        <f t="shared" si="47"/>
        <v>1</v>
      </c>
    </row>
    <row r="230" spans="2:73">
      <c r="B230" s="1" t="str">
        <f t="shared" si="43"/>
        <v>SkillDescBrief// 大招</v>
      </c>
      <c r="C230" s="1" t="str">
        <f t="shared" si="44"/>
        <v>SkillDescDetail// 大招</v>
      </c>
      <c r="D230" s="7" t="s">
        <v>199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 t="str">
        <f t="shared" si="40"/>
        <v/>
      </c>
      <c r="Z230" s="10" t="s">
        <v>336</v>
      </c>
      <c r="AA230" s="10" t="str">
        <f t="shared" si="41"/>
        <v/>
      </c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 t="str">
        <f t="shared" si="42"/>
        <v/>
      </c>
      <c r="BQ230" s="10" t="str">
        <f t="shared" si="53"/>
        <v/>
      </c>
      <c r="BR230" s="1">
        <f t="shared" si="45"/>
        <v>0</v>
      </c>
      <c r="BS230" s="1">
        <f t="shared" si="46"/>
        <v>0</v>
      </c>
      <c r="BT230" s="1">
        <f>COUNTIF($BS$10:BS230,601)</f>
        <v>5</v>
      </c>
      <c r="BU230" s="1">
        <f t="shared" si="47"/>
        <v>1</v>
      </c>
    </row>
    <row r="231" spans="2:73">
      <c r="B231" s="1" t="str">
        <f t="shared" si="43"/>
        <v>SkillDescBrief4010202</v>
      </c>
      <c r="C231" s="1" t="str">
        <f t="shared" si="44"/>
        <v>SkillDescDetail401020201</v>
      </c>
      <c r="D231" s="3">
        <v>401020201</v>
      </c>
      <c r="E231" s="3">
        <v>4010202</v>
      </c>
      <c r="F231" s="3">
        <v>1</v>
      </c>
      <c r="G231" s="3" t="s">
        <v>332</v>
      </c>
      <c r="H231" s="3">
        <f ca="1">ROUND(_xlfn.XLOOKUP($F231,$D$1:$D$5,$E$1:$E$5)*OFFSET(H231,5-F231,0)/0.05,0)*0.05</f>
        <v>0.85</v>
      </c>
      <c r="I231" s="3" t="s">
        <v>333</v>
      </c>
      <c r="J231" s="3"/>
      <c r="K231" s="3" t="s">
        <v>334</v>
      </c>
      <c r="L231" s="3"/>
      <c r="M231" s="3"/>
      <c r="N231" s="3"/>
      <c r="O231" s="3"/>
      <c r="P231" s="3"/>
      <c r="Q231" s="3" t="s">
        <v>335</v>
      </c>
      <c r="R231" s="3"/>
      <c r="S231" s="3" t="str">
        <f ca="1">IF(H231="","",$B$2&amp;G231&amp;$B$2&amp;$B$1&amp;H231)</f>
        <v>"AtkPower":0.85</v>
      </c>
      <c r="T231" s="3" t="str">
        <f>IF(J231="","",$B$2&amp;I231&amp;$B$2&amp;$B$1&amp;J231)</f>
        <v/>
      </c>
      <c r="U231" s="3" t="str">
        <f>IF(L231="","",$B$2&amp;K231&amp;$B$2&amp;$B$1&amp;L231)</f>
        <v/>
      </c>
      <c r="V231" s="3" t="str">
        <f>IF(N231="","",$B$2&amp;M231&amp;$B$2&amp;$B$1&amp;N231)</f>
        <v/>
      </c>
      <c r="W231" s="3" t="str">
        <f>IF(P231="","",$B$2&amp;O231&amp;$B$2&amp;$B$1&amp;P231)</f>
        <v/>
      </c>
      <c r="X231" s="3" t="str">
        <f>IF(R231="","",$B$2&amp;Q231&amp;$B$2&amp;$B$1&amp;R231)</f>
        <v/>
      </c>
      <c r="Y231" s="3" t="str">
        <f ca="1" t="shared" si="40"/>
        <v>{"AtkPower":0.85}</v>
      </c>
      <c r="Z231" s="11" t="s">
        <v>379</v>
      </c>
      <c r="AA231" s="11" t="str">
        <f ca="1" t="shared" si="41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AB231" s="11"/>
      <c r="AC231" s="11"/>
      <c r="AD231" s="11"/>
      <c r="AE231" s="11"/>
      <c r="AF231" s="11"/>
      <c r="AG231" s="11"/>
      <c r="AH231" s="11"/>
      <c r="AI231" s="11"/>
      <c r="AJ231" s="11" t="s">
        <v>380</v>
      </c>
      <c r="AK231" s="11" t="str">
        <f t="shared" ref="AK231:AK235" si="56">$B$6</f>
        <v>&lt;c=A6EC41&gt;</v>
      </c>
      <c r="AL231" s="11">
        <v>6</v>
      </c>
      <c r="AM231" s="11" t="s">
        <v>298</v>
      </c>
      <c r="AN231" s="11" t="s">
        <v>381</v>
      </c>
      <c r="AO231" s="11" t="str">
        <f t="shared" si="54"/>
        <v>&lt;q=attr_atk&gt;&lt;c=A6EC41&gt;</v>
      </c>
      <c r="AP231" s="11" t="str">
        <f ca="1" t="shared" si="55"/>
        <v>85%</v>
      </c>
      <c r="AQ231" s="11" t="s">
        <v>298</v>
      </c>
      <c r="AR231" s="11" t="s">
        <v>382</v>
      </c>
      <c r="AS231" s="11" t="str">
        <f>$B$6</f>
        <v>&lt;c=A6EC41&gt;</v>
      </c>
      <c r="AT231" s="11">
        <v>1</v>
      </c>
      <c r="AU231" s="11" t="s">
        <v>298</v>
      </c>
      <c r="AV231" s="11" t="s">
        <v>383</v>
      </c>
      <c r="AW231" s="11" t="str">
        <f t="shared" ref="AW231:AW235" si="57">$B$8&amp;$B$6</f>
        <v>&lt;q=attr_atk&gt;&lt;c=A6EC41&gt;</v>
      </c>
      <c r="AX231" s="11" t="str">
        <f ca="1">ROUND($H231*100*2,2)&amp;"%"</f>
        <v>170%</v>
      </c>
      <c r="AY231" s="11" t="s">
        <v>298</v>
      </c>
      <c r="AZ231" s="11" t="s">
        <v>344</v>
      </c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 t="str">
        <f t="shared" si="42"/>
        <v>立即更换特殊弹匣射击</v>
      </c>
      <c r="BQ231" s="11" t="str">
        <f ca="1" t="shared" si="53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BR231" s="1">
        <f t="shared" si="45"/>
        <v>2</v>
      </c>
      <c r="BS231" s="1">
        <f t="shared" si="46"/>
        <v>201</v>
      </c>
      <c r="BT231" s="1">
        <f>COUNTIF($BS$10:BS231,601)</f>
        <v>5</v>
      </c>
      <c r="BU231" s="1">
        <f t="shared" si="47"/>
        <v>1</v>
      </c>
    </row>
    <row r="232" spans="2:73">
      <c r="B232" s="1" t="str">
        <f t="shared" si="43"/>
        <v>SkillDescBrief4010202</v>
      </c>
      <c r="C232" s="1" t="str">
        <f t="shared" si="44"/>
        <v>SkillDescDetail401020202</v>
      </c>
      <c r="D232" s="3">
        <v>401020202</v>
      </c>
      <c r="E232" s="3">
        <v>4010202</v>
      </c>
      <c r="F232" s="3">
        <v>2</v>
      </c>
      <c r="G232" s="3" t="s">
        <v>332</v>
      </c>
      <c r="H232" s="3">
        <f ca="1">ROUND(_xlfn.XLOOKUP($F232,$D$1:$D$5,$E$1:$E$5)*OFFSET(H232,5-F232,0)/0.05,0)*0.05</f>
        <v>0.9</v>
      </c>
      <c r="I232" s="3" t="s">
        <v>333</v>
      </c>
      <c r="J232" s="3"/>
      <c r="K232" s="3" t="s">
        <v>334</v>
      </c>
      <c r="L232" s="3"/>
      <c r="M232" s="3"/>
      <c r="N232" s="3"/>
      <c r="O232" s="3"/>
      <c r="P232" s="3"/>
      <c r="Q232" s="3" t="s">
        <v>335</v>
      </c>
      <c r="R232" s="3"/>
      <c r="S232" s="3" t="str">
        <f ca="1">IF(H232="","",$B$2&amp;G232&amp;$B$2&amp;$B$1&amp;H232)</f>
        <v>"AtkPower":0.9</v>
      </c>
      <c r="T232" s="3" t="str">
        <f>IF(J232="","",$B$2&amp;I232&amp;$B$2&amp;$B$1&amp;J232)</f>
        <v/>
      </c>
      <c r="U232" s="3" t="str">
        <f>IF(L232="","",$B$2&amp;K232&amp;$B$2&amp;$B$1&amp;L232)</f>
        <v/>
      </c>
      <c r="V232" s="3" t="str">
        <f>IF(N232="","",$B$2&amp;M232&amp;$B$2&amp;$B$1&amp;N232)</f>
        <v/>
      </c>
      <c r="W232" s="3" t="str">
        <f>IF(P232="","",$B$2&amp;O232&amp;$B$2&amp;$B$1&amp;P232)</f>
        <v/>
      </c>
      <c r="X232" s="3" t="str">
        <f>IF(R232="","",$B$2&amp;Q232&amp;$B$2&amp;$B$1&amp;R232)</f>
        <v/>
      </c>
      <c r="Y232" s="3" t="str">
        <f ca="1" t="shared" si="40"/>
        <v>{"AtkPower":0.9}</v>
      </c>
      <c r="Z232" s="11" t="s">
        <v>379</v>
      </c>
      <c r="AA232" s="11" t="str">
        <f ca="1" t="shared" si="41"/>
        <v>2级：前&lt;c=A6EC41&gt;5&lt;/c&gt;枚子弹伤害提高至&lt;q=attr_atk&gt;&lt;c=A6EC41&gt;90%&lt;/c&gt;，最后&lt;c=A6EC41&gt;1&lt;/c&gt;枚子弹伤害提高至&lt;q=attr_atk&gt;&lt;c=A6EC41&gt;180%&lt;/c&gt;伤害</v>
      </c>
      <c r="AB232" s="11"/>
      <c r="AC232" s="11"/>
      <c r="AD232" s="11">
        <v>2</v>
      </c>
      <c r="AE232" s="11"/>
      <c r="AF232" s="11" t="s">
        <v>345</v>
      </c>
      <c r="AG232" s="11"/>
      <c r="AH232" s="11"/>
      <c r="AI232" s="11"/>
      <c r="AJ232" s="11" t="s">
        <v>355</v>
      </c>
      <c r="AK232" s="11" t="str">
        <f t="shared" si="56"/>
        <v>&lt;c=A6EC41&gt;</v>
      </c>
      <c r="AL232" s="11">
        <v>5</v>
      </c>
      <c r="AM232" s="11" t="s">
        <v>298</v>
      </c>
      <c r="AN232" s="11" t="s">
        <v>384</v>
      </c>
      <c r="AO232" s="11" t="str">
        <f t="shared" si="54"/>
        <v>&lt;q=attr_atk&gt;&lt;c=A6EC41&gt;</v>
      </c>
      <c r="AP232" s="11" t="str">
        <f ca="1" t="shared" si="55"/>
        <v>90%</v>
      </c>
      <c r="AQ232" s="11" t="s">
        <v>298</v>
      </c>
      <c r="AR232" s="11" t="s">
        <v>357</v>
      </c>
      <c r="AS232" s="11" t="str">
        <f>$B$6</f>
        <v>&lt;c=A6EC41&gt;</v>
      </c>
      <c r="AT232" s="11">
        <v>1</v>
      </c>
      <c r="AU232" s="11" t="s">
        <v>298</v>
      </c>
      <c r="AV232" s="11" t="s">
        <v>384</v>
      </c>
      <c r="AW232" s="11" t="str">
        <f t="shared" si="57"/>
        <v>&lt;q=attr_atk&gt;&lt;c=A6EC41&gt;</v>
      </c>
      <c r="AX232" s="11" t="str">
        <f ca="1">ROUND($H232*100*2,2)&amp;"%"</f>
        <v>180%</v>
      </c>
      <c r="AY232" s="11" t="s">
        <v>298</v>
      </c>
      <c r="AZ232" s="11" t="s">
        <v>344</v>
      </c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 t="str">
        <f t="shared" si="42"/>
        <v>立即更换特殊弹匣射击</v>
      </c>
      <c r="BQ232" s="11" t="str">
        <f ca="1" t="shared" si="53"/>
        <v>2级：前&lt;c=A6EC41&gt;5&lt;/c&gt;枚子弹伤害提高至&lt;q=attr_atk&gt;&lt;c=A6EC41&gt;90%&lt;/c&gt;，最后&lt;c=A6EC41&gt;1&lt;/c&gt;枚子弹伤害提高至&lt;q=attr_atk&gt;&lt;c=A6EC41&gt;180%&lt;/c&gt;伤害</v>
      </c>
      <c r="BR232" s="1">
        <f t="shared" si="45"/>
        <v>2</v>
      </c>
      <c r="BS232" s="1">
        <f t="shared" si="46"/>
        <v>202</v>
      </c>
      <c r="BT232" s="1">
        <f>COUNTIF($BS$10:BS232,601)</f>
        <v>5</v>
      </c>
      <c r="BU232" s="1">
        <f t="shared" si="47"/>
        <v>1</v>
      </c>
    </row>
    <row r="233" spans="2:73">
      <c r="B233" s="1" t="str">
        <f t="shared" si="43"/>
        <v>SkillDescBrief4010202</v>
      </c>
      <c r="C233" s="1" t="str">
        <f t="shared" si="44"/>
        <v>SkillDescDetail401020203</v>
      </c>
      <c r="D233" s="3">
        <v>401020203</v>
      </c>
      <c r="E233" s="3">
        <v>4010202</v>
      </c>
      <c r="F233" s="3">
        <v>3</v>
      </c>
      <c r="G233" s="3" t="s">
        <v>332</v>
      </c>
      <c r="H233" s="3">
        <f ca="1">ROUND(_xlfn.XLOOKUP($F233,$D$1:$D$5,$E$1:$E$5)*OFFSET(H233,5-F233,0)/0.05,0)*0.05</f>
        <v>0.95</v>
      </c>
      <c r="I233" s="3" t="s">
        <v>333</v>
      </c>
      <c r="J233" s="3"/>
      <c r="K233" s="3" t="s">
        <v>334</v>
      </c>
      <c r="L233" s="3"/>
      <c r="M233" s="3"/>
      <c r="N233" s="3"/>
      <c r="O233" s="3"/>
      <c r="P233" s="3"/>
      <c r="Q233" s="3" t="s">
        <v>335</v>
      </c>
      <c r="R233" s="3"/>
      <c r="S233" s="3" t="str">
        <f ca="1">IF(H233="","",$B$2&amp;G233&amp;$B$2&amp;$B$1&amp;H233)</f>
        <v>"AtkPower":0.95</v>
      </c>
      <c r="T233" s="3" t="str">
        <f>IF(J233="","",$B$2&amp;I233&amp;$B$2&amp;$B$1&amp;J233)</f>
        <v/>
      </c>
      <c r="U233" s="3" t="str">
        <f>IF(L233="","",$B$2&amp;K233&amp;$B$2&amp;$B$1&amp;L233)</f>
        <v/>
      </c>
      <c r="V233" s="3" t="str">
        <f>IF(N233="","",$B$2&amp;M233&amp;$B$2&amp;$B$1&amp;N233)</f>
        <v/>
      </c>
      <c r="W233" s="3" t="str">
        <f>IF(P233="","",$B$2&amp;O233&amp;$B$2&amp;$B$1&amp;P233)</f>
        <v/>
      </c>
      <c r="X233" s="3" t="str">
        <f>IF(R233="","",$B$2&amp;Q233&amp;$B$2&amp;$B$1&amp;R233)</f>
        <v/>
      </c>
      <c r="Y233" s="3" t="str">
        <f ca="1" t="shared" si="40"/>
        <v>{"AtkPower":0.95}</v>
      </c>
      <c r="Z233" s="11" t="s">
        <v>379</v>
      </c>
      <c r="AA233" s="11" t="str">
        <f ca="1" t="shared" si="41"/>
        <v>3级：前&lt;c=A6EC41&gt;5&lt;/c&gt;枚子弹伤害提高至&lt;q=attr_atk&gt;&lt;c=A6EC41&gt;95%&lt;/c&gt;，最后&lt;c=A6EC41&gt;1&lt;/c&gt;枚子弹伤害提高至&lt;q=attr_atk&gt;&lt;c=A6EC41&gt;190%&lt;/c&gt;伤害</v>
      </c>
      <c r="AB233" s="11"/>
      <c r="AC233" s="11"/>
      <c r="AD233" s="11">
        <v>3</v>
      </c>
      <c r="AE233" s="11"/>
      <c r="AF233" s="11" t="s">
        <v>345</v>
      </c>
      <c r="AG233" s="11"/>
      <c r="AH233" s="11"/>
      <c r="AI233" s="11"/>
      <c r="AJ233" s="11" t="s">
        <v>355</v>
      </c>
      <c r="AK233" s="11" t="str">
        <f t="shared" si="56"/>
        <v>&lt;c=A6EC41&gt;</v>
      </c>
      <c r="AL233" s="11">
        <v>5</v>
      </c>
      <c r="AM233" s="11" t="s">
        <v>298</v>
      </c>
      <c r="AN233" s="11" t="s">
        <v>384</v>
      </c>
      <c r="AO233" s="11" t="str">
        <f t="shared" si="54"/>
        <v>&lt;q=attr_atk&gt;&lt;c=A6EC41&gt;</v>
      </c>
      <c r="AP233" s="11" t="str">
        <f ca="1" t="shared" si="55"/>
        <v>95%</v>
      </c>
      <c r="AQ233" s="11" t="s">
        <v>298</v>
      </c>
      <c r="AR233" s="11" t="s">
        <v>357</v>
      </c>
      <c r="AS233" s="11" t="str">
        <f>$B$6</f>
        <v>&lt;c=A6EC41&gt;</v>
      </c>
      <c r="AT233" s="11">
        <v>1</v>
      </c>
      <c r="AU233" s="11" t="s">
        <v>298</v>
      </c>
      <c r="AV233" s="11" t="s">
        <v>384</v>
      </c>
      <c r="AW233" s="11" t="str">
        <f t="shared" si="57"/>
        <v>&lt;q=attr_atk&gt;&lt;c=A6EC41&gt;</v>
      </c>
      <c r="AX233" s="11" t="str">
        <f ca="1">ROUND($H233*100*2,2)&amp;"%"</f>
        <v>190%</v>
      </c>
      <c r="AY233" s="11" t="s">
        <v>298</v>
      </c>
      <c r="AZ233" s="11" t="s">
        <v>344</v>
      </c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 t="str">
        <f t="shared" si="42"/>
        <v>立即更换特殊弹匣射击</v>
      </c>
      <c r="BQ233" s="11" t="str">
        <f ca="1" t="shared" si="53"/>
        <v>3级：前&lt;c=A6EC41&gt;5&lt;/c&gt;枚子弹伤害提高至&lt;q=attr_atk&gt;&lt;c=A6EC41&gt;95%&lt;/c&gt;，最后&lt;c=A6EC41&gt;1&lt;/c&gt;枚子弹伤害提高至&lt;q=attr_atk&gt;&lt;c=A6EC41&gt;190%&lt;/c&gt;伤害</v>
      </c>
      <c r="BR233" s="1">
        <f t="shared" si="45"/>
        <v>2</v>
      </c>
      <c r="BS233" s="1">
        <f t="shared" si="46"/>
        <v>203</v>
      </c>
      <c r="BT233" s="1">
        <f>COUNTIF($BS$10:BS233,601)</f>
        <v>5</v>
      </c>
      <c r="BU233" s="1">
        <f t="shared" si="47"/>
        <v>1</v>
      </c>
    </row>
    <row r="234" spans="2:73">
      <c r="B234" s="1" t="str">
        <f t="shared" si="43"/>
        <v>SkillDescBrief4010202</v>
      </c>
      <c r="C234" s="1" t="str">
        <f t="shared" si="44"/>
        <v>SkillDescDetail401020204</v>
      </c>
      <c r="D234" s="3">
        <v>401020204</v>
      </c>
      <c r="E234" s="3">
        <v>4010202</v>
      </c>
      <c r="F234" s="3">
        <v>4</v>
      </c>
      <c r="G234" s="3" t="s">
        <v>332</v>
      </c>
      <c r="H234" s="3">
        <f ca="1">ROUND(_xlfn.XLOOKUP($F234,$D$1:$D$5,$E$1:$E$5)*OFFSET(H234,5-F234,0)/0.05,0)*0.05</f>
        <v>1.1</v>
      </c>
      <c r="I234" s="3" t="s">
        <v>333</v>
      </c>
      <c r="J234" s="3"/>
      <c r="K234" s="3" t="s">
        <v>334</v>
      </c>
      <c r="L234" s="3"/>
      <c r="M234" s="3"/>
      <c r="N234" s="3"/>
      <c r="O234" s="3"/>
      <c r="P234" s="3"/>
      <c r="Q234" s="3" t="s">
        <v>335</v>
      </c>
      <c r="R234" s="3"/>
      <c r="S234" s="3" t="str">
        <f ca="1">IF(H234="","",$B$2&amp;G234&amp;$B$2&amp;$B$1&amp;H234)</f>
        <v>"AtkPower":1.1</v>
      </c>
      <c r="T234" s="3" t="str">
        <f>IF(J234="","",$B$2&amp;I234&amp;$B$2&amp;$B$1&amp;J234)</f>
        <v/>
      </c>
      <c r="U234" s="3" t="str">
        <f>IF(L234="","",$B$2&amp;K234&amp;$B$2&amp;$B$1&amp;L234)</f>
        <v/>
      </c>
      <c r="V234" s="3" t="str">
        <f>IF(N234="","",$B$2&amp;M234&amp;$B$2&amp;$B$1&amp;N234)</f>
        <v/>
      </c>
      <c r="W234" s="3" t="str">
        <f>IF(P234="","",$B$2&amp;O234&amp;$B$2&amp;$B$1&amp;P234)</f>
        <v/>
      </c>
      <c r="X234" s="3" t="str">
        <f>IF(R234="","",$B$2&amp;Q234&amp;$B$2&amp;$B$1&amp;R234)</f>
        <v/>
      </c>
      <c r="Y234" s="3" t="str">
        <f ca="1" t="shared" si="40"/>
        <v>{"AtkPower":1.1}</v>
      </c>
      <c r="Z234" s="11" t="s">
        <v>379</v>
      </c>
      <c r="AA234" s="11" t="str">
        <f ca="1" t="shared" si="41"/>
        <v>4级：前&lt;c=A6EC41&gt;5&lt;/c&gt;枚子弹伤害提高至&lt;q=attr_atk&gt;&lt;c=A6EC41&gt;110%&lt;/c&gt;，最后&lt;c=A6EC41&gt;1&lt;/c&gt;枚子弹伤害提高至&lt;q=attr_atk&gt;&lt;c=A6EC41&gt;220%&lt;/c&gt;伤害</v>
      </c>
      <c r="AB234" s="11"/>
      <c r="AC234" s="11"/>
      <c r="AD234" s="11">
        <v>4</v>
      </c>
      <c r="AE234" s="11"/>
      <c r="AF234" s="11" t="s">
        <v>345</v>
      </c>
      <c r="AG234" s="11"/>
      <c r="AH234" s="11"/>
      <c r="AI234" s="11"/>
      <c r="AJ234" s="11" t="s">
        <v>355</v>
      </c>
      <c r="AK234" s="11" t="str">
        <f t="shared" si="56"/>
        <v>&lt;c=A6EC41&gt;</v>
      </c>
      <c r="AL234" s="11">
        <v>5</v>
      </c>
      <c r="AM234" s="11" t="s">
        <v>298</v>
      </c>
      <c r="AN234" s="11" t="s">
        <v>384</v>
      </c>
      <c r="AO234" s="11" t="str">
        <f t="shared" si="54"/>
        <v>&lt;q=attr_atk&gt;&lt;c=A6EC41&gt;</v>
      </c>
      <c r="AP234" s="11" t="str">
        <f ca="1" t="shared" si="55"/>
        <v>110%</v>
      </c>
      <c r="AQ234" s="11" t="s">
        <v>298</v>
      </c>
      <c r="AR234" s="11" t="s">
        <v>357</v>
      </c>
      <c r="AS234" s="11" t="str">
        <f>$B$6</f>
        <v>&lt;c=A6EC41&gt;</v>
      </c>
      <c r="AT234" s="11">
        <v>1</v>
      </c>
      <c r="AU234" s="11" t="s">
        <v>298</v>
      </c>
      <c r="AV234" s="11" t="s">
        <v>384</v>
      </c>
      <c r="AW234" s="11" t="str">
        <f t="shared" si="57"/>
        <v>&lt;q=attr_atk&gt;&lt;c=A6EC41&gt;</v>
      </c>
      <c r="AX234" s="11" t="str">
        <f ca="1">ROUND($H234*100*2,2)&amp;"%"</f>
        <v>220%</v>
      </c>
      <c r="AY234" s="11" t="s">
        <v>298</v>
      </c>
      <c r="AZ234" s="11" t="s">
        <v>344</v>
      </c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 t="str">
        <f t="shared" si="42"/>
        <v>立即更换特殊弹匣射击</v>
      </c>
      <c r="BQ234" s="11" t="str">
        <f ca="1" t="shared" si="53"/>
        <v>4级：前&lt;c=A6EC41&gt;5&lt;/c&gt;枚子弹伤害提高至&lt;q=attr_atk&gt;&lt;c=A6EC41&gt;110%&lt;/c&gt;，最后&lt;c=A6EC41&gt;1&lt;/c&gt;枚子弹伤害提高至&lt;q=attr_atk&gt;&lt;c=A6EC41&gt;220%&lt;/c&gt;伤害</v>
      </c>
      <c r="BR234" s="1">
        <f t="shared" si="45"/>
        <v>2</v>
      </c>
      <c r="BS234" s="1">
        <f t="shared" si="46"/>
        <v>204</v>
      </c>
      <c r="BT234" s="1">
        <f>COUNTIF($BS$10:BS234,601)</f>
        <v>5</v>
      </c>
      <c r="BU234" s="1">
        <f t="shared" si="47"/>
        <v>1</v>
      </c>
    </row>
    <row r="235" spans="2:73">
      <c r="B235" s="1" t="str">
        <f t="shared" si="43"/>
        <v>SkillDescBrief4010202</v>
      </c>
      <c r="C235" s="1" t="str">
        <f t="shared" si="44"/>
        <v>SkillDescDetail401020205</v>
      </c>
      <c r="D235" s="3">
        <v>401020205</v>
      </c>
      <c r="E235" s="3">
        <v>4010202</v>
      </c>
      <c r="F235" s="3">
        <v>5</v>
      </c>
      <c r="G235" s="3" t="s">
        <v>332</v>
      </c>
      <c r="H235" s="3">
        <v>1.2</v>
      </c>
      <c r="I235" s="3" t="s">
        <v>333</v>
      </c>
      <c r="J235" s="3"/>
      <c r="K235" s="3" t="s">
        <v>334</v>
      </c>
      <c r="L235" s="3"/>
      <c r="M235" s="3"/>
      <c r="N235" s="3"/>
      <c r="O235" s="3"/>
      <c r="P235" s="3"/>
      <c r="Q235" s="3" t="s">
        <v>335</v>
      </c>
      <c r="R235" s="3"/>
      <c r="S235" s="3" t="str">
        <f>IF(H235="","",$B$2&amp;G235&amp;$B$2&amp;$B$1&amp;H235)</f>
        <v>"AtkPower":1.2</v>
      </c>
      <c r="T235" s="3" t="str">
        <f>IF(J235="","",$B$2&amp;I235&amp;$B$2&amp;$B$1&amp;J235)</f>
        <v/>
      </c>
      <c r="U235" s="3" t="str">
        <f>IF(L235="","",$B$2&amp;K235&amp;$B$2&amp;$B$1&amp;L235)</f>
        <v/>
      </c>
      <c r="V235" s="3" t="str">
        <f>IF(N235="","",$B$2&amp;M235&amp;$B$2&amp;$B$1&amp;N235)</f>
        <v/>
      </c>
      <c r="W235" s="3" t="str">
        <f>IF(P235="","",$B$2&amp;O235&amp;$B$2&amp;$B$1&amp;P235)</f>
        <v/>
      </c>
      <c r="X235" s="3" t="str">
        <f>IF(R235="","",$B$2&amp;Q235&amp;$B$2&amp;$B$1&amp;R235)</f>
        <v/>
      </c>
      <c r="Y235" s="3" t="str">
        <f t="shared" si="40"/>
        <v>{"AtkPower":1.2}</v>
      </c>
      <c r="Z235" s="11" t="s">
        <v>379</v>
      </c>
      <c r="AA235" s="11" t="str">
        <f t="shared" si="41"/>
        <v>5级：前&lt;c=A6EC41&gt;5&lt;/c&gt;枚子弹伤害提高至&lt;q=attr_atk&gt;&lt;c=A6EC41&gt;120%&lt;/c&gt;，最后&lt;c=A6EC41&gt;1&lt;/c&gt;枚子弹伤害提高至&lt;q=attr_atk&gt;&lt;c=A6EC41&gt;240%&lt;/c&gt;伤害</v>
      </c>
      <c r="AB235" s="11"/>
      <c r="AC235" s="11"/>
      <c r="AD235" s="11">
        <v>5</v>
      </c>
      <c r="AE235" s="11"/>
      <c r="AF235" s="11" t="s">
        <v>345</v>
      </c>
      <c r="AG235" s="11"/>
      <c r="AH235" s="11"/>
      <c r="AI235" s="11"/>
      <c r="AJ235" s="11" t="s">
        <v>355</v>
      </c>
      <c r="AK235" s="11" t="str">
        <f t="shared" si="56"/>
        <v>&lt;c=A6EC41&gt;</v>
      </c>
      <c r="AL235" s="11">
        <v>5</v>
      </c>
      <c r="AM235" s="11" t="s">
        <v>298</v>
      </c>
      <c r="AN235" s="11" t="s">
        <v>384</v>
      </c>
      <c r="AO235" s="11" t="str">
        <f t="shared" si="54"/>
        <v>&lt;q=attr_atk&gt;&lt;c=A6EC41&gt;</v>
      </c>
      <c r="AP235" s="11" t="str">
        <f t="shared" si="55"/>
        <v>120%</v>
      </c>
      <c r="AQ235" s="11" t="s">
        <v>298</v>
      </c>
      <c r="AR235" s="11" t="s">
        <v>357</v>
      </c>
      <c r="AS235" s="11" t="str">
        <f>$B$6</f>
        <v>&lt;c=A6EC41&gt;</v>
      </c>
      <c r="AT235" s="11">
        <v>1</v>
      </c>
      <c r="AU235" s="11" t="s">
        <v>298</v>
      </c>
      <c r="AV235" s="11" t="s">
        <v>384</v>
      </c>
      <c r="AW235" s="11" t="str">
        <f t="shared" si="57"/>
        <v>&lt;q=attr_atk&gt;&lt;c=A6EC41&gt;</v>
      </c>
      <c r="AX235" s="11" t="str">
        <f>ROUND($H235*100*2,2)&amp;"%"</f>
        <v>240%</v>
      </c>
      <c r="AY235" s="11" t="s">
        <v>298</v>
      </c>
      <c r="AZ235" s="11" t="s">
        <v>344</v>
      </c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 t="str">
        <f t="shared" si="42"/>
        <v>立即更换特殊弹匣射击</v>
      </c>
      <c r="BQ235" s="11" t="str">
        <f t="shared" si="53"/>
        <v>5级：前&lt;c=A6EC41&gt;5&lt;/c&gt;枚子弹伤害提高至&lt;q=attr_atk&gt;&lt;c=A6EC41&gt;120%&lt;/c&gt;，最后&lt;c=A6EC41&gt;1&lt;/c&gt;枚子弹伤害提高至&lt;q=attr_atk&gt;&lt;c=A6EC41&gt;240%&lt;/c&gt;伤害</v>
      </c>
      <c r="BR235" s="1">
        <f t="shared" si="45"/>
        <v>2</v>
      </c>
      <c r="BS235" s="1">
        <f t="shared" si="46"/>
        <v>205</v>
      </c>
      <c r="BT235" s="1">
        <f>COUNTIF($BS$10:BS235,601)</f>
        <v>5</v>
      </c>
      <c r="BU235" s="1">
        <f t="shared" si="47"/>
        <v>1</v>
      </c>
    </row>
    <row r="236" spans="2:73">
      <c r="B236" s="1" t="str">
        <f t="shared" si="43"/>
        <v>SkillDescBrief// 经营被动</v>
      </c>
      <c r="C236" s="1" t="str">
        <f t="shared" si="44"/>
        <v>SkillDescDetail// 经营被动</v>
      </c>
      <c r="D236" s="7" t="s">
        <v>71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 t="str">
        <f t="shared" si="40"/>
        <v/>
      </c>
      <c r="Z236" s="10" t="s">
        <v>336</v>
      </c>
      <c r="AA236" s="10" t="str">
        <f t="shared" si="41"/>
        <v/>
      </c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 t="str">
        <f t="shared" si="42"/>
        <v/>
      </c>
      <c r="BQ236" s="10" t="str">
        <f t="shared" si="53"/>
        <v/>
      </c>
      <c r="BR236" s="1">
        <f t="shared" si="45"/>
        <v>0</v>
      </c>
      <c r="BS236" s="1">
        <f t="shared" si="46"/>
        <v>0</v>
      </c>
      <c r="BT236" s="1">
        <f>COUNTIF($BS$10:BS236,601)</f>
        <v>5</v>
      </c>
      <c r="BU236" s="1">
        <f t="shared" si="47"/>
        <v>1</v>
      </c>
    </row>
    <row r="237" spans="2:73">
      <c r="B237" s="1" t="str">
        <f t="shared" si="43"/>
        <v>SkillDescBrief4010203</v>
      </c>
      <c r="C237" s="1" t="str">
        <f t="shared" si="44"/>
        <v>SkillDescDetail401020301</v>
      </c>
      <c r="D237" s="3">
        <v>401020301</v>
      </c>
      <c r="E237" s="3">
        <v>4010203</v>
      </c>
      <c r="F237" s="3">
        <v>1</v>
      </c>
      <c r="G237" s="3" t="s">
        <v>332</v>
      </c>
      <c r="H237" s="3"/>
      <c r="I237" s="3" t="s">
        <v>333</v>
      </c>
      <c r="J237" s="3"/>
      <c r="K237" s="3" t="s">
        <v>334</v>
      </c>
      <c r="L237" s="3"/>
      <c r="M237" s="3"/>
      <c r="N237" s="3"/>
      <c r="O237" s="3"/>
      <c r="P237" s="3"/>
      <c r="Q237" s="3" t="s">
        <v>335</v>
      </c>
      <c r="R237" s="3"/>
      <c r="S237" s="3" t="str">
        <f>IF(H237="","",$B$2&amp;G237&amp;$B$2&amp;$B$1&amp;H237)</f>
        <v/>
      </c>
      <c r="T237" s="3" t="str">
        <f>IF(J237="","",$B$2&amp;I237&amp;$B$2&amp;$B$1&amp;J237)</f>
        <v/>
      </c>
      <c r="U237" s="3" t="str">
        <f>IF(L237="","",$B$2&amp;K237&amp;$B$2&amp;$B$1&amp;L237)</f>
        <v/>
      </c>
      <c r="V237" s="3" t="str">
        <f>IF(N237="","",$B$2&amp;M237&amp;$B$2&amp;$B$1&amp;N237)</f>
        <v/>
      </c>
      <c r="W237" s="3" t="str">
        <f>IF(P237="","",$B$2&amp;O237&amp;$B$2&amp;$B$1&amp;P237)</f>
        <v/>
      </c>
      <c r="X237" s="3" t="str">
        <f>IF(R237="","",$B$2&amp;Q237&amp;$B$2&amp;$B$1&amp;R237)</f>
        <v/>
      </c>
      <c r="Y237" s="3" t="str">
        <f t="shared" si="40"/>
        <v>{}</v>
      </c>
      <c r="Z237" s="11" t="s">
        <v>358</v>
      </c>
      <c r="AA237" s="11" t="str">
        <f t="shared" si="41"/>
        <v>放置在产业中时，产业收入提高&lt;c=A6EC41&gt;2&lt;/c&gt;倍，产业升级消耗减少&lt;c=A6EC41&gt;2&lt;/c&gt;倍</v>
      </c>
      <c r="AB237" s="11"/>
      <c r="AC237" s="11"/>
      <c r="AD237" s="11"/>
      <c r="AE237" s="11"/>
      <c r="AF237" s="11"/>
      <c r="AG237" s="11"/>
      <c r="AH237" s="11"/>
      <c r="AI237" s="11"/>
      <c r="AJ237" s="11" t="s">
        <v>359</v>
      </c>
      <c r="AK237" s="11" t="str">
        <f t="shared" ref="AK237:AK241" si="58">$B$6</f>
        <v>&lt;c=A6EC41&gt;</v>
      </c>
      <c r="AL237" s="11">
        <v>2</v>
      </c>
      <c r="AM237" s="11" t="s">
        <v>298</v>
      </c>
      <c r="AN237" s="11" t="s">
        <v>360</v>
      </c>
      <c r="AO237" s="11" t="s">
        <v>304</v>
      </c>
      <c r="AP237" s="11">
        <v>2</v>
      </c>
      <c r="AQ237" s="11" t="s">
        <v>298</v>
      </c>
      <c r="AR237" s="11" t="s">
        <v>361</v>
      </c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 t="str">
        <f t="shared" si="42"/>
        <v>使产业收入提高，升级消耗减少</v>
      </c>
      <c r="BQ237" s="11" t="str">
        <f t="shared" si="53"/>
        <v>放置在产业中时，产业收入提高&lt;c=A6EC41&gt;2&lt;/c&gt;倍，产业升级消耗减少&lt;c=A6EC41&gt;2&lt;/c&gt;倍</v>
      </c>
      <c r="BR237" s="1">
        <f t="shared" si="45"/>
        <v>3</v>
      </c>
      <c r="BS237" s="1">
        <f t="shared" si="46"/>
        <v>301</v>
      </c>
      <c r="BT237" s="1">
        <f>COUNTIF($BS$10:BS237,601)</f>
        <v>5</v>
      </c>
      <c r="BU237" s="1">
        <f t="shared" si="47"/>
        <v>1</v>
      </c>
    </row>
    <row r="238" spans="2:73">
      <c r="B238" s="1" t="str">
        <f t="shared" si="43"/>
        <v>SkillDescBrief4010203</v>
      </c>
      <c r="C238" s="1" t="str">
        <f t="shared" si="44"/>
        <v>SkillDescDetail401020302</v>
      </c>
      <c r="D238" s="3">
        <v>401020302</v>
      </c>
      <c r="E238" s="3">
        <v>4010203</v>
      </c>
      <c r="F238" s="3">
        <v>2</v>
      </c>
      <c r="G238" s="3" t="s">
        <v>332</v>
      </c>
      <c r="H238" s="3"/>
      <c r="I238" s="3" t="s">
        <v>333</v>
      </c>
      <c r="J238" s="3"/>
      <c r="K238" s="3" t="s">
        <v>334</v>
      </c>
      <c r="L238" s="3"/>
      <c r="M238" s="3"/>
      <c r="N238" s="3"/>
      <c r="O238" s="3"/>
      <c r="P238" s="3"/>
      <c r="Q238" s="3" t="s">
        <v>335</v>
      </c>
      <c r="R238" s="3"/>
      <c r="S238" s="3" t="str">
        <f>IF(H238="","",$B$2&amp;G238&amp;$B$2&amp;$B$1&amp;H238)</f>
        <v/>
      </c>
      <c r="T238" s="3" t="str">
        <f>IF(J238="","",$B$2&amp;I238&amp;$B$2&amp;$B$1&amp;J238)</f>
        <v/>
      </c>
      <c r="U238" s="3" t="str">
        <f>IF(L238="","",$B$2&amp;K238&amp;$B$2&amp;$B$1&amp;L238)</f>
        <v/>
      </c>
      <c r="V238" s="3" t="str">
        <f>IF(N238="","",$B$2&amp;M238&amp;$B$2&amp;$B$1&amp;N238)</f>
        <v/>
      </c>
      <c r="W238" s="3" t="str">
        <f>IF(P238="","",$B$2&amp;O238&amp;$B$2&amp;$B$1&amp;P238)</f>
        <v/>
      </c>
      <c r="X238" s="3" t="str">
        <f>IF(R238="","",$B$2&amp;Q238&amp;$B$2&amp;$B$1&amp;R238)</f>
        <v/>
      </c>
      <c r="Y238" s="3" t="str">
        <f t="shared" si="40"/>
        <v>{}</v>
      </c>
      <c r="Z238" s="11" t="s">
        <v>358</v>
      </c>
      <c r="AA238" s="11" t="str">
        <f t="shared" si="41"/>
        <v>2级：放置在产业中时，产业收入提高&lt;c=A6EC41&gt;8&lt;/c&gt;倍，产业升级消耗减少&lt;c=A6EC41&gt;8&lt;/c&gt;倍</v>
      </c>
      <c r="AB238" s="11"/>
      <c r="AC238" s="11"/>
      <c r="AD238" s="11">
        <v>2</v>
      </c>
      <c r="AE238" s="11"/>
      <c r="AF238" s="11" t="s">
        <v>345</v>
      </c>
      <c r="AG238" s="11"/>
      <c r="AH238" s="11"/>
      <c r="AI238" s="11"/>
      <c r="AJ238" s="11" t="s">
        <v>359</v>
      </c>
      <c r="AK238" s="11" t="str">
        <f t="shared" si="58"/>
        <v>&lt;c=A6EC41&gt;</v>
      </c>
      <c r="AL238" s="11">
        <f>AL237*4</f>
        <v>8</v>
      </c>
      <c r="AM238" s="11" t="s">
        <v>298</v>
      </c>
      <c r="AN238" s="11" t="s">
        <v>360</v>
      </c>
      <c r="AO238" s="11" t="s">
        <v>304</v>
      </c>
      <c r="AP238" s="11">
        <f>AP237*4</f>
        <v>8</v>
      </c>
      <c r="AQ238" s="11" t="s">
        <v>298</v>
      </c>
      <c r="AR238" s="11" t="s">
        <v>361</v>
      </c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 t="str">
        <f t="shared" si="42"/>
        <v>使产业收入提高，升级消耗减少</v>
      </c>
      <c r="BQ238" s="11" t="str">
        <f t="shared" si="53"/>
        <v>2级：放置在产业中时，产业收入提高&lt;c=A6EC41&gt;8&lt;/c&gt;倍，产业升级消耗减少&lt;c=A6EC41&gt;8&lt;/c&gt;倍</v>
      </c>
      <c r="BR238" s="1">
        <f t="shared" si="45"/>
        <v>3</v>
      </c>
      <c r="BS238" s="1">
        <f t="shared" si="46"/>
        <v>302</v>
      </c>
      <c r="BT238" s="1">
        <f>COUNTIF($BS$10:BS238,601)</f>
        <v>5</v>
      </c>
      <c r="BU238" s="1">
        <f t="shared" si="47"/>
        <v>1</v>
      </c>
    </row>
    <row r="239" spans="2:73">
      <c r="B239" s="1" t="str">
        <f t="shared" si="43"/>
        <v>SkillDescBrief4010203</v>
      </c>
      <c r="C239" s="1" t="str">
        <f t="shared" si="44"/>
        <v>SkillDescDetail401020303</v>
      </c>
      <c r="D239" s="3">
        <v>401020303</v>
      </c>
      <c r="E239" s="3">
        <v>4010203</v>
      </c>
      <c r="F239" s="3">
        <v>3</v>
      </c>
      <c r="G239" s="3" t="s">
        <v>332</v>
      </c>
      <c r="H239" s="3"/>
      <c r="I239" s="3" t="s">
        <v>333</v>
      </c>
      <c r="J239" s="3"/>
      <c r="K239" s="3" t="s">
        <v>334</v>
      </c>
      <c r="L239" s="3"/>
      <c r="M239" s="3"/>
      <c r="N239" s="3"/>
      <c r="O239" s="3"/>
      <c r="P239" s="3"/>
      <c r="Q239" s="3" t="s">
        <v>335</v>
      </c>
      <c r="R239" s="3"/>
      <c r="S239" s="3" t="str">
        <f>IF(H239="","",$B$2&amp;G239&amp;$B$2&amp;$B$1&amp;H239)</f>
        <v/>
      </c>
      <c r="T239" s="3" t="str">
        <f>IF(J239="","",$B$2&amp;I239&amp;$B$2&amp;$B$1&amp;J239)</f>
        <v/>
      </c>
      <c r="U239" s="3" t="str">
        <f>IF(L239="","",$B$2&amp;K239&amp;$B$2&amp;$B$1&amp;L239)</f>
        <v/>
      </c>
      <c r="V239" s="3" t="str">
        <f>IF(N239="","",$B$2&amp;M239&amp;$B$2&amp;$B$1&amp;N239)</f>
        <v/>
      </c>
      <c r="W239" s="3" t="str">
        <f>IF(P239="","",$B$2&amp;O239&amp;$B$2&amp;$B$1&amp;P239)</f>
        <v/>
      </c>
      <c r="X239" s="3" t="str">
        <f>IF(R239="","",$B$2&amp;Q239&amp;$B$2&amp;$B$1&amp;R239)</f>
        <v/>
      </c>
      <c r="Y239" s="3" t="str">
        <f t="shared" si="40"/>
        <v>{}</v>
      </c>
      <c r="Z239" s="11" t="s">
        <v>358</v>
      </c>
      <c r="AA239" s="11" t="str">
        <f t="shared" si="41"/>
        <v>3级：放置在产业中时，产业收入提高&lt;c=A6EC41&gt;32&lt;/c&gt;倍，产业升级消耗减少&lt;c=A6EC41&gt;32&lt;/c&gt;倍</v>
      </c>
      <c r="AB239" s="11"/>
      <c r="AC239" s="11"/>
      <c r="AD239" s="11">
        <v>3</v>
      </c>
      <c r="AE239" s="11"/>
      <c r="AF239" s="11" t="s">
        <v>345</v>
      </c>
      <c r="AG239" s="11"/>
      <c r="AH239" s="11"/>
      <c r="AI239" s="11"/>
      <c r="AJ239" s="11" t="s">
        <v>359</v>
      </c>
      <c r="AK239" s="11" t="str">
        <f t="shared" si="58"/>
        <v>&lt;c=A6EC41&gt;</v>
      </c>
      <c r="AL239" s="11">
        <f>AL238*4</f>
        <v>32</v>
      </c>
      <c r="AM239" s="11" t="s">
        <v>298</v>
      </c>
      <c r="AN239" s="11" t="s">
        <v>360</v>
      </c>
      <c r="AO239" s="11" t="s">
        <v>304</v>
      </c>
      <c r="AP239" s="11">
        <f>AP238*4</f>
        <v>32</v>
      </c>
      <c r="AQ239" s="11" t="s">
        <v>298</v>
      </c>
      <c r="AR239" s="11" t="s">
        <v>361</v>
      </c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 t="str">
        <f t="shared" si="42"/>
        <v>使产业收入提高，升级消耗减少</v>
      </c>
      <c r="BQ239" s="11" t="str">
        <f t="shared" si="53"/>
        <v>3级：放置在产业中时，产业收入提高&lt;c=A6EC41&gt;32&lt;/c&gt;倍，产业升级消耗减少&lt;c=A6EC41&gt;32&lt;/c&gt;倍</v>
      </c>
      <c r="BR239" s="1">
        <f t="shared" si="45"/>
        <v>3</v>
      </c>
      <c r="BS239" s="1">
        <f t="shared" si="46"/>
        <v>303</v>
      </c>
      <c r="BT239" s="1">
        <f>COUNTIF($BS$10:BS239,601)</f>
        <v>5</v>
      </c>
      <c r="BU239" s="1">
        <f t="shared" si="47"/>
        <v>1</v>
      </c>
    </row>
    <row r="240" spans="2:73">
      <c r="B240" s="1" t="str">
        <f t="shared" si="43"/>
        <v>SkillDescBrief4010203</v>
      </c>
      <c r="C240" s="1" t="str">
        <f t="shared" si="44"/>
        <v>SkillDescDetail401020304</v>
      </c>
      <c r="D240" s="3">
        <v>401020304</v>
      </c>
      <c r="E240" s="3">
        <v>4010203</v>
      </c>
      <c r="F240" s="3">
        <v>4</v>
      </c>
      <c r="G240" s="3" t="s">
        <v>332</v>
      </c>
      <c r="H240" s="3"/>
      <c r="I240" s="3" t="s">
        <v>333</v>
      </c>
      <c r="J240" s="3"/>
      <c r="K240" s="3" t="s">
        <v>334</v>
      </c>
      <c r="L240" s="3"/>
      <c r="M240" s="3"/>
      <c r="N240" s="3"/>
      <c r="O240" s="3"/>
      <c r="P240" s="3"/>
      <c r="Q240" s="3" t="s">
        <v>335</v>
      </c>
      <c r="R240" s="3"/>
      <c r="S240" s="3" t="str">
        <f>IF(H240="","",$B$2&amp;G240&amp;$B$2&amp;$B$1&amp;H240)</f>
        <v/>
      </c>
      <c r="T240" s="3" t="str">
        <f>IF(J240="","",$B$2&amp;I240&amp;$B$2&amp;$B$1&amp;J240)</f>
        <v/>
      </c>
      <c r="U240" s="3" t="str">
        <f>IF(L240="","",$B$2&amp;K240&amp;$B$2&amp;$B$1&amp;L240)</f>
        <v/>
      </c>
      <c r="V240" s="3" t="str">
        <f>IF(N240="","",$B$2&amp;M240&amp;$B$2&amp;$B$1&amp;N240)</f>
        <v/>
      </c>
      <c r="W240" s="3" t="str">
        <f>IF(P240="","",$B$2&amp;O240&amp;$B$2&amp;$B$1&amp;P240)</f>
        <v/>
      </c>
      <c r="X240" s="3" t="str">
        <f>IF(R240="","",$B$2&amp;Q240&amp;$B$2&amp;$B$1&amp;R240)</f>
        <v/>
      </c>
      <c r="Y240" s="3" t="str">
        <f t="shared" si="40"/>
        <v>{}</v>
      </c>
      <c r="Z240" s="11" t="s">
        <v>358</v>
      </c>
      <c r="AA240" s="11" t="str">
        <f t="shared" si="41"/>
        <v>4级：放置在产业中时，产业收入提高&lt;c=A6EC41&gt;64&lt;/c&gt;倍，产业升级消耗减少&lt;c=A6EC41&gt;64&lt;/c&gt;倍</v>
      </c>
      <c r="AB240" s="11"/>
      <c r="AC240" s="11"/>
      <c r="AD240" s="11">
        <v>4</v>
      </c>
      <c r="AE240" s="11"/>
      <c r="AF240" s="11" t="s">
        <v>345</v>
      </c>
      <c r="AG240" s="11"/>
      <c r="AH240" s="11"/>
      <c r="AI240" s="11"/>
      <c r="AJ240" s="11" t="s">
        <v>359</v>
      </c>
      <c r="AK240" s="11" t="str">
        <f t="shared" si="58"/>
        <v>&lt;c=A6EC41&gt;</v>
      </c>
      <c r="AL240" s="11">
        <v>64</v>
      </c>
      <c r="AM240" s="11" t="s">
        <v>298</v>
      </c>
      <c r="AN240" s="11" t="s">
        <v>360</v>
      </c>
      <c r="AO240" s="11" t="s">
        <v>304</v>
      </c>
      <c r="AP240" s="11">
        <v>64</v>
      </c>
      <c r="AQ240" s="11" t="s">
        <v>298</v>
      </c>
      <c r="AR240" s="11" t="s">
        <v>361</v>
      </c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 t="str">
        <f t="shared" si="42"/>
        <v>使产业收入提高，升级消耗减少</v>
      </c>
      <c r="BQ240" s="11" t="str">
        <f t="shared" si="53"/>
        <v>4级：放置在产业中时，产业收入提高&lt;c=A6EC41&gt;64&lt;/c&gt;倍，产业升级消耗减少&lt;c=A6EC41&gt;64&lt;/c&gt;倍</v>
      </c>
      <c r="BR240" s="1">
        <f t="shared" si="45"/>
        <v>3</v>
      </c>
      <c r="BS240" s="1">
        <f t="shared" si="46"/>
        <v>304</v>
      </c>
      <c r="BT240" s="1">
        <f>COUNTIF($BS$10:BS240,601)</f>
        <v>5</v>
      </c>
      <c r="BU240" s="1">
        <f t="shared" si="47"/>
        <v>1</v>
      </c>
    </row>
    <row r="241" spans="2:73">
      <c r="B241" s="1" t="str">
        <f t="shared" si="43"/>
        <v>SkillDescBrief4010203</v>
      </c>
      <c r="C241" s="1" t="str">
        <f t="shared" si="44"/>
        <v>SkillDescDetail401020305</v>
      </c>
      <c r="D241" s="3">
        <v>401020305</v>
      </c>
      <c r="E241" s="3">
        <v>4010203</v>
      </c>
      <c r="F241" s="3">
        <v>5</v>
      </c>
      <c r="G241" s="3" t="s">
        <v>332</v>
      </c>
      <c r="H241" s="3"/>
      <c r="I241" s="3" t="s">
        <v>333</v>
      </c>
      <c r="J241" s="3"/>
      <c r="K241" s="3" t="s">
        <v>334</v>
      </c>
      <c r="L241" s="3"/>
      <c r="M241" s="3"/>
      <c r="N241" s="3"/>
      <c r="O241" s="3"/>
      <c r="P241" s="3"/>
      <c r="Q241" s="3" t="s">
        <v>335</v>
      </c>
      <c r="R241" s="3"/>
      <c r="S241" s="3" t="str">
        <f>IF(H241="","",$B$2&amp;G241&amp;$B$2&amp;$B$1&amp;H241)</f>
        <v/>
      </c>
      <c r="T241" s="3" t="str">
        <f>IF(J241="","",$B$2&amp;I241&amp;$B$2&amp;$B$1&amp;J241)</f>
        <v/>
      </c>
      <c r="U241" s="3" t="str">
        <f>IF(L241="","",$B$2&amp;K241&amp;$B$2&amp;$B$1&amp;L241)</f>
        <v/>
      </c>
      <c r="V241" s="3" t="str">
        <f>IF(N241="","",$B$2&amp;M241&amp;$B$2&amp;$B$1&amp;N241)</f>
        <v/>
      </c>
      <c r="W241" s="3" t="str">
        <f>IF(P241="","",$B$2&amp;O241&amp;$B$2&amp;$B$1&amp;P241)</f>
        <v/>
      </c>
      <c r="X241" s="3" t="str">
        <f>IF(R241="","",$B$2&amp;Q241&amp;$B$2&amp;$B$1&amp;R241)</f>
        <v/>
      </c>
      <c r="Y241" s="3" t="str">
        <f t="shared" si="40"/>
        <v>{}</v>
      </c>
      <c r="Z241" s="11" t="s">
        <v>358</v>
      </c>
      <c r="AA241" s="11" t="str">
        <f t="shared" si="41"/>
        <v>5级：放置在产业中时，产业收入提高&lt;c=A6EC41&gt;128&lt;/c&gt;倍，产业升级消耗减少&lt;c=A6EC41&gt;128&lt;/c&gt;倍</v>
      </c>
      <c r="AB241" s="11"/>
      <c r="AC241" s="11"/>
      <c r="AD241" s="11">
        <v>5</v>
      </c>
      <c r="AE241" s="11"/>
      <c r="AF241" s="11" t="s">
        <v>345</v>
      </c>
      <c r="AG241" s="11"/>
      <c r="AH241" s="11"/>
      <c r="AI241" s="11"/>
      <c r="AJ241" s="11" t="s">
        <v>359</v>
      </c>
      <c r="AK241" s="11" t="str">
        <f t="shared" si="58"/>
        <v>&lt;c=A6EC41&gt;</v>
      </c>
      <c r="AL241" s="11">
        <v>128</v>
      </c>
      <c r="AM241" s="11" t="s">
        <v>298</v>
      </c>
      <c r="AN241" s="11" t="s">
        <v>360</v>
      </c>
      <c r="AO241" s="11" t="s">
        <v>304</v>
      </c>
      <c r="AP241" s="11">
        <v>128</v>
      </c>
      <c r="AQ241" s="11" t="s">
        <v>298</v>
      </c>
      <c r="AR241" s="11" t="s">
        <v>361</v>
      </c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 t="str">
        <f t="shared" si="42"/>
        <v>使产业收入提高，升级消耗减少</v>
      </c>
      <c r="BQ241" s="11" t="str">
        <f t="shared" si="53"/>
        <v>5级：放置在产业中时，产业收入提高&lt;c=A6EC41&gt;128&lt;/c&gt;倍，产业升级消耗减少&lt;c=A6EC41&gt;128&lt;/c&gt;倍</v>
      </c>
      <c r="BR241" s="1">
        <f t="shared" si="45"/>
        <v>3</v>
      </c>
      <c r="BS241" s="1">
        <f t="shared" si="46"/>
        <v>305</v>
      </c>
      <c r="BT241" s="1">
        <f>COUNTIF($BS$10:BS241,601)</f>
        <v>5</v>
      </c>
      <c r="BU241" s="1">
        <f t="shared" si="47"/>
        <v>1</v>
      </c>
    </row>
    <row r="242" spans="2:73">
      <c r="B242" s="1" t="str">
        <f t="shared" si="43"/>
        <v>SkillDescBrief// 战斗被动</v>
      </c>
      <c r="C242" s="1" t="str">
        <f t="shared" si="44"/>
        <v>SkillDescDetail// 战斗被动1</v>
      </c>
      <c r="D242" s="7" t="s">
        <v>337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 t="str">
        <f t="shared" si="40"/>
        <v/>
      </c>
      <c r="Z242" s="10" t="s">
        <v>336</v>
      </c>
      <c r="AA242" s="10" t="str">
        <f t="shared" si="41"/>
        <v/>
      </c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 t="str">
        <f t="shared" si="42"/>
        <v/>
      </c>
      <c r="BQ242" s="10" t="str">
        <f t="shared" si="53"/>
        <v/>
      </c>
      <c r="BR242" s="1">
        <f t="shared" si="45"/>
        <v>0</v>
      </c>
      <c r="BS242" s="1">
        <f t="shared" si="46"/>
        <v>0</v>
      </c>
      <c r="BT242" s="1">
        <f>COUNTIF($BS$10:BS242,601)</f>
        <v>5</v>
      </c>
      <c r="BU242" s="1">
        <f t="shared" si="47"/>
        <v>1</v>
      </c>
    </row>
    <row r="243" spans="2:73">
      <c r="B243" s="1" t="str">
        <f t="shared" si="43"/>
        <v>SkillDescBrief4010204</v>
      </c>
      <c r="C243" s="1" t="str">
        <f t="shared" si="44"/>
        <v>SkillDescDetail401020401</v>
      </c>
      <c r="D243" s="3">
        <v>401020401</v>
      </c>
      <c r="E243" s="3">
        <v>4010204</v>
      </c>
      <c r="F243" s="3">
        <v>1</v>
      </c>
      <c r="G243" s="3" t="s">
        <v>332</v>
      </c>
      <c r="H243" s="3">
        <v>0.04</v>
      </c>
      <c r="I243" s="3" t="s">
        <v>333</v>
      </c>
      <c r="J243" s="3"/>
      <c r="K243" s="3" t="s">
        <v>334</v>
      </c>
      <c r="L243" s="3">
        <v>1</v>
      </c>
      <c r="M243" s="3"/>
      <c r="N243" s="3"/>
      <c r="O243" s="3"/>
      <c r="P243" s="3"/>
      <c r="Q243" s="3" t="s">
        <v>335</v>
      </c>
      <c r="R243" s="3"/>
      <c r="S243" s="3" t="str">
        <f>IF(H243="","",$B$2&amp;G243&amp;$B$2&amp;$B$1&amp;H243)</f>
        <v>"AtkPower":0.04</v>
      </c>
      <c r="T243" s="3" t="str">
        <f>IF(J243="","",$B$2&amp;I243&amp;$B$2&amp;$B$1&amp;J243)</f>
        <v/>
      </c>
      <c r="U243" s="3" t="str">
        <f>IF(L243="","",$B$2&amp;K243&amp;$B$2&amp;$B$1&amp;L243)</f>
        <v>"BuffPower":1</v>
      </c>
      <c r="V243" s="3" t="str">
        <f>IF(N243="","",$B$2&amp;M243&amp;$B$2&amp;$B$1&amp;N243)</f>
        <v/>
      </c>
      <c r="W243" s="3" t="str">
        <f>IF(P243="","",$B$2&amp;O243&amp;$B$2&amp;$B$1&amp;P243)</f>
        <v/>
      </c>
      <c r="X243" s="3" t="str">
        <f>IF(R243="","",$B$2&amp;Q243&amp;$B$2&amp;$B$1&amp;R243)</f>
        <v/>
      </c>
      <c r="Y243" s="3" t="str">
        <f t="shared" si="40"/>
        <v>{"AtkPower":0.04,"BuffPower":1}</v>
      </c>
      <c r="Z243" s="11" t="s">
        <v>385</v>
      </c>
      <c r="AA243" s="11" t="str">
        <f t="shared" si="41"/>
        <v>装填速度提高&lt;c=A6EC41&gt;80%&lt;/c&gt;，核心技能额外造成&lt;q=attr_atk&gt;&lt;c=A6EC41&gt;4%&lt;/c&gt;伤害</v>
      </c>
      <c r="AB243" s="11"/>
      <c r="AC243" s="11"/>
      <c r="AD243" s="11"/>
      <c r="AE243" s="11"/>
      <c r="AF243" s="11"/>
      <c r="AG243" s="11"/>
      <c r="AH243" s="11"/>
      <c r="AI243" s="11"/>
      <c r="AJ243" s="11" t="s">
        <v>386</v>
      </c>
      <c r="AK243" s="11" t="str">
        <f>$B$6</f>
        <v>&lt;c=A6EC41&gt;</v>
      </c>
      <c r="AL243" s="14" t="s">
        <v>387</v>
      </c>
      <c r="AM243" s="11" t="s">
        <v>298</v>
      </c>
      <c r="AN243" s="11" t="s">
        <v>388</v>
      </c>
      <c r="AO243" s="11" t="str">
        <f>$B$8&amp;$B$6</f>
        <v>&lt;q=attr_atk&gt;&lt;c=A6EC41&gt;</v>
      </c>
      <c r="AP243" s="11" t="str">
        <f>ROUND($H243*100,2)&amp;"%"</f>
        <v>4%</v>
      </c>
      <c r="AQ243" s="11" t="s">
        <v>298</v>
      </c>
      <c r="AR243" s="11" t="s">
        <v>344</v>
      </c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 t="str">
        <f t="shared" si="42"/>
        <v>装填速度变快，核心技能伤害提高</v>
      </c>
      <c r="BQ243" s="11" t="str">
        <f t="shared" si="53"/>
        <v>装填速度提高&lt;c=A6EC41&gt;80%&lt;/c&gt;，核心技能额外造成&lt;q=attr_atk&gt;&lt;c=A6EC41&gt;4%&lt;/c&gt;伤害</v>
      </c>
      <c r="BR243" s="1">
        <f t="shared" si="45"/>
        <v>4</v>
      </c>
      <c r="BS243" s="1">
        <f t="shared" si="46"/>
        <v>401</v>
      </c>
      <c r="BT243" s="1">
        <f>COUNTIF($BS$10:BS243,601)</f>
        <v>5</v>
      </c>
      <c r="BU243" s="1">
        <f t="shared" si="47"/>
        <v>1</v>
      </c>
    </row>
    <row r="244" spans="2:73">
      <c r="B244" s="1" t="str">
        <f t="shared" si="43"/>
        <v>SkillDescBrief4010204</v>
      </c>
      <c r="C244" s="1" t="str">
        <f t="shared" si="44"/>
        <v>SkillDescDetail401020402</v>
      </c>
      <c r="D244" s="3">
        <v>401020402</v>
      </c>
      <c r="E244" s="3">
        <v>4010204</v>
      </c>
      <c r="F244" s="3">
        <v>2</v>
      </c>
      <c r="G244" s="3" t="s">
        <v>332</v>
      </c>
      <c r="H244" s="3">
        <v>0.08</v>
      </c>
      <c r="I244" s="3" t="s">
        <v>333</v>
      </c>
      <c r="J244" s="3"/>
      <c r="K244" s="3" t="s">
        <v>334</v>
      </c>
      <c r="L244" s="3">
        <v>1</v>
      </c>
      <c r="M244" s="3"/>
      <c r="N244" s="3"/>
      <c r="O244" s="3"/>
      <c r="P244" s="3"/>
      <c r="Q244" s="3" t="s">
        <v>335</v>
      </c>
      <c r="R244" s="3"/>
      <c r="S244" s="3" t="str">
        <f>IF(H244="","",$B$2&amp;G244&amp;$B$2&amp;$B$1&amp;H244)</f>
        <v>"AtkPower":0.08</v>
      </c>
      <c r="T244" s="3" t="str">
        <f>IF(J244="","",$B$2&amp;I244&amp;$B$2&amp;$B$1&amp;J244)</f>
        <v/>
      </c>
      <c r="U244" s="3" t="str">
        <f>IF(L244="","",$B$2&amp;K244&amp;$B$2&amp;$B$1&amp;L244)</f>
        <v>"BuffPower":1</v>
      </c>
      <c r="V244" s="3" t="str">
        <f>IF(N244="","",$B$2&amp;M244&amp;$B$2&amp;$B$1&amp;N244)</f>
        <v/>
      </c>
      <c r="W244" s="3" t="str">
        <f>IF(P244="","",$B$2&amp;O244&amp;$B$2&amp;$B$1&amp;P244)</f>
        <v/>
      </c>
      <c r="X244" s="3" t="str">
        <f>IF(R244="","",$B$2&amp;Q244&amp;$B$2&amp;$B$1&amp;R244)</f>
        <v/>
      </c>
      <c r="Y244" s="3" t="str">
        <f t="shared" si="40"/>
        <v>{"AtkPower":0.08,"BuffPower":1}</v>
      </c>
      <c r="Z244" s="11" t="s">
        <v>385</v>
      </c>
      <c r="AA244" s="11" t="str">
        <f t="shared" si="41"/>
        <v>2级：伤害倍率加成提高至&lt;q=attr_atk&gt;&lt;c=A6EC41&gt;8%&lt;/c&gt;</v>
      </c>
      <c r="AB244" s="11"/>
      <c r="AC244" s="11"/>
      <c r="AD244" s="11">
        <v>2</v>
      </c>
      <c r="AE244" s="11"/>
      <c r="AF244" s="11" t="s">
        <v>345</v>
      </c>
      <c r="AG244" s="11"/>
      <c r="AH244" s="11"/>
      <c r="AI244" s="11"/>
      <c r="AJ244" s="11"/>
      <c r="AK244" s="11"/>
      <c r="AL244" s="11"/>
      <c r="AM244" s="11"/>
      <c r="AN244" s="11" t="s">
        <v>366</v>
      </c>
      <c r="AO244" s="11" t="str">
        <f>$B$8&amp;$B$6</f>
        <v>&lt;q=attr_atk&gt;&lt;c=A6EC41&gt;</v>
      </c>
      <c r="AP244" s="11" t="str">
        <f>ROUND($H244*100,2)&amp;"%"</f>
        <v>8%</v>
      </c>
      <c r="AQ244" s="11" t="s">
        <v>298</v>
      </c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 t="str">
        <f t="shared" si="42"/>
        <v>装填速度变快，核心技能伤害提高</v>
      </c>
      <c r="BQ244" s="11" t="str">
        <f t="shared" si="53"/>
        <v>2级：伤害倍率加成提高至&lt;q=attr_atk&gt;&lt;c=A6EC41&gt;8%&lt;/c&gt;</v>
      </c>
      <c r="BR244" s="1">
        <f t="shared" si="45"/>
        <v>4</v>
      </c>
      <c r="BS244" s="1">
        <f t="shared" si="46"/>
        <v>402</v>
      </c>
      <c r="BT244" s="1">
        <f>COUNTIF($BS$10:BS244,601)</f>
        <v>5</v>
      </c>
      <c r="BU244" s="1">
        <f t="shared" si="47"/>
        <v>1</v>
      </c>
    </row>
    <row r="245" spans="2:73">
      <c r="B245" s="1" t="str">
        <f t="shared" si="43"/>
        <v>SkillDescBrief4010204</v>
      </c>
      <c r="C245" s="1" t="str">
        <f t="shared" si="44"/>
        <v>SkillDescDetail401020403</v>
      </c>
      <c r="D245" s="3">
        <v>401020403</v>
      </c>
      <c r="E245" s="3">
        <v>4010204</v>
      </c>
      <c r="F245" s="3">
        <v>3</v>
      </c>
      <c r="G245" s="3" t="s">
        <v>332</v>
      </c>
      <c r="H245" s="3">
        <v>0.12</v>
      </c>
      <c r="I245" s="3" t="s">
        <v>333</v>
      </c>
      <c r="J245" s="3"/>
      <c r="K245" s="3" t="s">
        <v>334</v>
      </c>
      <c r="L245" s="3">
        <v>1</v>
      </c>
      <c r="M245" s="3"/>
      <c r="N245" s="3"/>
      <c r="O245" s="3"/>
      <c r="P245" s="3"/>
      <c r="Q245" s="3" t="s">
        <v>335</v>
      </c>
      <c r="R245" s="3"/>
      <c r="S245" s="3" t="str">
        <f>IF(H245="","",$B$2&amp;G245&amp;$B$2&amp;$B$1&amp;H245)</f>
        <v>"AtkPower":0.12</v>
      </c>
      <c r="T245" s="3" t="str">
        <f>IF(J245="","",$B$2&amp;I245&amp;$B$2&amp;$B$1&amp;J245)</f>
        <v/>
      </c>
      <c r="U245" s="3" t="str">
        <f>IF(L245="","",$B$2&amp;K245&amp;$B$2&amp;$B$1&amp;L245)</f>
        <v>"BuffPower":1</v>
      </c>
      <c r="V245" s="3" t="str">
        <f>IF(N245="","",$B$2&amp;M245&amp;$B$2&amp;$B$1&amp;N245)</f>
        <v/>
      </c>
      <c r="W245" s="3" t="str">
        <f>IF(P245="","",$B$2&amp;O245&amp;$B$2&amp;$B$1&amp;P245)</f>
        <v/>
      </c>
      <c r="X245" s="3" t="str">
        <f>IF(R245="","",$B$2&amp;Q245&amp;$B$2&amp;$B$1&amp;R245)</f>
        <v/>
      </c>
      <c r="Y245" s="3" t="str">
        <f t="shared" si="40"/>
        <v>{"AtkPower":0.12,"BuffPower":1}</v>
      </c>
      <c r="Z245" s="11" t="s">
        <v>385</v>
      </c>
      <c r="AA245" s="11" t="str">
        <f t="shared" si="41"/>
        <v>3级：伤害倍率加成提高至&lt;q=attr_atk&gt;&lt;c=A6EC41&gt;12%&lt;/c&gt;</v>
      </c>
      <c r="AB245" s="11"/>
      <c r="AC245" s="11"/>
      <c r="AD245" s="11">
        <v>3</v>
      </c>
      <c r="AE245" s="11"/>
      <c r="AF245" s="11" t="s">
        <v>345</v>
      </c>
      <c r="AG245" s="11"/>
      <c r="AH245" s="11"/>
      <c r="AI245" s="11"/>
      <c r="AJ245" s="11"/>
      <c r="AK245" s="11"/>
      <c r="AL245" s="11"/>
      <c r="AM245" s="11"/>
      <c r="AN245" s="11" t="s">
        <v>366</v>
      </c>
      <c r="AO245" s="11" t="str">
        <f>$B$8&amp;$B$6</f>
        <v>&lt;q=attr_atk&gt;&lt;c=A6EC41&gt;</v>
      </c>
      <c r="AP245" s="11" t="str">
        <f>ROUND($H245*100,2)&amp;"%"</f>
        <v>12%</v>
      </c>
      <c r="AQ245" s="11" t="s">
        <v>298</v>
      </c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 t="str">
        <f t="shared" si="42"/>
        <v>装填速度变快，核心技能伤害提高</v>
      </c>
      <c r="BQ245" s="11" t="str">
        <f t="shared" si="53"/>
        <v>3级：伤害倍率加成提高至&lt;q=attr_atk&gt;&lt;c=A6EC41&gt;12%&lt;/c&gt;</v>
      </c>
      <c r="BR245" s="1">
        <f t="shared" si="45"/>
        <v>4</v>
      </c>
      <c r="BS245" s="1">
        <f t="shared" si="46"/>
        <v>403</v>
      </c>
      <c r="BT245" s="1">
        <f>COUNTIF($BS$10:BS245,601)</f>
        <v>5</v>
      </c>
      <c r="BU245" s="1">
        <f t="shared" si="47"/>
        <v>1</v>
      </c>
    </row>
    <row r="246" spans="2:73">
      <c r="B246" s="1" t="str">
        <f t="shared" si="43"/>
        <v>SkillDescBrief4010204</v>
      </c>
      <c r="C246" s="1" t="str">
        <f t="shared" si="44"/>
        <v>SkillDescDetail401020404</v>
      </c>
      <c r="D246" s="3">
        <v>401020404</v>
      </c>
      <c r="E246" s="3">
        <v>4010204</v>
      </c>
      <c r="F246" s="3">
        <v>4</v>
      </c>
      <c r="G246" s="3" t="s">
        <v>332</v>
      </c>
      <c r="H246" s="3">
        <v>0.16</v>
      </c>
      <c r="I246" s="3" t="s">
        <v>333</v>
      </c>
      <c r="J246" s="3"/>
      <c r="K246" s="3" t="s">
        <v>334</v>
      </c>
      <c r="L246" s="3">
        <v>1</v>
      </c>
      <c r="M246" s="3"/>
      <c r="N246" s="3"/>
      <c r="O246" s="3"/>
      <c r="P246" s="3"/>
      <c r="Q246" s="3" t="s">
        <v>335</v>
      </c>
      <c r="R246" s="3"/>
      <c r="S246" s="3" t="str">
        <f>IF(H246="","",$B$2&amp;G246&amp;$B$2&amp;$B$1&amp;H246)</f>
        <v>"AtkPower":0.16</v>
      </c>
      <c r="T246" s="3" t="str">
        <f>IF(J246="","",$B$2&amp;I246&amp;$B$2&amp;$B$1&amp;J246)</f>
        <v/>
      </c>
      <c r="U246" s="3" t="str">
        <f>IF(L246="","",$B$2&amp;K246&amp;$B$2&amp;$B$1&amp;L246)</f>
        <v>"BuffPower":1</v>
      </c>
      <c r="V246" s="3" t="str">
        <f>IF(N246="","",$B$2&amp;M246&amp;$B$2&amp;$B$1&amp;N246)</f>
        <v/>
      </c>
      <c r="W246" s="3" t="str">
        <f>IF(P246="","",$B$2&amp;O246&amp;$B$2&amp;$B$1&amp;P246)</f>
        <v/>
      </c>
      <c r="X246" s="3" t="str">
        <f>IF(R246="","",$B$2&amp;Q246&amp;$B$2&amp;$B$1&amp;R246)</f>
        <v/>
      </c>
      <c r="Y246" s="3" t="str">
        <f t="shared" si="40"/>
        <v>{"AtkPower":0.16,"BuffPower":1}</v>
      </c>
      <c r="Z246" s="11" t="s">
        <v>385</v>
      </c>
      <c r="AA246" s="11" t="str">
        <f t="shared" si="41"/>
        <v>4级：伤害倍率加成提高至&lt;q=attr_atk&gt;&lt;c=A6EC41&gt;16%&lt;/c&gt;</v>
      </c>
      <c r="AB246" s="11"/>
      <c r="AC246" s="11"/>
      <c r="AD246" s="11">
        <v>4</v>
      </c>
      <c r="AE246" s="11"/>
      <c r="AF246" s="11" t="s">
        <v>345</v>
      </c>
      <c r="AG246" s="11"/>
      <c r="AH246" s="11"/>
      <c r="AI246" s="11"/>
      <c r="AJ246" s="11"/>
      <c r="AK246" s="11"/>
      <c r="AL246" s="11"/>
      <c r="AM246" s="11"/>
      <c r="AN246" s="11" t="s">
        <v>366</v>
      </c>
      <c r="AO246" s="11" t="str">
        <f>$B$8&amp;$B$6</f>
        <v>&lt;q=attr_atk&gt;&lt;c=A6EC41&gt;</v>
      </c>
      <c r="AP246" s="11" t="str">
        <f>ROUND($H246*100,2)&amp;"%"</f>
        <v>16%</v>
      </c>
      <c r="AQ246" s="11" t="s">
        <v>298</v>
      </c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 t="str">
        <f t="shared" si="42"/>
        <v>装填速度变快，核心技能伤害提高</v>
      </c>
      <c r="BQ246" s="11" t="str">
        <f t="shared" si="53"/>
        <v>4级：伤害倍率加成提高至&lt;q=attr_atk&gt;&lt;c=A6EC41&gt;16%&lt;/c&gt;</v>
      </c>
      <c r="BR246" s="1">
        <f t="shared" si="45"/>
        <v>4</v>
      </c>
      <c r="BS246" s="1">
        <f t="shared" si="46"/>
        <v>404</v>
      </c>
      <c r="BT246" s="1">
        <f>COUNTIF($BS$10:BS246,601)</f>
        <v>5</v>
      </c>
      <c r="BU246" s="1">
        <f t="shared" si="47"/>
        <v>1</v>
      </c>
    </row>
    <row r="247" spans="2:73">
      <c r="B247" s="1" t="str">
        <f t="shared" si="43"/>
        <v>SkillDescBrief4010204</v>
      </c>
      <c r="C247" s="1" t="str">
        <f t="shared" si="44"/>
        <v>SkillDescDetail401020405</v>
      </c>
      <c r="D247" s="3">
        <v>401020405</v>
      </c>
      <c r="E247" s="3">
        <v>4010204</v>
      </c>
      <c r="F247" s="3">
        <v>5</v>
      </c>
      <c r="G247" s="3" t="s">
        <v>332</v>
      </c>
      <c r="H247" s="3">
        <v>0.2</v>
      </c>
      <c r="I247" s="3" t="s">
        <v>333</v>
      </c>
      <c r="J247" s="3"/>
      <c r="K247" s="3" t="s">
        <v>334</v>
      </c>
      <c r="L247" s="3">
        <v>1</v>
      </c>
      <c r="M247" s="3"/>
      <c r="N247" s="3"/>
      <c r="O247" s="3"/>
      <c r="P247" s="3"/>
      <c r="Q247" s="3" t="s">
        <v>335</v>
      </c>
      <c r="R247" s="3"/>
      <c r="S247" s="3" t="str">
        <f>IF(H247="","",$B$2&amp;G247&amp;$B$2&amp;$B$1&amp;H247)</f>
        <v>"AtkPower":0.2</v>
      </c>
      <c r="T247" s="3" t="str">
        <f>IF(J247="","",$B$2&amp;I247&amp;$B$2&amp;$B$1&amp;J247)</f>
        <v/>
      </c>
      <c r="U247" s="3" t="str">
        <f>IF(L247="","",$B$2&amp;K247&amp;$B$2&amp;$B$1&amp;L247)</f>
        <v>"BuffPower":1</v>
      </c>
      <c r="V247" s="3" t="str">
        <f>IF(N247="","",$B$2&amp;M247&amp;$B$2&amp;$B$1&amp;N247)</f>
        <v/>
      </c>
      <c r="W247" s="3" t="str">
        <f>IF(P247="","",$B$2&amp;O247&amp;$B$2&amp;$B$1&amp;P247)</f>
        <v/>
      </c>
      <c r="X247" s="3" t="str">
        <f>IF(R247="","",$B$2&amp;Q247&amp;$B$2&amp;$B$1&amp;R247)</f>
        <v/>
      </c>
      <c r="Y247" s="3" t="str">
        <f t="shared" si="40"/>
        <v>{"AtkPower":0.2,"BuffPower":1}</v>
      </c>
      <c r="Z247" s="11" t="s">
        <v>385</v>
      </c>
      <c r="AA247" s="11" t="str">
        <f t="shared" si="41"/>
        <v>5级：伤害倍率加成提高至&lt;q=attr_atk&gt;&lt;c=A6EC41&gt;20%&lt;/c&gt;</v>
      </c>
      <c r="AB247" s="11"/>
      <c r="AC247" s="11"/>
      <c r="AD247" s="11">
        <v>5</v>
      </c>
      <c r="AE247" s="11"/>
      <c r="AF247" s="11" t="s">
        <v>345</v>
      </c>
      <c r="AG247" s="11"/>
      <c r="AH247" s="11"/>
      <c r="AI247" s="11"/>
      <c r="AJ247" s="11"/>
      <c r="AK247" s="11"/>
      <c r="AL247" s="11"/>
      <c r="AM247" s="11"/>
      <c r="AN247" s="11" t="s">
        <v>366</v>
      </c>
      <c r="AO247" s="11" t="str">
        <f>$B$8&amp;$B$6</f>
        <v>&lt;q=attr_atk&gt;&lt;c=A6EC41&gt;</v>
      </c>
      <c r="AP247" s="11" t="str">
        <f>ROUND($H247*100,2)&amp;"%"</f>
        <v>20%</v>
      </c>
      <c r="AQ247" s="11" t="s">
        <v>298</v>
      </c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 t="str">
        <f t="shared" si="42"/>
        <v>装填速度变快，核心技能伤害提高</v>
      </c>
      <c r="BQ247" s="11" t="str">
        <f t="shared" si="53"/>
        <v>5级：伤害倍率加成提高至&lt;q=attr_atk&gt;&lt;c=A6EC41&gt;20%&lt;/c&gt;</v>
      </c>
      <c r="BR247" s="1">
        <f t="shared" si="45"/>
        <v>4</v>
      </c>
      <c r="BS247" s="1">
        <f t="shared" si="46"/>
        <v>405</v>
      </c>
      <c r="BT247" s="1">
        <f>COUNTIF($BS$10:BS247,601)</f>
        <v>5</v>
      </c>
      <c r="BU247" s="1">
        <f t="shared" si="47"/>
        <v>1</v>
      </c>
    </row>
    <row r="248" spans="2:73">
      <c r="B248" s="1" t="str">
        <f t="shared" si="43"/>
        <v>SkillDescBrief// 战斗被动</v>
      </c>
      <c r="C248" s="1" t="str">
        <f t="shared" si="44"/>
        <v>SkillDescDetail// 战斗被动2</v>
      </c>
      <c r="D248" s="7" t="s">
        <v>338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 t="str">
        <f t="shared" si="40"/>
        <v/>
      </c>
      <c r="Z248" s="10" t="s">
        <v>336</v>
      </c>
      <c r="AA248" s="10" t="str">
        <f t="shared" si="41"/>
        <v/>
      </c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 t="str">
        <f t="shared" si="42"/>
        <v/>
      </c>
      <c r="BQ248" s="10" t="str">
        <f t="shared" si="53"/>
        <v/>
      </c>
      <c r="BR248" s="1">
        <f t="shared" si="45"/>
        <v>0</v>
      </c>
      <c r="BS248" s="1">
        <f t="shared" si="46"/>
        <v>0</v>
      </c>
      <c r="BT248" s="1">
        <f>COUNTIF($BS$10:BS248,601)</f>
        <v>5</v>
      </c>
      <c r="BU248" s="1">
        <f t="shared" si="47"/>
        <v>1</v>
      </c>
    </row>
    <row r="249" spans="2:73">
      <c r="B249" s="1" t="str">
        <f t="shared" si="43"/>
        <v>SkillDescBrief4010205</v>
      </c>
      <c r="C249" s="1" t="str">
        <f t="shared" si="44"/>
        <v>SkillDescDetail401020501</v>
      </c>
      <c r="D249" s="3">
        <v>401020501</v>
      </c>
      <c r="E249" s="3">
        <v>4010205</v>
      </c>
      <c r="F249" s="3">
        <v>1</v>
      </c>
      <c r="G249" s="3" t="s">
        <v>332</v>
      </c>
      <c r="H249" s="3"/>
      <c r="I249" s="3" t="s">
        <v>333</v>
      </c>
      <c r="J249" s="3"/>
      <c r="K249" s="3" t="s">
        <v>334</v>
      </c>
      <c r="L249" s="3"/>
      <c r="M249" s="3"/>
      <c r="N249" s="3"/>
      <c r="O249" s="3"/>
      <c r="P249" s="3"/>
      <c r="Q249" s="3" t="s">
        <v>335</v>
      </c>
      <c r="R249" s="3"/>
      <c r="S249" s="3" t="str">
        <f>IF(H249="","",$B$2&amp;G249&amp;$B$2&amp;$B$1&amp;H249)</f>
        <v/>
      </c>
      <c r="T249" s="3" t="str">
        <f>IF(J249="","",$B$2&amp;I249&amp;$B$2&amp;$B$1&amp;J249)</f>
        <v/>
      </c>
      <c r="U249" s="3" t="str">
        <f>IF(L249="","",$B$2&amp;K249&amp;$B$2&amp;$B$1&amp;L249)</f>
        <v/>
      </c>
      <c r="V249" s="3" t="str">
        <f>IF(N249="","",$B$2&amp;M249&amp;$B$2&amp;$B$1&amp;N249)</f>
        <v/>
      </c>
      <c r="W249" s="3" t="str">
        <f>IF(P249="","",$B$2&amp;O249&amp;$B$2&amp;$B$1&amp;P249)</f>
        <v/>
      </c>
      <c r="X249" s="3" t="str">
        <f>IF(R249="","",$B$2&amp;Q249&amp;$B$2&amp;$B$1&amp;R249)</f>
        <v/>
      </c>
      <c r="Y249" s="3" t="str">
        <f t="shared" si="40"/>
        <v>{}</v>
      </c>
      <c r="Z249" s="11" t="s">
        <v>336</v>
      </c>
      <c r="AA249" s="11" t="str">
        <f>_xlfn.TEXTJOIN("",1,AC249:BO249)</f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 t="str">
        <f t="shared" si="42"/>
        <v/>
      </c>
      <c r="BQ249" s="11" t="str">
        <f t="shared" si="53"/>
        <v/>
      </c>
      <c r="BR249" s="1">
        <f t="shared" si="45"/>
        <v>5</v>
      </c>
      <c r="BS249" s="1">
        <f t="shared" si="46"/>
        <v>501</v>
      </c>
      <c r="BT249" s="1">
        <f>COUNTIF($BS$10:BS249,601)</f>
        <v>5</v>
      </c>
      <c r="BU249" s="1">
        <f t="shared" si="47"/>
        <v>1</v>
      </c>
    </row>
    <row r="250" spans="2:73">
      <c r="B250" s="1" t="str">
        <f t="shared" si="43"/>
        <v>SkillDescBrief4010205</v>
      </c>
      <c r="C250" s="1" t="str">
        <f t="shared" si="44"/>
        <v>SkillDescDetail401020502</v>
      </c>
      <c r="D250" s="3">
        <v>401020502</v>
      </c>
      <c r="E250" s="3">
        <v>4010205</v>
      </c>
      <c r="F250" s="3">
        <v>2</v>
      </c>
      <c r="G250" s="3" t="s">
        <v>332</v>
      </c>
      <c r="H250" s="3"/>
      <c r="I250" s="3" t="s">
        <v>333</v>
      </c>
      <c r="J250" s="3"/>
      <c r="K250" s="3" t="s">
        <v>334</v>
      </c>
      <c r="L250" s="3"/>
      <c r="M250" s="3"/>
      <c r="N250" s="3"/>
      <c r="O250" s="3"/>
      <c r="P250" s="3"/>
      <c r="Q250" s="3" t="s">
        <v>335</v>
      </c>
      <c r="R250" s="3"/>
      <c r="S250" s="3" t="str">
        <f>IF(H250="","",$B$2&amp;G250&amp;$B$2&amp;$B$1&amp;H250)</f>
        <v/>
      </c>
      <c r="T250" s="3" t="str">
        <f>IF(J250="","",$B$2&amp;I250&amp;$B$2&amp;$B$1&amp;J250)</f>
        <v/>
      </c>
      <c r="U250" s="3" t="str">
        <f>IF(L250="","",$B$2&amp;K250&amp;$B$2&amp;$B$1&amp;L250)</f>
        <v/>
      </c>
      <c r="V250" s="3" t="str">
        <f>IF(N250="","",$B$2&amp;M250&amp;$B$2&amp;$B$1&amp;N250)</f>
        <v/>
      </c>
      <c r="W250" s="3" t="str">
        <f>IF(P250="","",$B$2&amp;O250&amp;$B$2&amp;$B$1&amp;P250)</f>
        <v/>
      </c>
      <c r="X250" s="3" t="str">
        <f>IF(R250="","",$B$2&amp;Q250&amp;$B$2&amp;$B$1&amp;R250)</f>
        <v/>
      </c>
      <c r="Y250" s="3" t="str">
        <f t="shared" si="40"/>
        <v>{}</v>
      </c>
      <c r="Z250" s="11" t="s">
        <v>336</v>
      </c>
      <c r="AA250" s="11" t="str">
        <f t="shared" ref="AA250:AA313" si="59">_xlfn.TEXTJOIN("",1,AB250:BO250)</f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 t="str">
        <f t="shared" si="42"/>
        <v/>
      </c>
      <c r="BQ250" s="11" t="str">
        <f t="shared" si="53"/>
        <v/>
      </c>
      <c r="BR250" s="1">
        <f t="shared" si="45"/>
        <v>5</v>
      </c>
      <c r="BS250" s="1">
        <f t="shared" si="46"/>
        <v>502</v>
      </c>
      <c r="BT250" s="1">
        <f>COUNTIF($BS$10:BS250,601)</f>
        <v>5</v>
      </c>
      <c r="BU250" s="1">
        <f t="shared" si="47"/>
        <v>1</v>
      </c>
    </row>
    <row r="251" spans="2:73">
      <c r="B251" s="1" t="str">
        <f t="shared" si="43"/>
        <v>SkillDescBrief4010205</v>
      </c>
      <c r="C251" s="1" t="str">
        <f t="shared" si="44"/>
        <v>SkillDescDetail401020503</v>
      </c>
      <c r="D251" s="3">
        <v>401020503</v>
      </c>
      <c r="E251" s="3">
        <v>4010205</v>
      </c>
      <c r="F251" s="3">
        <v>3</v>
      </c>
      <c r="G251" s="3" t="s">
        <v>332</v>
      </c>
      <c r="H251" s="3"/>
      <c r="I251" s="3" t="s">
        <v>333</v>
      </c>
      <c r="J251" s="3"/>
      <c r="K251" s="3" t="s">
        <v>334</v>
      </c>
      <c r="L251" s="3"/>
      <c r="M251" s="3"/>
      <c r="N251" s="3"/>
      <c r="O251" s="3"/>
      <c r="P251" s="3"/>
      <c r="Q251" s="3" t="s">
        <v>335</v>
      </c>
      <c r="R251" s="3"/>
      <c r="S251" s="3" t="str">
        <f>IF(H251="","",$B$2&amp;G251&amp;$B$2&amp;$B$1&amp;H251)</f>
        <v/>
      </c>
      <c r="T251" s="3" t="str">
        <f>IF(J251="","",$B$2&amp;I251&amp;$B$2&amp;$B$1&amp;J251)</f>
        <v/>
      </c>
      <c r="U251" s="3" t="str">
        <f>IF(L251="","",$B$2&amp;K251&amp;$B$2&amp;$B$1&amp;L251)</f>
        <v/>
      </c>
      <c r="V251" s="3" t="str">
        <f>IF(N251="","",$B$2&amp;M251&amp;$B$2&amp;$B$1&amp;N251)</f>
        <v/>
      </c>
      <c r="W251" s="3" t="str">
        <f>IF(P251="","",$B$2&amp;O251&amp;$B$2&amp;$B$1&amp;P251)</f>
        <v/>
      </c>
      <c r="X251" s="3" t="str">
        <f>IF(R251="","",$B$2&amp;Q251&amp;$B$2&amp;$B$1&amp;R251)</f>
        <v/>
      </c>
      <c r="Y251" s="3" t="str">
        <f t="shared" si="40"/>
        <v>{}</v>
      </c>
      <c r="Z251" s="11" t="s">
        <v>336</v>
      </c>
      <c r="AA251" s="11" t="str">
        <f t="shared" si="59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 t="str">
        <f t="shared" si="42"/>
        <v/>
      </c>
      <c r="BQ251" s="11" t="str">
        <f t="shared" si="53"/>
        <v/>
      </c>
      <c r="BR251" s="1">
        <f t="shared" si="45"/>
        <v>5</v>
      </c>
      <c r="BS251" s="1">
        <f t="shared" si="46"/>
        <v>503</v>
      </c>
      <c r="BT251" s="1">
        <f>COUNTIF($BS$10:BS251,601)</f>
        <v>5</v>
      </c>
      <c r="BU251" s="1">
        <f t="shared" si="47"/>
        <v>1</v>
      </c>
    </row>
    <row r="252" spans="2:73">
      <c r="B252" s="1" t="str">
        <f t="shared" si="43"/>
        <v>SkillDescBrief4010205</v>
      </c>
      <c r="C252" s="1" t="str">
        <f t="shared" si="44"/>
        <v>SkillDescDetail401020504</v>
      </c>
      <c r="D252" s="3">
        <v>401020504</v>
      </c>
      <c r="E252" s="3">
        <v>4010205</v>
      </c>
      <c r="F252" s="3">
        <v>4</v>
      </c>
      <c r="G252" s="3" t="s">
        <v>332</v>
      </c>
      <c r="H252" s="3"/>
      <c r="I252" s="3" t="s">
        <v>333</v>
      </c>
      <c r="J252" s="3"/>
      <c r="K252" s="3" t="s">
        <v>334</v>
      </c>
      <c r="L252" s="3"/>
      <c r="M252" s="3"/>
      <c r="N252" s="3"/>
      <c r="O252" s="3"/>
      <c r="P252" s="3"/>
      <c r="Q252" s="3" t="s">
        <v>335</v>
      </c>
      <c r="R252" s="3"/>
      <c r="S252" s="3" t="str">
        <f>IF(H252="","",$B$2&amp;G252&amp;$B$2&amp;$B$1&amp;H252)</f>
        <v/>
      </c>
      <c r="T252" s="3" t="str">
        <f>IF(J252="","",$B$2&amp;I252&amp;$B$2&amp;$B$1&amp;J252)</f>
        <v/>
      </c>
      <c r="U252" s="3" t="str">
        <f>IF(L252="","",$B$2&amp;K252&amp;$B$2&amp;$B$1&amp;L252)</f>
        <v/>
      </c>
      <c r="V252" s="3" t="str">
        <f>IF(N252="","",$B$2&amp;M252&amp;$B$2&amp;$B$1&amp;N252)</f>
        <v/>
      </c>
      <c r="W252" s="3" t="str">
        <f>IF(P252="","",$B$2&amp;O252&amp;$B$2&amp;$B$1&amp;P252)</f>
        <v/>
      </c>
      <c r="X252" s="3" t="str">
        <f>IF(R252="","",$B$2&amp;Q252&amp;$B$2&amp;$B$1&amp;R252)</f>
        <v/>
      </c>
      <c r="Y252" s="3" t="str">
        <f t="shared" si="40"/>
        <v>{}</v>
      </c>
      <c r="Z252" s="11" t="s">
        <v>336</v>
      </c>
      <c r="AA252" s="11" t="str">
        <f t="shared" si="59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 t="str">
        <f t="shared" si="42"/>
        <v/>
      </c>
      <c r="BQ252" s="11" t="str">
        <f t="shared" si="53"/>
        <v/>
      </c>
      <c r="BR252" s="1">
        <f t="shared" si="45"/>
        <v>5</v>
      </c>
      <c r="BS252" s="1">
        <f t="shared" si="46"/>
        <v>504</v>
      </c>
      <c r="BT252" s="1">
        <f>COUNTIF($BS$10:BS252,601)</f>
        <v>5</v>
      </c>
      <c r="BU252" s="1">
        <f t="shared" si="47"/>
        <v>1</v>
      </c>
    </row>
    <row r="253" spans="2:73">
      <c r="B253" s="1" t="str">
        <f t="shared" si="43"/>
        <v>SkillDescBrief4010205</v>
      </c>
      <c r="C253" s="1" t="str">
        <f t="shared" si="44"/>
        <v>SkillDescDetail401020505</v>
      </c>
      <c r="D253" s="3">
        <v>401020505</v>
      </c>
      <c r="E253" s="3">
        <v>4010205</v>
      </c>
      <c r="F253" s="3">
        <v>5</v>
      </c>
      <c r="G253" s="3" t="s">
        <v>332</v>
      </c>
      <c r="H253" s="3"/>
      <c r="I253" s="3" t="s">
        <v>333</v>
      </c>
      <c r="J253" s="3"/>
      <c r="K253" s="3" t="s">
        <v>334</v>
      </c>
      <c r="L253" s="3"/>
      <c r="M253" s="3"/>
      <c r="N253" s="3"/>
      <c r="O253" s="3"/>
      <c r="P253" s="3"/>
      <c r="Q253" s="3" t="s">
        <v>335</v>
      </c>
      <c r="R253" s="3"/>
      <c r="S253" s="3" t="str">
        <f>IF(H253="","",$B$2&amp;G253&amp;$B$2&amp;$B$1&amp;H253)</f>
        <v/>
      </c>
      <c r="T253" s="3" t="str">
        <f>IF(J253="","",$B$2&amp;I253&amp;$B$2&amp;$B$1&amp;J253)</f>
        <v/>
      </c>
      <c r="U253" s="3" t="str">
        <f>IF(L253="","",$B$2&amp;K253&amp;$B$2&amp;$B$1&amp;L253)</f>
        <v/>
      </c>
      <c r="V253" s="3" t="str">
        <f>IF(N253="","",$B$2&amp;M253&amp;$B$2&amp;$B$1&amp;N253)</f>
        <v/>
      </c>
      <c r="W253" s="3" t="str">
        <f>IF(P253="","",$B$2&amp;O253&amp;$B$2&amp;$B$1&amp;P253)</f>
        <v/>
      </c>
      <c r="X253" s="3" t="str">
        <f>IF(R253="","",$B$2&amp;Q253&amp;$B$2&amp;$B$1&amp;R253)</f>
        <v/>
      </c>
      <c r="Y253" s="3" t="str">
        <f t="shared" si="40"/>
        <v>{}</v>
      </c>
      <c r="Z253" s="11" t="s">
        <v>336</v>
      </c>
      <c r="AA253" s="11" t="str">
        <f t="shared" si="59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 t="str">
        <f t="shared" si="42"/>
        <v/>
      </c>
      <c r="BQ253" s="11" t="str">
        <f t="shared" si="53"/>
        <v/>
      </c>
      <c r="BR253" s="1">
        <f t="shared" si="45"/>
        <v>5</v>
      </c>
      <c r="BS253" s="1">
        <f t="shared" si="46"/>
        <v>505</v>
      </c>
      <c r="BT253" s="1">
        <f>COUNTIF($BS$10:BS253,601)</f>
        <v>5</v>
      </c>
      <c r="BU253" s="1">
        <f t="shared" si="47"/>
        <v>1</v>
      </c>
    </row>
    <row r="254" spans="2:73">
      <c r="B254" s="1" t="str">
        <f t="shared" si="43"/>
        <v>SkillDescBrief// 战斗被动</v>
      </c>
      <c r="C254" s="1" t="str">
        <f t="shared" si="44"/>
        <v>SkillDescDetail// 战斗被动3</v>
      </c>
      <c r="D254" s="7" t="s">
        <v>339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 t="str">
        <f t="shared" si="40"/>
        <v/>
      </c>
      <c r="Z254" s="10" t="s">
        <v>336</v>
      </c>
      <c r="AA254" s="10" t="str">
        <f t="shared" si="59"/>
        <v/>
      </c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 t="str">
        <f t="shared" si="42"/>
        <v/>
      </c>
      <c r="BQ254" s="10" t="str">
        <f t="shared" si="53"/>
        <v/>
      </c>
      <c r="BR254" s="1">
        <f t="shared" si="45"/>
        <v>0</v>
      </c>
      <c r="BS254" s="1">
        <f t="shared" si="46"/>
        <v>0</v>
      </c>
      <c r="BT254" s="1">
        <f>COUNTIF($BS$10:BS254,601)</f>
        <v>5</v>
      </c>
      <c r="BU254" s="1">
        <f t="shared" si="47"/>
        <v>1</v>
      </c>
    </row>
    <row r="255" spans="2:73">
      <c r="B255" s="1" t="str">
        <f t="shared" si="43"/>
        <v>SkillDescBrief4010206</v>
      </c>
      <c r="C255" s="1" t="str">
        <f t="shared" si="44"/>
        <v>SkillDescDetail401020601</v>
      </c>
      <c r="D255" s="3">
        <v>401020601</v>
      </c>
      <c r="E255" s="3">
        <v>4010206</v>
      </c>
      <c r="F255" s="3">
        <v>1</v>
      </c>
      <c r="G255" s="3" t="s">
        <v>332</v>
      </c>
      <c r="H255" s="3"/>
      <c r="I255" s="3" t="s">
        <v>333</v>
      </c>
      <c r="J255" s="3"/>
      <c r="K255" s="3" t="s">
        <v>334</v>
      </c>
      <c r="L255" s="3"/>
      <c r="M255" s="3"/>
      <c r="N255" s="3"/>
      <c r="O255" s="3"/>
      <c r="P255" s="3"/>
      <c r="Q255" s="3" t="s">
        <v>335</v>
      </c>
      <c r="R255" s="3"/>
      <c r="S255" s="3" t="str">
        <f>IF(H255="","",$B$2&amp;G255&amp;$B$2&amp;$B$1&amp;H255)</f>
        <v/>
      </c>
      <c r="T255" s="3" t="str">
        <f>IF(J255="","",$B$2&amp;I255&amp;$B$2&amp;$B$1&amp;J255)</f>
        <v/>
      </c>
      <c r="U255" s="3" t="str">
        <f>IF(L255="","",$B$2&amp;K255&amp;$B$2&amp;$B$1&amp;L255)</f>
        <v/>
      </c>
      <c r="V255" s="3" t="str">
        <f>IF(N255="","",$B$2&amp;M255&amp;$B$2&amp;$B$1&amp;N255)</f>
        <v/>
      </c>
      <c r="W255" s="3" t="str">
        <f>IF(P255="","",$B$2&amp;O255&amp;$B$2&amp;$B$1&amp;P255)</f>
        <v/>
      </c>
      <c r="X255" s="3" t="str">
        <f>IF(R255="","",$B$2&amp;Q255&amp;$B$2&amp;$B$1&amp;R255)</f>
        <v/>
      </c>
      <c r="Y255" s="3" t="str">
        <f t="shared" si="40"/>
        <v>{}</v>
      </c>
      <c r="Z255" s="11" t="s">
        <v>341</v>
      </c>
      <c r="AA255" s="11" t="str">
        <f t="shared" si="59"/>
        <v>投掷燃烧瓶，对&lt;c=A6EC41&gt;1&lt;/c&gt;个敌人造成&lt;q=attr_atk&gt;&lt;c=A6EC41&gt;0%&lt;/c&gt;伤害</v>
      </c>
      <c r="AB255" s="11"/>
      <c r="AC255" s="11"/>
      <c r="AD255" s="11"/>
      <c r="AE255" s="11"/>
      <c r="AF255" s="11"/>
      <c r="AG255" s="11"/>
      <c r="AH255" s="11"/>
      <c r="AI255" s="11"/>
      <c r="AJ255" s="11" t="s">
        <v>342</v>
      </c>
      <c r="AK255" s="11" t="str">
        <f>$B$6</f>
        <v>&lt;c=A6EC41&gt;</v>
      </c>
      <c r="AL255" s="11">
        <v>1</v>
      </c>
      <c r="AM255" s="11" t="s">
        <v>298</v>
      </c>
      <c r="AN255" s="11" t="s">
        <v>343</v>
      </c>
      <c r="AO255" s="11"/>
      <c r="AP255" s="11"/>
      <c r="AQ255" s="11"/>
      <c r="AR255" s="11"/>
      <c r="AS255" s="11" t="str">
        <f t="shared" ref="AS255:AS259" si="60">$B$8&amp;$B$6</f>
        <v>&lt;q=attr_atk&gt;&lt;c=A6EC41&gt;</v>
      </c>
      <c r="AT255" s="13" t="str">
        <f t="shared" ref="AT255:AT259" si="61">ROUND(H255*100,2)&amp;"%"</f>
        <v>0%</v>
      </c>
      <c r="AU255" s="11" t="s">
        <v>298</v>
      </c>
      <c r="AV255" s="11" t="s">
        <v>344</v>
      </c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 t="str">
        <f t="shared" si="42"/>
        <v>这是另一个专属装备技能，它必须很好很强大</v>
      </c>
      <c r="BQ255" s="11" t="str">
        <f t="shared" si="53"/>
        <v>投掷燃烧瓶，对&lt;c=A6EC41&gt;1&lt;/c&gt;个敌人造成&lt;q=attr_atk&gt;&lt;c=A6EC41&gt;0%&lt;/c&gt;伤害</v>
      </c>
      <c r="BR255" s="1">
        <f t="shared" si="45"/>
        <v>6</v>
      </c>
      <c r="BS255" s="1">
        <f t="shared" si="46"/>
        <v>601</v>
      </c>
      <c r="BT255" s="1">
        <f>COUNTIF($BS$10:BS255,601)</f>
        <v>6</v>
      </c>
      <c r="BU255" s="1">
        <f t="shared" si="47"/>
        <v>0</v>
      </c>
    </row>
    <row r="256" spans="2:73">
      <c r="B256" s="1" t="str">
        <f t="shared" si="43"/>
        <v>SkillDescBrief4010206</v>
      </c>
      <c r="C256" s="1" t="str">
        <f t="shared" si="44"/>
        <v>SkillDescDetail401020602</v>
      </c>
      <c r="D256" s="3">
        <v>401020602</v>
      </c>
      <c r="E256" s="3">
        <v>4010206</v>
      </c>
      <c r="F256" s="3">
        <v>2</v>
      </c>
      <c r="G256" s="3" t="s">
        <v>332</v>
      </c>
      <c r="H256" s="3"/>
      <c r="I256" s="3" t="s">
        <v>333</v>
      </c>
      <c r="J256" s="3"/>
      <c r="K256" s="3" t="s">
        <v>334</v>
      </c>
      <c r="L256" s="3"/>
      <c r="M256" s="3"/>
      <c r="N256" s="3"/>
      <c r="O256" s="3"/>
      <c r="P256" s="3"/>
      <c r="Q256" s="3" t="s">
        <v>335</v>
      </c>
      <c r="R256" s="3"/>
      <c r="S256" s="3" t="str">
        <f>IF(H256="","",$B$2&amp;G256&amp;$B$2&amp;$B$1&amp;H256)</f>
        <v/>
      </c>
      <c r="T256" s="3" t="str">
        <f>IF(J256="","",$B$2&amp;I256&amp;$B$2&amp;$B$1&amp;J256)</f>
        <v/>
      </c>
      <c r="U256" s="3" t="str">
        <f>IF(L256="","",$B$2&amp;K256&amp;$B$2&amp;$B$1&amp;L256)</f>
        <v/>
      </c>
      <c r="V256" s="3" t="str">
        <f>IF(N256="","",$B$2&amp;M256&amp;$B$2&amp;$B$1&amp;N256)</f>
        <v/>
      </c>
      <c r="W256" s="3" t="str">
        <f>IF(P256="","",$B$2&amp;O256&amp;$B$2&amp;$B$1&amp;P256)</f>
        <v/>
      </c>
      <c r="X256" s="3" t="str">
        <f>IF(R256="","",$B$2&amp;Q256&amp;$B$2&amp;$B$1&amp;R256)</f>
        <v/>
      </c>
      <c r="Y256" s="3" t="str">
        <f t="shared" si="40"/>
        <v>{}</v>
      </c>
      <c r="Z256" s="11" t="s">
        <v>341</v>
      </c>
      <c r="AA256" s="11" t="str">
        <f t="shared" si="59"/>
        <v>2级：伤害提升至&lt;q=attr_atk&gt;&lt;c=A6EC41&gt;0%&lt;/c&gt;</v>
      </c>
      <c r="AB256" s="11"/>
      <c r="AC256" s="11"/>
      <c r="AD256" s="11">
        <v>2</v>
      </c>
      <c r="AE256" s="11"/>
      <c r="AF256" s="11" t="s">
        <v>345</v>
      </c>
      <c r="AG256" s="11"/>
      <c r="AH256" s="11"/>
      <c r="AI256" s="11"/>
      <c r="AJ256" s="11"/>
      <c r="AK256" s="11"/>
      <c r="AL256" s="11"/>
      <c r="AM256" s="11"/>
      <c r="AN256" s="11" t="s">
        <v>346</v>
      </c>
      <c r="AO256" s="11"/>
      <c r="AP256" s="11"/>
      <c r="AQ256" s="11"/>
      <c r="AR256" s="11"/>
      <c r="AS256" s="11" t="str">
        <f t="shared" si="60"/>
        <v>&lt;q=attr_atk&gt;&lt;c=A6EC41&gt;</v>
      </c>
      <c r="AT256" s="13" t="str">
        <f t="shared" si="61"/>
        <v>0%</v>
      </c>
      <c r="AU256" s="11" t="s">
        <v>298</v>
      </c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 t="str">
        <f t="shared" si="42"/>
        <v>这是另一个专属装备技能，它必须很好很强大</v>
      </c>
      <c r="BQ256" s="11" t="str">
        <f t="shared" si="53"/>
        <v>2级：伤害提升至&lt;q=attr_atk&gt;&lt;c=A6EC41&gt;0%&lt;/c&gt;</v>
      </c>
      <c r="BR256" s="1">
        <f t="shared" si="45"/>
        <v>6</v>
      </c>
      <c r="BS256" s="1">
        <f t="shared" si="46"/>
        <v>602</v>
      </c>
      <c r="BT256" s="1">
        <f>COUNTIF($BS$10:BS256,601)</f>
        <v>6</v>
      </c>
      <c r="BU256" s="1">
        <f t="shared" si="47"/>
        <v>0</v>
      </c>
    </row>
    <row r="257" spans="2:73">
      <c r="B257" s="1" t="str">
        <f t="shared" si="43"/>
        <v>SkillDescBrief4010206</v>
      </c>
      <c r="C257" s="1" t="str">
        <f t="shared" si="44"/>
        <v>SkillDescDetail401020603</v>
      </c>
      <c r="D257" s="3">
        <v>401020603</v>
      </c>
      <c r="E257" s="3">
        <v>4010206</v>
      </c>
      <c r="F257" s="3">
        <v>3</v>
      </c>
      <c r="G257" s="3" t="s">
        <v>332</v>
      </c>
      <c r="H257" s="3"/>
      <c r="I257" s="3" t="s">
        <v>333</v>
      </c>
      <c r="J257" s="3"/>
      <c r="K257" s="3" t="s">
        <v>334</v>
      </c>
      <c r="L257" s="3"/>
      <c r="M257" s="3"/>
      <c r="N257" s="3"/>
      <c r="O257" s="3"/>
      <c r="P257" s="3"/>
      <c r="Q257" s="3" t="s">
        <v>335</v>
      </c>
      <c r="R257" s="3"/>
      <c r="S257" s="3" t="str">
        <f>IF(H257="","",$B$2&amp;G257&amp;$B$2&amp;$B$1&amp;H257)</f>
        <v/>
      </c>
      <c r="T257" s="3" t="str">
        <f>IF(J257="","",$B$2&amp;I257&amp;$B$2&amp;$B$1&amp;J257)</f>
        <v/>
      </c>
      <c r="U257" s="3" t="str">
        <f>IF(L257="","",$B$2&amp;K257&amp;$B$2&amp;$B$1&amp;L257)</f>
        <v/>
      </c>
      <c r="V257" s="3" t="str">
        <f>IF(N257="","",$B$2&amp;M257&amp;$B$2&amp;$B$1&amp;N257)</f>
        <v/>
      </c>
      <c r="W257" s="3" t="str">
        <f>IF(P257="","",$B$2&amp;O257&amp;$B$2&amp;$B$1&amp;P257)</f>
        <v/>
      </c>
      <c r="X257" s="3" t="str">
        <f>IF(R257="","",$B$2&amp;Q257&amp;$B$2&amp;$B$1&amp;R257)</f>
        <v/>
      </c>
      <c r="Y257" s="3" t="str">
        <f t="shared" si="40"/>
        <v>{}</v>
      </c>
      <c r="Z257" s="11" t="s">
        <v>341</v>
      </c>
      <c r="AA257" s="11" t="str">
        <f t="shared" si="59"/>
        <v>3级：伤害提升至&lt;q=attr_atk&gt;&lt;c=A6EC41&gt;0%&lt;/c&gt;</v>
      </c>
      <c r="AB257" s="11"/>
      <c r="AC257" s="11"/>
      <c r="AD257" s="11">
        <v>3</v>
      </c>
      <c r="AE257" s="11"/>
      <c r="AF257" s="11" t="s">
        <v>345</v>
      </c>
      <c r="AG257" s="11"/>
      <c r="AH257" s="11"/>
      <c r="AI257" s="11"/>
      <c r="AJ257" s="11"/>
      <c r="AK257" s="11"/>
      <c r="AL257" s="11"/>
      <c r="AM257" s="11"/>
      <c r="AN257" s="11" t="s">
        <v>346</v>
      </c>
      <c r="AO257" s="11"/>
      <c r="AP257" s="11"/>
      <c r="AQ257" s="11"/>
      <c r="AR257" s="11"/>
      <c r="AS257" s="11" t="str">
        <f t="shared" si="60"/>
        <v>&lt;q=attr_atk&gt;&lt;c=A6EC41&gt;</v>
      </c>
      <c r="AT257" s="13" t="str">
        <f t="shared" si="61"/>
        <v>0%</v>
      </c>
      <c r="AU257" s="11" t="s">
        <v>298</v>
      </c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 t="str">
        <f t="shared" si="42"/>
        <v>这是另一个专属装备技能，它必须很好很强大</v>
      </c>
      <c r="BQ257" s="11" t="str">
        <f t="shared" si="53"/>
        <v>3级：伤害提升至&lt;q=attr_atk&gt;&lt;c=A6EC41&gt;0%&lt;/c&gt;</v>
      </c>
      <c r="BR257" s="1">
        <f t="shared" si="45"/>
        <v>6</v>
      </c>
      <c r="BS257" s="1">
        <f t="shared" si="46"/>
        <v>603</v>
      </c>
      <c r="BT257" s="1">
        <f>COUNTIF($BS$10:BS257,601)</f>
        <v>6</v>
      </c>
      <c r="BU257" s="1">
        <f t="shared" si="47"/>
        <v>0</v>
      </c>
    </row>
    <row r="258" spans="2:73">
      <c r="B258" s="1" t="str">
        <f t="shared" si="43"/>
        <v>SkillDescBrief4010206</v>
      </c>
      <c r="C258" s="1" t="str">
        <f t="shared" si="44"/>
        <v>SkillDescDetail401020604</v>
      </c>
      <c r="D258" s="3">
        <v>401020604</v>
      </c>
      <c r="E258" s="3">
        <v>4010206</v>
      </c>
      <c r="F258" s="3">
        <v>4</v>
      </c>
      <c r="G258" s="3" t="s">
        <v>332</v>
      </c>
      <c r="H258" s="3"/>
      <c r="I258" s="3" t="s">
        <v>333</v>
      </c>
      <c r="J258" s="3"/>
      <c r="K258" s="3" t="s">
        <v>334</v>
      </c>
      <c r="L258" s="3"/>
      <c r="M258" s="3"/>
      <c r="N258" s="3"/>
      <c r="O258" s="3"/>
      <c r="P258" s="3"/>
      <c r="Q258" s="3" t="s">
        <v>335</v>
      </c>
      <c r="R258" s="3"/>
      <c r="S258" s="3" t="str">
        <f>IF(H258="","",$B$2&amp;G258&amp;$B$2&amp;$B$1&amp;H258)</f>
        <v/>
      </c>
      <c r="T258" s="3" t="str">
        <f>IF(J258="","",$B$2&amp;I258&amp;$B$2&amp;$B$1&amp;J258)</f>
        <v/>
      </c>
      <c r="U258" s="3" t="str">
        <f>IF(L258="","",$B$2&amp;K258&amp;$B$2&amp;$B$1&amp;L258)</f>
        <v/>
      </c>
      <c r="V258" s="3" t="str">
        <f>IF(N258="","",$B$2&amp;M258&amp;$B$2&amp;$B$1&amp;N258)</f>
        <v/>
      </c>
      <c r="W258" s="3" t="str">
        <f>IF(P258="","",$B$2&amp;O258&amp;$B$2&amp;$B$1&amp;P258)</f>
        <v/>
      </c>
      <c r="X258" s="3" t="str">
        <f>IF(R258="","",$B$2&amp;Q258&amp;$B$2&amp;$B$1&amp;R258)</f>
        <v/>
      </c>
      <c r="Y258" s="3" t="str">
        <f t="shared" si="40"/>
        <v>{}</v>
      </c>
      <c r="Z258" s="11" t="s">
        <v>341</v>
      </c>
      <c r="AA258" s="11" t="str">
        <f t="shared" si="59"/>
        <v>4级：伤害提升至&lt;q=attr_atk&gt;&lt;c=A6EC41&gt;0%&lt;/c&gt;</v>
      </c>
      <c r="AB258" s="11"/>
      <c r="AC258" s="11"/>
      <c r="AD258" s="11">
        <v>4</v>
      </c>
      <c r="AE258" s="11"/>
      <c r="AF258" s="11" t="s">
        <v>345</v>
      </c>
      <c r="AG258" s="11"/>
      <c r="AH258" s="11"/>
      <c r="AI258" s="11"/>
      <c r="AJ258" s="11"/>
      <c r="AK258" s="11"/>
      <c r="AL258" s="11"/>
      <c r="AM258" s="11"/>
      <c r="AN258" s="11" t="s">
        <v>346</v>
      </c>
      <c r="AO258" s="11"/>
      <c r="AP258" s="11"/>
      <c r="AQ258" s="11"/>
      <c r="AR258" s="11"/>
      <c r="AS258" s="11" t="str">
        <f t="shared" si="60"/>
        <v>&lt;q=attr_atk&gt;&lt;c=A6EC41&gt;</v>
      </c>
      <c r="AT258" s="13" t="str">
        <f t="shared" si="61"/>
        <v>0%</v>
      </c>
      <c r="AU258" s="11" t="s">
        <v>298</v>
      </c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 t="str">
        <f t="shared" si="42"/>
        <v>这是另一个专属装备技能，它必须很好很强大</v>
      </c>
      <c r="BQ258" s="11" t="str">
        <f t="shared" si="53"/>
        <v>4级：伤害提升至&lt;q=attr_atk&gt;&lt;c=A6EC41&gt;0%&lt;/c&gt;</v>
      </c>
      <c r="BR258" s="1">
        <f t="shared" si="45"/>
        <v>6</v>
      </c>
      <c r="BS258" s="1">
        <f t="shared" si="46"/>
        <v>604</v>
      </c>
      <c r="BT258" s="1">
        <f>COUNTIF($BS$10:BS258,601)</f>
        <v>6</v>
      </c>
      <c r="BU258" s="1">
        <f t="shared" si="47"/>
        <v>0</v>
      </c>
    </row>
    <row r="259" spans="2:73">
      <c r="B259" s="1" t="str">
        <f t="shared" si="43"/>
        <v>SkillDescBrief4010206</v>
      </c>
      <c r="C259" s="1" t="str">
        <f t="shared" si="44"/>
        <v>SkillDescDetail401020605</v>
      </c>
      <c r="D259" s="3">
        <v>401020605</v>
      </c>
      <c r="E259" s="3">
        <v>4010206</v>
      </c>
      <c r="F259" s="3">
        <v>5</v>
      </c>
      <c r="G259" s="3" t="s">
        <v>332</v>
      </c>
      <c r="H259" s="3"/>
      <c r="I259" s="3" t="s">
        <v>333</v>
      </c>
      <c r="J259" s="3"/>
      <c r="K259" s="3" t="s">
        <v>334</v>
      </c>
      <c r="L259" s="3"/>
      <c r="M259" s="3"/>
      <c r="N259" s="3"/>
      <c r="O259" s="3"/>
      <c r="P259" s="3"/>
      <c r="Q259" s="3" t="s">
        <v>335</v>
      </c>
      <c r="R259" s="3"/>
      <c r="S259" s="3" t="str">
        <f>IF(H259="","",$B$2&amp;G259&amp;$B$2&amp;$B$1&amp;H259)</f>
        <v/>
      </c>
      <c r="T259" s="3" t="str">
        <f>IF(J259="","",$B$2&amp;I259&amp;$B$2&amp;$B$1&amp;J259)</f>
        <v/>
      </c>
      <c r="U259" s="3" t="str">
        <f>IF(L259="","",$B$2&amp;K259&amp;$B$2&amp;$B$1&amp;L259)</f>
        <v/>
      </c>
      <c r="V259" s="3" t="str">
        <f>IF(N259="","",$B$2&amp;M259&amp;$B$2&amp;$B$1&amp;N259)</f>
        <v/>
      </c>
      <c r="W259" s="3" t="str">
        <f>IF(P259="","",$B$2&amp;O259&amp;$B$2&amp;$B$1&amp;P259)</f>
        <v/>
      </c>
      <c r="X259" s="3" t="str">
        <f>IF(R259="","",$B$2&amp;Q259&amp;$B$2&amp;$B$1&amp;R259)</f>
        <v/>
      </c>
      <c r="Y259" s="3" t="str">
        <f t="shared" si="40"/>
        <v>{}</v>
      </c>
      <c r="Z259" s="11" t="s">
        <v>347</v>
      </c>
      <c r="AA259" s="11" t="str">
        <f t="shared" si="59"/>
        <v>5级：伤害提升至&lt;q=attr_atk&gt;&lt;c=A6EC41&gt;0%&lt;/c&gt;</v>
      </c>
      <c r="AB259" s="11"/>
      <c r="AC259" s="11"/>
      <c r="AD259" s="11">
        <v>5</v>
      </c>
      <c r="AE259" s="11"/>
      <c r="AF259" s="11" t="s">
        <v>345</v>
      </c>
      <c r="AG259" s="11"/>
      <c r="AH259" s="11"/>
      <c r="AI259" s="11"/>
      <c r="AJ259" s="11"/>
      <c r="AK259" s="11"/>
      <c r="AL259" s="11"/>
      <c r="AM259" s="11"/>
      <c r="AN259" s="11" t="s">
        <v>346</v>
      </c>
      <c r="AO259" s="11"/>
      <c r="AP259" s="11"/>
      <c r="AQ259" s="11"/>
      <c r="AR259" s="11"/>
      <c r="AS259" s="11" t="str">
        <f t="shared" si="60"/>
        <v>&lt;q=attr_atk&gt;&lt;c=A6EC41&gt;</v>
      </c>
      <c r="AT259" s="13" t="str">
        <f t="shared" si="61"/>
        <v>0%</v>
      </c>
      <c r="AU259" s="11" t="s">
        <v>298</v>
      </c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 t="str">
        <f t="shared" si="42"/>
        <v>这是另一个专属装备技能，它必须非常好非常强大</v>
      </c>
      <c r="BQ259" s="11" t="str">
        <f t="shared" si="53"/>
        <v>5级：伤害提升至&lt;q=attr_atk&gt;&lt;c=A6EC41&gt;0%&lt;/c&gt;</v>
      </c>
      <c r="BR259" s="1">
        <f t="shared" si="45"/>
        <v>6</v>
      </c>
      <c r="BS259" s="1">
        <f t="shared" si="46"/>
        <v>605</v>
      </c>
      <c r="BT259" s="1">
        <f>COUNTIF($BS$10:BS259,601)</f>
        <v>6</v>
      </c>
      <c r="BU259" s="1">
        <f t="shared" si="47"/>
        <v>0</v>
      </c>
    </row>
    <row r="260" spans="2:73">
      <c r="B260" s="1" t="str">
        <f t="shared" si="43"/>
        <v>SkillDescBrief// 战斗被动</v>
      </c>
      <c r="C260" s="1" t="str">
        <f t="shared" si="44"/>
        <v>SkillDescDetail// 战斗被动4</v>
      </c>
      <c r="D260" s="7" t="s">
        <v>340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 t="str">
        <f t="shared" si="40"/>
        <v/>
      </c>
      <c r="Z260" s="10" t="s">
        <v>336</v>
      </c>
      <c r="AA260" s="10" t="str">
        <f t="shared" si="59"/>
        <v/>
      </c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 t="str">
        <f t="shared" si="42"/>
        <v/>
      </c>
      <c r="BQ260" s="10" t="str">
        <f t="shared" si="53"/>
        <v/>
      </c>
      <c r="BR260" s="1">
        <f t="shared" si="45"/>
        <v>0</v>
      </c>
      <c r="BS260" s="1">
        <f t="shared" si="46"/>
        <v>0</v>
      </c>
      <c r="BT260" s="1">
        <f>COUNTIF($BS$10:BS260,601)</f>
        <v>6</v>
      </c>
      <c r="BU260" s="1">
        <f t="shared" si="47"/>
        <v>0</v>
      </c>
    </row>
    <row r="261" spans="2:73">
      <c r="B261" s="1" t="str">
        <f t="shared" si="43"/>
        <v>SkillDescBrief4010207</v>
      </c>
      <c r="C261" s="1" t="str">
        <f t="shared" si="44"/>
        <v>SkillDescDetail401020701</v>
      </c>
      <c r="D261" s="3">
        <v>401020701</v>
      </c>
      <c r="E261" s="3">
        <v>4010207</v>
      </c>
      <c r="F261" s="3">
        <v>1</v>
      </c>
      <c r="G261" s="3" t="s">
        <v>332</v>
      </c>
      <c r="H261" s="3">
        <v>0.15</v>
      </c>
      <c r="I261" s="3" t="s">
        <v>333</v>
      </c>
      <c r="J261" s="3"/>
      <c r="K261" s="3" t="s">
        <v>334</v>
      </c>
      <c r="L261" s="3">
        <v>1</v>
      </c>
      <c r="M261" s="3"/>
      <c r="N261" s="3"/>
      <c r="O261" s="3"/>
      <c r="P261" s="3"/>
      <c r="Q261" s="3" t="s">
        <v>335</v>
      </c>
      <c r="R261" s="3"/>
      <c r="S261" s="3" t="str">
        <f>IF(H261="","",$B$2&amp;G261&amp;$B$2&amp;$B$1&amp;H261)</f>
        <v>"AtkPower":0.15</v>
      </c>
      <c r="T261" s="3" t="str">
        <f>IF(J261="","",$B$2&amp;I261&amp;$B$2&amp;$B$1&amp;J261)</f>
        <v/>
      </c>
      <c r="U261" s="3" t="str">
        <f>IF(L261="","",$B$2&amp;K261&amp;$B$2&amp;$B$1&amp;L261)</f>
        <v>"BuffPower":1</v>
      </c>
      <c r="V261" s="3" t="str">
        <f>IF(N261="","",$B$2&amp;M261&amp;$B$2&amp;$B$1&amp;N261)</f>
        <v/>
      </c>
      <c r="W261" s="3" t="str">
        <f>IF(P261="","",$B$2&amp;O261&amp;$B$2&amp;$B$1&amp;P261)</f>
        <v/>
      </c>
      <c r="X261" s="3" t="str">
        <f>IF(R261="","",$B$2&amp;Q261&amp;$B$2&amp;$B$1&amp;R261)</f>
        <v/>
      </c>
      <c r="Y261" s="3" t="str">
        <f t="shared" si="40"/>
        <v>{"AtkPower":0.15,"BuffPower":1}</v>
      </c>
      <c r="Z261" s="11" t="s">
        <v>389</v>
      </c>
      <c r="AA261" s="11" t="str">
        <f t="shared" si="59"/>
        <v>装配大火力弹匣，造成伤害提高&lt;q=attr_atk&gt;&lt;c=A6EC41&gt;15%&lt;/c&gt;</v>
      </c>
      <c r="AB261" s="11"/>
      <c r="AC261" s="11"/>
      <c r="AD261" s="11"/>
      <c r="AE261" s="11"/>
      <c r="AF261" s="11"/>
      <c r="AG261" s="11"/>
      <c r="AH261" s="11"/>
      <c r="AI261" s="11"/>
      <c r="AJ261" s="11" t="s">
        <v>389</v>
      </c>
      <c r="AK261" s="11"/>
      <c r="AL261" s="11"/>
      <c r="AM261" s="11"/>
      <c r="AN261" s="11"/>
      <c r="AO261" s="11" t="str">
        <f>$B$8&amp;$B$6</f>
        <v>&lt;q=attr_atk&gt;&lt;c=A6EC41&gt;</v>
      </c>
      <c r="AP261" s="11" t="str">
        <f>ROUND($H261*100,2)&amp;"%"</f>
        <v>15%</v>
      </c>
      <c r="AQ261" s="11" t="s">
        <v>298</v>
      </c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 t="str">
        <f t="shared" si="42"/>
        <v>装配大火力弹匣，造成伤害提高</v>
      </c>
      <c r="BQ261" s="11" t="str">
        <f t="shared" si="53"/>
        <v>装配大火力弹匣，造成伤害提高&lt;q=attr_atk&gt;&lt;c=A6EC41&gt;15%&lt;/c&gt;</v>
      </c>
      <c r="BR261" s="1">
        <f t="shared" si="45"/>
        <v>7</v>
      </c>
      <c r="BS261" s="1">
        <f t="shared" si="46"/>
        <v>701</v>
      </c>
      <c r="BT261" s="1">
        <f>COUNTIF($BS$10:BS261,601)</f>
        <v>6</v>
      </c>
      <c r="BU261" s="1">
        <f t="shared" si="47"/>
        <v>0</v>
      </c>
    </row>
    <row r="262" spans="2:73">
      <c r="B262" s="1" t="str">
        <f t="shared" si="43"/>
        <v>SkillDescBrief4010207</v>
      </c>
      <c r="C262" s="1" t="str">
        <f t="shared" si="44"/>
        <v>SkillDescDetail401020702</v>
      </c>
      <c r="D262" s="3">
        <v>401020702</v>
      </c>
      <c r="E262" s="3">
        <v>4010207</v>
      </c>
      <c r="F262" s="3">
        <v>2</v>
      </c>
      <c r="G262" s="3" t="s">
        <v>332</v>
      </c>
      <c r="H262" s="3"/>
      <c r="I262" s="3" t="s">
        <v>333</v>
      </c>
      <c r="J262" s="3"/>
      <c r="K262" s="3" t="s">
        <v>334</v>
      </c>
      <c r="L262" s="3">
        <v>1</v>
      </c>
      <c r="M262" s="3"/>
      <c r="N262" s="3"/>
      <c r="O262" s="3"/>
      <c r="P262" s="3"/>
      <c r="Q262" s="3" t="s">
        <v>335</v>
      </c>
      <c r="R262" s="3"/>
      <c r="S262" s="3" t="str">
        <f>IF(H262="","",$B$2&amp;G262&amp;$B$2&amp;$B$1&amp;H262)</f>
        <v/>
      </c>
      <c r="T262" s="3" t="str">
        <f>IF(J262="","",$B$2&amp;I262&amp;$B$2&amp;$B$1&amp;J262)</f>
        <v/>
      </c>
      <c r="U262" s="3" t="str">
        <f>IF(L262="","",$B$2&amp;K262&amp;$B$2&amp;$B$1&amp;L262)</f>
        <v>"BuffPower":1</v>
      </c>
      <c r="V262" s="3" t="str">
        <f>IF(N262="","",$B$2&amp;M262&amp;$B$2&amp;$B$1&amp;N262)</f>
        <v/>
      </c>
      <c r="W262" s="3" t="str">
        <f>IF(P262="","",$B$2&amp;O262&amp;$B$2&amp;$B$1&amp;P262)</f>
        <v/>
      </c>
      <c r="X262" s="3" t="str">
        <f>IF(R262="","",$B$2&amp;Q262&amp;$B$2&amp;$B$1&amp;R262)</f>
        <v/>
      </c>
      <c r="Y262" s="3" t="str">
        <f t="shared" si="40"/>
        <v>{"BuffPower":1}</v>
      </c>
      <c r="Z262" s="11" t="s">
        <v>336</v>
      </c>
      <c r="AA262" s="11" t="str">
        <f t="shared" si="59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 t="str">
        <f t="shared" si="42"/>
        <v/>
      </c>
      <c r="BQ262" s="11" t="str">
        <f t="shared" si="53"/>
        <v/>
      </c>
      <c r="BR262" s="1">
        <f t="shared" si="45"/>
        <v>7</v>
      </c>
      <c r="BS262" s="1">
        <f t="shared" si="46"/>
        <v>702</v>
      </c>
      <c r="BT262" s="1">
        <f>COUNTIF($BS$10:BS262,601)</f>
        <v>6</v>
      </c>
      <c r="BU262" s="1">
        <f t="shared" si="47"/>
        <v>0</v>
      </c>
    </row>
    <row r="263" spans="2:73">
      <c r="B263" s="1" t="str">
        <f t="shared" si="43"/>
        <v>SkillDescBrief4010207</v>
      </c>
      <c r="C263" s="1" t="str">
        <f t="shared" si="44"/>
        <v>SkillDescDetail401020703</v>
      </c>
      <c r="D263" s="3">
        <v>401020703</v>
      </c>
      <c r="E263" s="3">
        <v>4010207</v>
      </c>
      <c r="F263" s="3">
        <v>3</v>
      </c>
      <c r="G263" s="3" t="s">
        <v>332</v>
      </c>
      <c r="H263" s="3"/>
      <c r="I263" s="3" t="s">
        <v>333</v>
      </c>
      <c r="J263" s="3"/>
      <c r="K263" s="3" t="s">
        <v>334</v>
      </c>
      <c r="L263" s="3">
        <v>1</v>
      </c>
      <c r="M263" s="3"/>
      <c r="N263" s="3"/>
      <c r="O263" s="3"/>
      <c r="P263" s="3"/>
      <c r="Q263" s="3" t="s">
        <v>335</v>
      </c>
      <c r="R263" s="3"/>
      <c r="S263" s="3" t="str">
        <f>IF(H263="","",$B$2&amp;G263&amp;$B$2&amp;$B$1&amp;H263)</f>
        <v/>
      </c>
      <c r="T263" s="3" t="str">
        <f>IF(J263="","",$B$2&amp;I263&amp;$B$2&amp;$B$1&amp;J263)</f>
        <v/>
      </c>
      <c r="U263" s="3" t="str">
        <f>IF(L263="","",$B$2&amp;K263&amp;$B$2&amp;$B$1&amp;L263)</f>
        <v>"BuffPower":1</v>
      </c>
      <c r="V263" s="3" t="str">
        <f>IF(N263="","",$B$2&amp;M263&amp;$B$2&amp;$B$1&amp;N263)</f>
        <v/>
      </c>
      <c r="W263" s="3" t="str">
        <f>IF(P263="","",$B$2&amp;O263&amp;$B$2&amp;$B$1&amp;P263)</f>
        <v/>
      </c>
      <c r="X263" s="3" t="str">
        <f>IF(R263="","",$B$2&amp;Q263&amp;$B$2&amp;$B$1&amp;R263)</f>
        <v/>
      </c>
      <c r="Y263" s="3" t="str">
        <f t="shared" si="40"/>
        <v>{"BuffPower":1}</v>
      </c>
      <c r="Z263" s="11" t="s">
        <v>336</v>
      </c>
      <c r="AA263" s="11" t="str">
        <f t="shared" si="59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 t="str">
        <f t="shared" si="42"/>
        <v/>
      </c>
      <c r="BQ263" s="11" t="str">
        <f t="shared" si="53"/>
        <v/>
      </c>
      <c r="BR263" s="1">
        <f t="shared" si="45"/>
        <v>7</v>
      </c>
      <c r="BS263" s="1">
        <f t="shared" si="46"/>
        <v>703</v>
      </c>
      <c r="BT263" s="1">
        <f>COUNTIF($BS$10:BS263,601)</f>
        <v>6</v>
      </c>
      <c r="BU263" s="1">
        <f t="shared" si="47"/>
        <v>0</v>
      </c>
    </row>
    <row r="264" spans="2:73">
      <c r="B264" s="1" t="str">
        <f t="shared" si="43"/>
        <v>SkillDescBrief4010207</v>
      </c>
      <c r="C264" s="1" t="str">
        <f t="shared" si="44"/>
        <v>SkillDescDetail401020704</v>
      </c>
      <c r="D264" s="3">
        <v>401020704</v>
      </c>
      <c r="E264" s="3">
        <v>4010207</v>
      </c>
      <c r="F264" s="3">
        <v>4</v>
      </c>
      <c r="G264" s="3" t="s">
        <v>332</v>
      </c>
      <c r="H264" s="3"/>
      <c r="I264" s="3" t="s">
        <v>333</v>
      </c>
      <c r="J264" s="3"/>
      <c r="K264" s="3" t="s">
        <v>334</v>
      </c>
      <c r="L264" s="3">
        <v>1</v>
      </c>
      <c r="M264" s="3"/>
      <c r="N264" s="3"/>
      <c r="O264" s="3"/>
      <c r="P264" s="3"/>
      <c r="Q264" s="3" t="s">
        <v>335</v>
      </c>
      <c r="R264" s="3"/>
      <c r="S264" s="3" t="str">
        <f>IF(H264="","",$B$2&amp;G264&amp;$B$2&amp;$B$1&amp;H264)</f>
        <v/>
      </c>
      <c r="T264" s="3" t="str">
        <f>IF(J264="","",$B$2&amp;I264&amp;$B$2&amp;$B$1&amp;J264)</f>
        <v/>
      </c>
      <c r="U264" s="3" t="str">
        <f>IF(L264="","",$B$2&amp;K264&amp;$B$2&amp;$B$1&amp;L264)</f>
        <v>"BuffPower":1</v>
      </c>
      <c r="V264" s="3" t="str">
        <f>IF(N264="","",$B$2&amp;M264&amp;$B$2&amp;$B$1&amp;N264)</f>
        <v/>
      </c>
      <c r="W264" s="3" t="str">
        <f>IF(P264="","",$B$2&amp;O264&amp;$B$2&amp;$B$1&amp;P264)</f>
        <v/>
      </c>
      <c r="X264" s="3" t="str">
        <f>IF(R264="","",$B$2&amp;Q264&amp;$B$2&amp;$B$1&amp;R264)</f>
        <v/>
      </c>
      <c r="Y264" s="3" t="str">
        <f t="shared" si="40"/>
        <v>{"BuffPower":1}</v>
      </c>
      <c r="Z264" s="11" t="s">
        <v>336</v>
      </c>
      <c r="AA264" s="11" t="str">
        <f t="shared" si="59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 t="str">
        <f t="shared" si="42"/>
        <v/>
      </c>
      <c r="BQ264" s="11" t="str">
        <f t="shared" si="53"/>
        <v/>
      </c>
      <c r="BR264" s="1">
        <f t="shared" si="45"/>
        <v>7</v>
      </c>
      <c r="BS264" s="1">
        <f t="shared" si="46"/>
        <v>704</v>
      </c>
      <c r="BT264" s="1">
        <f>COUNTIF($BS$10:BS264,601)</f>
        <v>6</v>
      </c>
      <c r="BU264" s="1">
        <f t="shared" si="47"/>
        <v>0</v>
      </c>
    </row>
    <row r="265" spans="2:73">
      <c r="B265" s="1" t="str">
        <f t="shared" si="43"/>
        <v>SkillDescBrief4010207</v>
      </c>
      <c r="C265" s="1" t="str">
        <f t="shared" si="44"/>
        <v>SkillDescDetail401020705</v>
      </c>
      <c r="D265" s="3">
        <v>401020705</v>
      </c>
      <c r="E265" s="3">
        <v>4010207</v>
      </c>
      <c r="F265" s="3">
        <v>5</v>
      </c>
      <c r="G265" s="3" t="s">
        <v>332</v>
      </c>
      <c r="H265" s="3"/>
      <c r="I265" s="3" t="s">
        <v>333</v>
      </c>
      <c r="J265" s="3"/>
      <c r="K265" s="3" t="s">
        <v>334</v>
      </c>
      <c r="L265" s="3">
        <v>1</v>
      </c>
      <c r="M265" s="3"/>
      <c r="N265" s="3"/>
      <c r="O265" s="3"/>
      <c r="P265" s="3"/>
      <c r="Q265" s="3" t="s">
        <v>335</v>
      </c>
      <c r="R265" s="3"/>
      <c r="S265" s="3" t="str">
        <f>IF(H265="","",$B$2&amp;G265&amp;$B$2&amp;$B$1&amp;H265)</f>
        <v/>
      </c>
      <c r="T265" s="3" t="str">
        <f>IF(J265="","",$B$2&amp;I265&amp;$B$2&amp;$B$1&amp;J265)</f>
        <v/>
      </c>
      <c r="U265" s="3" t="str">
        <f>IF(L265="","",$B$2&amp;K265&amp;$B$2&amp;$B$1&amp;L265)</f>
        <v>"BuffPower":1</v>
      </c>
      <c r="V265" s="3" t="str">
        <f>IF(N265="","",$B$2&amp;M265&amp;$B$2&amp;$B$1&amp;N265)</f>
        <v/>
      </c>
      <c r="W265" s="3" t="str">
        <f>IF(P265="","",$B$2&amp;O265&amp;$B$2&amp;$B$1&amp;P265)</f>
        <v/>
      </c>
      <c r="X265" s="3" t="str">
        <f>IF(R265="","",$B$2&amp;Q265&amp;$B$2&amp;$B$1&amp;R265)</f>
        <v/>
      </c>
      <c r="Y265" s="3" t="str">
        <f t="shared" si="40"/>
        <v>{"BuffPower":1}</v>
      </c>
      <c r="Z265" s="11" t="s">
        <v>336</v>
      </c>
      <c r="AA265" s="11" t="str">
        <f t="shared" si="59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 t="str">
        <f t="shared" si="42"/>
        <v/>
      </c>
      <c r="BQ265" s="11" t="str">
        <f t="shared" si="53"/>
        <v/>
      </c>
      <c r="BR265" s="1">
        <f t="shared" si="45"/>
        <v>7</v>
      </c>
      <c r="BS265" s="1">
        <f t="shared" si="46"/>
        <v>705</v>
      </c>
      <c r="BT265" s="1">
        <f>COUNTIF($BS$10:BS265,601)</f>
        <v>6</v>
      </c>
      <c r="BU265" s="1">
        <f t="shared" si="47"/>
        <v>0</v>
      </c>
    </row>
    <row r="266" spans="2:73">
      <c r="B266" s="1" t="str">
        <f t="shared" si="43"/>
        <v>SkillDescBrief// 普攻-换</v>
      </c>
      <c r="C266" s="1" t="str">
        <f t="shared" si="44"/>
        <v>SkillDescDetail// 普攻-换弹</v>
      </c>
      <c r="D266" s="7" t="s">
        <v>390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 t="str">
        <f t="shared" ref="Y266:Y329" si="62">IF(E266="","",$A$3&amp;_xlfn.TEXTJOIN($C$1,1,S266:X266)&amp;$A$4)</f>
        <v/>
      </c>
      <c r="Z266" s="10" t="s">
        <v>336</v>
      </c>
      <c r="AA266" s="10" t="str">
        <f t="shared" si="59"/>
        <v/>
      </c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 t="str">
        <f t="shared" ref="BP266:BP329" si="63">Z266</f>
        <v/>
      </c>
      <c r="BQ266" s="10" t="str">
        <f t="shared" si="53"/>
        <v/>
      </c>
      <c r="BR266" s="1">
        <f t="shared" si="45"/>
        <v>0</v>
      </c>
      <c r="BS266" s="1">
        <f t="shared" si="46"/>
        <v>0</v>
      </c>
      <c r="BT266" s="1">
        <f>COUNTIF($BS$10:BS266,601)</f>
        <v>6</v>
      </c>
      <c r="BU266" s="1">
        <f t="shared" si="47"/>
        <v>0</v>
      </c>
    </row>
    <row r="267" spans="2:73">
      <c r="B267" s="1" t="str">
        <f t="shared" ref="B267:B330" si="64">$C$3&amp;LEFT($D267,7)</f>
        <v>SkillDescBrief4010208</v>
      </c>
      <c r="C267" s="1" t="str">
        <f t="shared" ref="C267:C330" si="65">$C$4&amp;$D267</f>
        <v>SkillDescDetail401020801</v>
      </c>
      <c r="D267" s="3">
        <v>401020801</v>
      </c>
      <c r="E267" s="3">
        <v>4010208</v>
      </c>
      <c r="F267" s="3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 t="str">
        <f>IF(H267="","",$B$2&amp;G267&amp;$B$2&amp;$B$1&amp;H267)</f>
        <v/>
      </c>
      <c r="T267" s="3" t="str">
        <f>IF(J267="","",$B$2&amp;I267&amp;$B$2&amp;$B$1&amp;J267)</f>
        <v/>
      </c>
      <c r="U267" s="3" t="str">
        <f>IF(L267="","",$B$2&amp;K267&amp;$B$2&amp;$B$1&amp;L267)</f>
        <v/>
      </c>
      <c r="V267" s="3" t="str">
        <f>IF(N267="","",$B$2&amp;M267&amp;$B$2&amp;$B$1&amp;N267)</f>
        <v/>
      </c>
      <c r="W267" s="3" t="str">
        <f>IF(P267="","",$B$2&amp;O267&amp;$B$2&amp;$B$1&amp;P267)</f>
        <v/>
      </c>
      <c r="X267" s="3" t="str">
        <f>IF(R267="","",$B$2&amp;Q267&amp;$B$2&amp;$B$1&amp;R267)</f>
        <v/>
      </c>
      <c r="Y267" s="3" t="str">
        <f t="shared" si="62"/>
        <v>{}</v>
      </c>
      <c r="Z267" s="11" t="s">
        <v>336</v>
      </c>
      <c r="AA267" s="11" t="str">
        <f t="shared" si="59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 t="str">
        <f t="shared" si="63"/>
        <v/>
      </c>
      <c r="BQ267" s="11" t="str">
        <f t="shared" si="53"/>
        <v/>
      </c>
      <c r="BR267" s="1">
        <f t="shared" ref="BR267:BR330" si="66">MOD(E267,100)</f>
        <v>8</v>
      </c>
      <c r="BS267" s="1">
        <f t="shared" ref="BS267:BS330" si="67">BR267*100+F267</f>
        <v>801</v>
      </c>
      <c r="BT267" s="1">
        <f>COUNTIF($BS$10:BS267,601)</f>
        <v>6</v>
      </c>
      <c r="BU267" s="1">
        <f t="shared" ref="BU267:BU330" si="68">IF(MOD(BT267,2)=0,0,1)</f>
        <v>0</v>
      </c>
    </row>
    <row r="268" spans="2:73">
      <c r="B268" s="1" t="str">
        <f t="shared" si="64"/>
        <v>SkillDescBrief4010208</v>
      </c>
      <c r="C268" s="1" t="str">
        <f t="shared" si="65"/>
        <v>SkillDescDetail401020802</v>
      </c>
      <c r="D268" s="3">
        <v>401020802</v>
      </c>
      <c r="E268" s="3">
        <v>4010208</v>
      </c>
      <c r="F268" s="3">
        <v>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 t="str">
        <f>IF(H268="","",$B$2&amp;G268&amp;$B$2&amp;$B$1&amp;H268)</f>
        <v/>
      </c>
      <c r="T268" s="3" t="str">
        <f>IF(J268="","",$B$2&amp;I268&amp;$B$2&amp;$B$1&amp;J268)</f>
        <v/>
      </c>
      <c r="U268" s="3" t="str">
        <f>IF(L268="","",$B$2&amp;K268&amp;$B$2&amp;$B$1&amp;L268)</f>
        <v/>
      </c>
      <c r="V268" s="3" t="str">
        <f>IF(N268="","",$B$2&amp;M268&amp;$B$2&amp;$B$1&amp;N268)</f>
        <v/>
      </c>
      <c r="W268" s="3" t="str">
        <f>IF(P268="","",$B$2&amp;O268&amp;$B$2&amp;$B$1&amp;P268)</f>
        <v/>
      </c>
      <c r="X268" s="3" t="str">
        <f>IF(R268="","",$B$2&amp;Q268&amp;$B$2&amp;$B$1&amp;R268)</f>
        <v/>
      </c>
      <c r="Y268" s="3" t="str">
        <f t="shared" si="62"/>
        <v>{}</v>
      </c>
      <c r="Z268" s="11" t="s">
        <v>336</v>
      </c>
      <c r="AA268" s="11" t="str">
        <f t="shared" si="59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 t="str">
        <f t="shared" si="63"/>
        <v/>
      </c>
      <c r="BQ268" s="11" t="str">
        <f t="shared" si="53"/>
        <v/>
      </c>
      <c r="BR268" s="1">
        <f t="shared" si="66"/>
        <v>8</v>
      </c>
      <c r="BS268" s="1">
        <f t="shared" si="67"/>
        <v>802</v>
      </c>
      <c r="BT268" s="1">
        <f>COUNTIF($BS$10:BS268,601)</f>
        <v>6</v>
      </c>
      <c r="BU268" s="1">
        <f t="shared" si="68"/>
        <v>0</v>
      </c>
    </row>
    <row r="269" spans="2:73">
      <c r="B269" s="1" t="str">
        <f t="shared" si="64"/>
        <v>SkillDescBrief4010208</v>
      </c>
      <c r="C269" s="1" t="str">
        <f t="shared" si="65"/>
        <v>SkillDescDetail401020803</v>
      </c>
      <c r="D269" s="3">
        <v>401020803</v>
      </c>
      <c r="E269" s="3">
        <v>4010208</v>
      </c>
      <c r="F269" s="3">
        <v>3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 t="str">
        <f>IF(H269="","",$B$2&amp;G269&amp;$B$2&amp;$B$1&amp;H269)</f>
        <v/>
      </c>
      <c r="T269" s="3" t="str">
        <f>IF(J269="","",$B$2&amp;I269&amp;$B$2&amp;$B$1&amp;J269)</f>
        <v/>
      </c>
      <c r="U269" s="3" t="str">
        <f>IF(L269="","",$B$2&amp;K269&amp;$B$2&amp;$B$1&amp;L269)</f>
        <v/>
      </c>
      <c r="V269" s="3" t="str">
        <f>IF(N269="","",$B$2&amp;M269&amp;$B$2&amp;$B$1&amp;N269)</f>
        <v/>
      </c>
      <c r="W269" s="3" t="str">
        <f>IF(P269="","",$B$2&amp;O269&amp;$B$2&amp;$B$1&amp;P269)</f>
        <v/>
      </c>
      <c r="X269" s="3" t="str">
        <f>IF(R269="","",$B$2&amp;Q269&amp;$B$2&amp;$B$1&amp;R269)</f>
        <v/>
      </c>
      <c r="Y269" s="3" t="str">
        <f t="shared" si="62"/>
        <v>{}</v>
      </c>
      <c r="Z269" s="11" t="s">
        <v>336</v>
      </c>
      <c r="AA269" s="11" t="str">
        <f t="shared" si="59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 t="str">
        <f t="shared" si="63"/>
        <v/>
      </c>
      <c r="BQ269" s="11" t="str">
        <f t="shared" si="53"/>
        <v/>
      </c>
      <c r="BR269" s="1">
        <f t="shared" si="66"/>
        <v>8</v>
      </c>
      <c r="BS269" s="1">
        <f t="shared" si="67"/>
        <v>803</v>
      </c>
      <c r="BT269" s="1">
        <f>COUNTIF($BS$10:BS269,601)</f>
        <v>6</v>
      </c>
      <c r="BU269" s="1">
        <f t="shared" si="68"/>
        <v>0</v>
      </c>
    </row>
    <row r="270" spans="2:73">
      <c r="B270" s="1" t="str">
        <f t="shared" si="64"/>
        <v>SkillDescBrief4010208</v>
      </c>
      <c r="C270" s="1" t="str">
        <f t="shared" si="65"/>
        <v>SkillDescDetail401020804</v>
      </c>
      <c r="D270" s="3">
        <v>401020804</v>
      </c>
      <c r="E270" s="3">
        <v>4010208</v>
      </c>
      <c r="F270" s="3">
        <v>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 t="str">
        <f>IF(H270="","",$B$2&amp;G270&amp;$B$2&amp;$B$1&amp;H270)</f>
        <v/>
      </c>
      <c r="T270" s="3" t="str">
        <f>IF(J270="","",$B$2&amp;I270&amp;$B$2&amp;$B$1&amp;J270)</f>
        <v/>
      </c>
      <c r="U270" s="3" t="str">
        <f>IF(L270="","",$B$2&amp;K270&amp;$B$2&amp;$B$1&amp;L270)</f>
        <v/>
      </c>
      <c r="V270" s="3" t="str">
        <f>IF(N270="","",$B$2&amp;M270&amp;$B$2&amp;$B$1&amp;N270)</f>
        <v/>
      </c>
      <c r="W270" s="3" t="str">
        <f>IF(P270="","",$B$2&amp;O270&amp;$B$2&amp;$B$1&amp;P270)</f>
        <v/>
      </c>
      <c r="X270" s="3" t="str">
        <f>IF(R270="","",$B$2&amp;Q270&amp;$B$2&amp;$B$1&amp;R270)</f>
        <v/>
      </c>
      <c r="Y270" s="3" t="str">
        <f t="shared" si="62"/>
        <v>{}</v>
      </c>
      <c r="Z270" s="11" t="s">
        <v>336</v>
      </c>
      <c r="AA270" s="11" t="str">
        <f t="shared" si="59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 t="str">
        <f t="shared" si="63"/>
        <v/>
      </c>
      <c r="BQ270" s="11" t="str">
        <f t="shared" si="53"/>
        <v/>
      </c>
      <c r="BR270" s="1">
        <f t="shared" si="66"/>
        <v>8</v>
      </c>
      <c r="BS270" s="1">
        <f t="shared" si="67"/>
        <v>804</v>
      </c>
      <c r="BT270" s="1">
        <f>COUNTIF($BS$10:BS270,601)</f>
        <v>6</v>
      </c>
      <c r="BU270" s="1">
        <f t="shared" si="68"/>
        <v>0</v>
      </c>
    </row>
    <row r="271" spans="2:73">
      <c r="B271" s="1" t="str">
        <f t="shared" si="64"/>
        <v>SkillDescBrief4010208</v>
      </c>
      <c r="C271" s="1" t="str">
        <f t="shared" si="65"/>
        <v>SkillDescDetail401020805</v>
      </c>
      <c r="D271" s="3">
        <v>401020805</v>
      </c>
      <c r="E271" s="3">
        <v>4010208</v>
      </c>
      <c r="F271" s="3">
        <v>5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 t="str">
        <f>IF(H271="","",$B$2&amp;G271&amp;$B$2&amp;$B$1&amp;H271)</f>
        <v/>
      </c>
      <c r="T271" s="3" t="str">
        <f>IF(J271="","",$B$2&amp;I271&amp;$B$2&amp;$B$1&amp;J271)</f>
        <v/>
      </c>
      <c r="U271" s="3" t="str">
        <f>IF(L271="","",$B$2&amp;K271&amp;$B$2&amp;$B$1&amp;L271)</f>
        <v/>
      </c>
      <c r="V271" s="3" t="str">
        <f>IF(N271="","",$B$2&amp;M271&amp;$B$2&amp;$B$1&amp;N271)</f>
        <v/>
      </c>
      <c r="W271" s="3" t="str">
        <f>IF(P271="","",$B$2&amp;O271&amp;$B$2&amp;$B$1&amp;P271)</f>
        <v/>
      </c>
      <c r="X271" s="3" t="str">
        <f>IF(R271="","",$B$2&amp;Q271&amp;$B$2&amp;$B$1&amp;R271)</f>
        <v/>
      </c>
      <c r="Y271" s="3" t="str">
        <f t="shared" si="62"/>
        <v>{}</v>
      </c>
      <c r="Z271" s="11" t="s">
        <v>336</v>
      </c>
      <c r="AA271" s="11" t="str">
        <f t="shared" si="59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 t="str">
        <f t="shared" si="63"/>
        <v/>
      </c>
      <c r="BQ271" s="11" t="str">
        <f t="shared" si="53"/>
        <v/>
      </c>
      <c r="BR271" s="1">
        <f t="shared" si="66"/>
        <v>8</v>
      </c>
      <c r="BS271" s="1">
        <f t="shared" si="67"/>
        <v>805</v>
      </c>
      <c r="BT271" s="1">
        <f>COUNTIF($BS$10:BS271,601)</f>
        <v>6</v>
      </c>
      <c r="BU271" s="1">
        <f t="shared" si="68"/>
        <v>0</v>
      </c>
    </row>
    <row r="272" spans="2:73">
      <c r="B272" s="1" t="str">
        <f t="shared" si="64"/>
        <v>SkillDescBrief// 机械弩</v>
      </c>
      <c r="C272" s="1" t="str">
        <f t="shared" si="65"/>
        <v>SkillDescDetail// 机械弩</v>
      </c>
      <c r="D272" s="7" t="s">
        <v>391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 t="str">
        <f t="shared" si="62"/>
        <v/>
      </c>
      <c r="Z272" s="10" t="s">
        <v>336</v>
      </c>
      <c r="AA272" s="10" t="str">
        <f t="shared" si="59"/>
        <v/>
      </c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 t="str">
        <f t="shared" si="63"/>
        <v/>
      </c>
      <c r="BQ272" s="10" t="str">
        <f t="shared" si="53"/>
        <v/>
      </c>
      <c r="BR272" s="1">
        <f t="shared" si="66"/>
        <v>0</v>
      </c>
      <c r="BS272" s="1">
        <f t="shared" si="67"/>
        <v>0</v>
      </c>
      <c r="BT272" s="1">
        <f>COUNTIF($BS$10:BS272,601)</f>
        <v>6</v>
      </c>
      <c r="BU272" s="1">
        <f t="shared" si="68"/>
        <v>0</v>
      </c>
    </row>
    <row r="273" spans="2:73">
      <c r="B273" s="1" t="str">
        <f t="shared" si="64"/>
        <v>SkillDescBrief// 普攻-火</v>
      </c>
      <c r="C273" s="1" t="str">
        <f t="shared" si="65"/>
        <v>SkillDescDetail// 普攻-火箭</v>
      </c>
      <c r="D273" s="7" t="s">
        <v>392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 t="str">
        <f t="shared" si="62"/>
        <v/>
      </c>
      <c r="Z273" s="10" t="s">
        <v>336</v>
      </c>
      <c r="AA273" s="10" t="str">
        <f t="shared" si="59"/>
        <v/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 t="str">
        <f t="shared" si="63"/>
        <v/>
      </c>
      <c r="BQ273" s="10" t="str">
        <f t="shared" si="53"/>
        <v/>
      </c>
      <c r="BR273" s="1">
        <f t="shared" si="66"/>
        <v>0</v>
      </c>
      <c r="BS273" s="1">
        <f t="shared" si="67"/>
        <v>0</v>
      </c>
      <c r="BT273" s="1">
        <f>COUNTIF($BS$10:BS273,601)</f>
        <v>6</v>
      </c>
      <c r="BU273" s="1">
        <f t="shared" si="68"/>
        <v>0</v>
      </c>
    </row>
    <row r="274" spans="2:73">
      <c r="B274" s="1" t="str">
        <f t="shared" si="64"/>
        <v>SkillDescBrief4010301</v>
      </c>
      <c r="C274" s="1" t="str">
        <f t="shared" si="65"/>
        <v>SkillDescDetail401030101</v>
      </c>
      <c r="D274" s="3">
        <v>401030101</v>
      </c>
      <c r="E274" s="3">
        <v>4010301</v>
      </c>
      <c r="F274" s="3">
        <v>1</v>
      </c>
      <c r="G274" s="3" t="s">
        <v>332</v>
      </c>
      <c r="H274" s="3">
        <f ca="1">ROUND(_xlfn.XLOOKUP($F274,$D$1:$D$5,$E$1:$E$5)*OFFSET(H274,5-F274,0)/0.05,0)*0.05</f>
        <v>0.85</v>
      </c>
      <c r="I274" s="3" t="s">
        <v>333</v>
      </c>
      <c r="J274" s="3">
        <v>1</v>
      </c>
      <c r="K274" s="3" t="s">
        <v>334</v>
      </c>
      <c r="L274" s="3"/>
      <c r="M274" s="3"/>
      <c r="N274" s="3"/>
      <c r="O274" s="3"/>
      <c r="P274" s="3"/>
      <c r="Q274" s="3" t="s">
        <v>335</v>
      </c>
      <c r="R274" s="3"/>
      <c r="S274" s="3" t="str">
        <f ca="1">IF(H274="","",$B$2&amp;G274&amp;$B$2&amp;$B$1&amp;H274)</f>
        <v>"AtkPower":0.85</v>
      </c>
      <c r="T274" s="3" t="str">
        <f>IF(J274="","",$B$2&amp;I274&amp;$B$2&amp;$B$1&amp;J274)</f>
        <v>"BuffAtkPower":1</v>
      </c>
      <c r="U274" s="3" t="str">
        <f>IF(L274="","",$B$2&amp;K274&amp;$B$2&amp;$B$1&amp;L274)</f>
        <v/>
      </c>
      <c r="V274" s="3" t="str">
        <f>IF(N274="","",$B$2&amp;M274&amp;$B$2&amp;$B$1&amp;N274)</f>
        <v/>
      </c>
      <c r="W274" s="3" t="str">
        <f>IF(P274="","",$B$2&amp;O274&amp;$B$2&amp;$B$1&amp;P274)</f>
        <v/>
      </c>
      <c r="X274" s="3" t="str">
        <f>IF(R274="","",$B$2&amp;Q274&amp;$B$2&amp;$B$1&amp;R274)</f>
        <v/>
      </c>
      <c r="Y274" s="3" t="str">
        <f ca="1" t="shared" si="62"/>
        <v>{"AtkPower":0.85,"BuffAtkPower":1}</v>
      </c>
      <c r="Z274" s="11" t="s">
        <v>393</v>
      </c>
      <c r="AA274" s="11" t="str">
        <f ca="1" t="shared" si="59"/>
        <v>发射火焰箭，对&lt;c=A6EC41&gt;1&lt;/c&gt;个敌人造成&lt;q=attr_atk&gt;&lt;c=A6EC41&gt;85%&lt;/c&gt;伤害,并对敌人附加&lt;c=A6EC41&gt;1&lt;/c&gt;层燃烧效果</v>
      </c>
      <c r="AB274" s="11"/>
      <c r="AC274" s="11"/>
      <c r="AD274" s="11"/>
      <c r="AE274" s="11"/>
      <c r="AF274" s="11"/>
      <c r="AG274" s="11"/>
      <c r="AH274" s="11"/>
      <c r="AI274" s="11"/>
      <c r="AJ274" s="11" t="s">
        <v>394</v>
      </c>
      <c r="AK274" s="11" t="str">
        <f>$B$6</f>
        <v>&lt;c=A6EC41&gt;</v>
      </c>
      <c r="AL274" s="11">
        <v>1</v>
      </c>
      <c r="AM274" s="11" t="s">
        <v>298</v>
      </c>
      <c r="AN274" s="11" t="s">
        <v>343</v>
      </c>
      <c r="AO274" s="11" t="str">
        <f t="shared" ref="AO274:AO278" si="69">$B$8&amp;$B$6</f>
        <v>&lt;q=attr_atk&gt;&lt;c=A6EC41&gt;</v>
      </c>
      <c r="AP274" s="11" t="str">
        <f ca="1" t="shared" ref="AP274:AP278" si="70">ROUND($H274*100,2)&amp;"%"</f>
        <v>85%</v>
      </c>
      <c r="AQ274" s="11" t="s">
        <v>298</v>
      </c>
      <c r="AR274" s="11" t="s">
        <v>395</v>
      </c>
      <c r="AS274" s="11" t="str">
        <f>$B$6</f>
        <v>&lt;c=A6EC41&gt;</v>
      </c>
      <c r="AT274" s="11">
        <v>1</v>
      </c>
      <c r="AU274" s="11" t="s">
        <v>298</v>
      </c>
      <c r="AV274" s="11" t="s">
        <v>396</v>
      </c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 t="str">
        <f t="shared" si="63"/>
        <v>发射火焰箭，附带燃烧</v>
      </c>
      <c r="BQ274" s="11" t="str">
        <f ca="1" t="shared" si="53"/>
        <v>发射火焰箭，对&lt;c=A6EC41&gt;1&lt;/c&gt;个敌人造成&lt;q=attr_atk&gt;&lt;c=A6EC41&gt;85%&lt;/c&gt;伤害,并对敌人附加&lt;c=A6EC41&gt;1&lt;/c&gt;层燃烧效果</v>
      </c>
      <c r="BR274" s="1">
        <f t="shared" si="66"/>
        <v>1</v>
      </c>
      <c r="BS274" s="1">
        <f t="shared" si="67"/>
        <v>101</v>
      </c>
      <c r="BT274" s="1">
        <f>COUNTIF($BS$10:BS274,601)</f>
        <v>6</v>
      </c>
      <c r="BU274" s="1">
        <f t="shared" si="68"/>
        <v>0</v>
      </c>
    </row>
    <row r="275" spans="2:73">
      <c r="B275" s="1" t="str">
        <f t="shared" si="64"/>
        <v>SkillDescBrief4010301</v>
      </c>
      <c r="C275" s="1" t="str">
        <f t="shared" si="65"/>
        <v>SkillDescDetail401030102</v>
      </c>
      <c r="D275" s="3">
        <v>401030102</v>
      </c>
      <c r="E275" s="3">
        <v>4010301</v>
      </c>
      <c r="F275" s="3">
        <v>2</v>
      </c>
      <c r="G275" s="3" t="s">
        <v>332</v>
      </c>
      <c r="H275" s="3">
        <f ca="1">ROUND(_xlfn.XLOOKUP($F275,$D$1:$D$5,$E$1:$E$5)*OFFSET(H275,5-F275,0)/0.05,0)*0.05</f>
        <v>0.9</v>
      </c>
      <c r="I275" s="3" t="s">
        <v>333</v>
      </c>
      <c r="J275" s="3">
        <v>1</v>
      </c>
      <c r="K275" s="3" t="s">
        <v>334</v>
      </c>
      <c r="L275" s="3"/>
      <c r="M275" s="3"/>
      <c r="N275" s="3"/>
      <c r="O275" s="3"/>
      <c r="P275" s="3"/>
      <c r="Q275" s="3" t="s">
        <v>335</v>
      </c>
      <c r="R275" s="3"/>
      <c r="S275" s="3" t="str">
        <f ca="1">IF(H275="","",$B$2&amp;G275&amp;$B$2&amp;$B$1&amp;H275)</f>
        <v>"AtkPower":0.9</v>
      </c>
      <c r="T275" s="3" t="str">
        <f>IF(J275="","",$B$2&amp;I275&amp;$B$2&amp;$B$1&amp;J275)</f>
        <v>"BuffAtkPower":1</v>
      </c>
      <c r="U275" s="3" t="str">
        <f>IF(L275="","",$B$2&amp;K275&amp;$B$2&amp;$B$1&amp;L275)</f>
        <v/>
      </c>
      <c r="V275" s="3" t="str">
        <f>IF(N275="","",$B$2&amp;M275&amp;$B$2&amp;$B$1&amp;N275)</f>
        <v/>
      </c>
      <c r="W275" s="3" t="str">
        <f>IF(P275="","",$B$2&amp;O275&amp;$B$2&amp;$B$1&amp;P275)</f>
        <v/>
      </c>
      <c r="X275" s="3" t="str">
        <f>IF(R275="","",$B$2&amp;Q275&amp;$B$2&amp;$B$1&amp;R275)</f>
        <v/>
      </c>
      <c r="Y275" s="3" t="str">
        <f ca="1" t="shared" si="62"/>
        <v>{"AtkPower":0.9,"BuffAtkPower":1}</v>
      </c>
      <c r="Z275" s="11" t="s">
        <v>393</v>
      </c>
      <c r="AA275" s="11" t="str">
        <f ca="1" t="shared" si="59"/>
        <v>2级：伤害提升至&lt;q=attr_atk&gt;&lt;c=A6EC41&gt;90%&lt;/c&gt;</v>
      </c>
      <c r="AB275" s="11"/>
      <c r="AC275" s="11"/>
      <c r="AD275" s="11">
        <v>2</v>
      </c>
      <c r="AE275" s="11"/>
      <c r="AF275" s="11" t="s">
        <v>345</v>
      </c>
      <c r="AG275" s="11"/>
      <c r="AH275" s="11"/>
      <c r="AI275" s="11"/>
      <c r="AJ275" s="11" t="s">
        <v>346</v>
      </c>
      <c r="AK275" s="11"/>
      <c r="AL275" s="11"/>
      <c r="AM275" s="11"/>
      <c r="AN275" s="11"/>
      <c r="AO275" s="11" t="str">
        <f t="shared" si="69"/>
        <v>&lt;q=attr_atk&gt;&lt;c=A6EC41&gt;</v>
      </c>
      <c r="AP275" s="11" t="str">
        <f ca="1" t="shared" si="70"/>
        <v>90%</v>
      </c>
      <c r="AQ275" s="11" t="s">
        <v>298</v>
      </c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 t="str">
        <f t="shared" si="63"/>
        <v>发射火焰箭，附带燃烧</v>
      </c>
      <c r="BQ275" s="11" t="str">
        <f ca="1" t="shared" si="53"/>
        <v>2级：伤害提升至&lt;q=attr_atk&gt;&lt;c=A6EC41&gt;90%&lt;/c&gt;</v>
      </c>
      <c r="BR275" s="1">
        <f t="shared" si="66"/>
        <v>1</v>
      </c>
      <c r="BS275" s="1">
        <f t="shared" si="67"/>
        <v>102</v>
      </c>
      <c r="BT275" s="1">
        <f>COUNTIF($BS$10:BS275,601)</f>
        <v>6</v>
      </c>
      <c r="BU275" s="1">
        <f t="shared" si="68"/>
        <v>0</v>
      </c>
    </row>
    <row r="276" spans="2:73">
      <c r="B276" s="1" t="str">
        <f t="shared" si="64"/>
        <v>SkillDescBrief4010301</v>
      </c>
      <c r="C276" s="1" t="str">
        <f t="shared" si="65"/>
        <v>SkillDescDetail401030103</v>
      </c>
      <c r="D276" s="3">
        <v>401030103</v>
      </c>
      <c r="E276" s="3">
        <v>4010301</v>
      </c>
      <c r="F276" s="3">
        <v>3</v>
      </c>
      <c r="G276" s="3" t="s">
        <v>332</v>
      </c>
      <c r="H276" s="3">
        <f ca="1">ROUND(_xlfn.XLOOKUP($F276,$D$1:$D$5,$E$1:$E$5)*OFFSET(H276,5-F276,0)/0.05,0)*0.05</f>
        <v>0.95</v>
      </c>
      <c r="I276" s="3" t="s">
        <v>333</v>
      </c>
      <c r="J276" s="3">
        <v>1</v>
      </c>
      <c r="K276" s="3" t="s">
        <v>334</v>
      </c>
      <c r="L276" s="3"/>
      <c r="M276" s="3"/>
      <c r="N276" s="3"/>
      <c r="O276" s="3"/>
      <c r="P276" s="3"/>
      <c r="Q276" s="3" t="s">
        <v>335</v>
      </c>
      <c r="R276" s="3"/>
      <c r="S276" s="3" t="str">
        <f ca="1">IF(H276="","",$B$2&amp;G276&amp;$B$2&amp;$B$1&amp;H276)</f>
        <v>"AtkPower":0.95</v>
      </c>
      <c r="T276" s="3" t="str">
        <f>IF(J276="","",$B$2&amp;I276&amp;$B$2&amp;$B$1&amp;J276)</f>
        <v>"BuffAtkPower":1</v>
      </c>
      <c r="U276" s="3" t="str">
        <f>IF(L276="","",$B$2&amp;K276&amp;$B$2&amp;$B$1&amp;L276)</f>
        <v/>
      </c>
      <c r="V276" s="3" t="str">
        <f>IF(N276="","",$B$2&amp;M276&amp;$B$2&amp;$B$1&amp;N276)</f>
        <v/>
      </c>
      <c r="W276" s="3" t="str">
        <f>IF(P276="","",$B$2&amp;O276&amp;$B$2&amp;$B$1&amp;P276)</f>
        <v/>
      </c>
      <c r="X276" s="3" t="str">
        <f>IF(R276="","",$B$2&amp;Q276&amp;$B$2&amp;$B$1&amp;R276)</f>
        <v/>
      </c>
      <c r="Y276" s="3" t="str">
        <f ca="1" t="shared" si="62"/>
        <v>{"AtkPower":0.95,"BuffAtkPower":1}</v>
      </c>
      <c r="Z276" s="11" t="s">
        <v>393</v>
      </c>
      <c r="AA276" s="11" t="str">
        <f ca="1" t="shared" si="59"/>
        <v>3级：伤害提升至&lt;q=attr_atk&gt;&lt;c=A6EC41&gt;95%&lt;/c&gt;</v>
      </c>
      <c r="AB276" s="11"/>
      <c r="AC276" s="11"/>
      <c r="AD276" s="11">
        <v>3</v>
      </c>
      <c r="AE276" s="11"/>
      <c r="AF276" s="11" t="s">
        <v>345</v>
      </c>
      <c r="AG276" s="11"/>
      <c r="AH276" s="11"/>
      <c r="AI276" s="11"/>
      <c r="AJ276" s="11" t="s">
        <v>346</v>
      </c>
      <c r="AK276" s="11"/>
      <c r="AL276" s="11"/>
      <c r="AM276" s="11"/>
      <c r="AN276" s="11"/>
      <c r="AO276" s="11" t="str">
        <f t="shared" si="69"/>
        <v>&lt;q=attr_atk&gt;&lt;c=A6EC41&gt;</v>
      </c>
      <c r="AP276" s="11" t="str">
        <f ca="1" t="shared" si="70"/>
        <v>95%</v>
      </c>
      <c r="AQ276" s="11" t="s">
        <v>298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 t="str">
        <f t="shared" si="63"/>
        <v>发射火焰箭，附带燃烧</v>
      </c>
      <c r="BQ276" s="11" t="str">
        <f ca="1" t="shared" si="53"/>
        <v>3级：伤害提升至&lt;q=attr_atk&gt;&lt;c=A6EC41&gt;95%&lt;/c&gt;</v>
      </c>
      <c r="BR276" s="1">
        <f t="shared" si="66"/>
        <v>1</v>
      </c>
      <c r="BS276" s="1">
        <f t="shared" si="67"/>
        <v>103</v>
      </c>
      <c r="BT276" s="1">
        <f>COUNTIF($BS$10:BS276,601)</f>
        <v>6</v>
      </c>
      <c r="BU276" s="1">
        <f t="shared" si="68"/>
        <v>0</v>
      </c>
    </row>
    <row r="277" spans="2:73">
      <c r="B277" s="1" t="str">
        <f t="shared" si="64"/>
        <v>SkillDescBrief4010301</v>
      </c>
      <c r="C277" s="1" t="str">
        <f t="shared" si="65"/>
        <v>SkillDescDetail401030104</v>
      </c>
      <c r="D277" s="3">
        <v>401030104</v>
      </c>
      <c r="E277" s="3">
        <v>4010301</v>
      </c>
      <c r="F277" s="3">
        <v>4</v>
      </c>
      <c r="G277" s="3" t="s">
        <v>332</v>
      </c>
      <c r="H277" s="3">
        <f ca="1">ROUND(_xlfn.XLOOKUP($F277,$D$1:$D$5,$E$1:$E$5)*OFFSET(H277,5-F277,0)/0.05,0)*0.05</f>
        <v>1.1</v>
      </c>
      <c r="I277" s="3" t="s">
        <v>333</v>
      </c>
      <c r="J277" s="3">
        <v>1</v>
      </c>
      <c r="K277" s="3" t="s">
        <v>334</v>
      </c>
      <c r="L277" s="3"/>
      <c r="M277" s="3"/>
      <c r="N277" s="3"/>
      <c r="O277" s="3"/>
      <c r="P277" s="3"/>
      <c r="Q277" s="3" t="s">
        <v>335</v>
      </c>
      <c r="R277" s="3"/>
      <c r="S277" s="3" t="str">
        <f ca="1">IF(H277="","",$B$2&amp;G277&amp;$B$2&amp;$B$1&amp;H277)</f>
        <v>"AtkPower":1.1</v>
      </c>
      <c r="T277" s="3" t="str">
        <f>IF(J277="","",$B$2&amp;I277&amp;$B$2&amp;$B$1&amp;J277)</f>
        <v>"BuffAtkPower":1</v>
      </c>
      <c r="U277" s="3" t="str">
        <f>IF(L277="","",$B$2&amp;K277&amp;$B$2&amp;$B$1&amp;L277)</f>
        <v/>
      </c>
      <c r="V277" s="3" t="str">
        <f>IF(N277="","",$B$2&amp;M277&amp;$B$2&amp;$B$1&amp;N277)</f>
        <v/>
      </c>
      <c r="W277" s="3" t="str">
        <f>IF(P277="","",$B$2&amp;O277&amp;$B$2&amp;$B$1&amp;P277)</f>
        <v/>
      </c>
      <c r="X277" s="3" t="str">
        <f>IF(R277="","",$B$2&amp;Q277&amp;$B$2&amp;$B$1&amp;R277)</f>
        <v/>
      </c>
      <c r="Y277" s="3" t="str">
        <f ca="1" t="shared" si="62"/>
        <v>{"AtkPower":1.1,"BuffAtkPower":1}</v>
      </c>
      <c r="Z277" s="11" t="s">
        <v>393</v>
      </c>
      <c r="AA277" s="11" t="str">
        <f ca="1" t="shared" si="59"/>
        <v>4级：伤害提升至&lt;q=attr_atk&gt;&lt;c=A6EC41&gt;110%&lt;/c&gt;</v>
      </c>
      <c r="AB277" s="11"/>
      <c r="AC277" s="11"/>
      <c r="AD277" s="11">
        <v>4</v>
      </c>
      <c r="AE277" s="11"/>
      <c r="AF277" s="11" t="s">
        <v>345</v>
      </c>
      <c r="AG277" s="11"/>
      <c r="AH277" s="11"/>
      <c r="AI277" s="11"/>
      <c r="AJ277" s="11" t="s">
        <v>346</v>
      </c>
      <c r="AK277" s="11"/>
      <c r="AL277" s="11"/>
      <c r="AM277" s="11"/>
      <c r="AN277" s="11"/>
      <c r="AO277" s="11" t="str">
        <f t="shared" si="69"/>
        <v>&lt;q=attr_atk&gt;&lt;c=A6EC41&gt;</v>
      </c>
      <c r="AP277" s="11" t="str">
        <f ca="1" t="shared" si="70"/>
        <v>110%</v>
      </c>
      <c r="AQ277" s="11" t="s">
        <v>298</v>
      </c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 t="str">
        <f t="shared" si="63"/>
        <v>发射火焰箭，附带燃烧</v>
      </c>
      <c r="BQ277" s="11" t="str">
        <f ca="1" t="shared" si="53"/>
        <v>4级：伤害提升至&lt;q=attr_atk&gt;&lt;c=A6EC41&gt;110%&lt;/c&gt;</v>
      </c>
      <c r="BR277" s="1">
        <f t="shared" si="66"/>
        <v>1</v>
      </c>
      <c r="BS277" s="1">
        <f t="shared" si="67"/>
        <v>104</v>
      </c>
      <c r="BT277" s="1">
        <f>COUNTIF($BS$10:BS277,601)</f>
        <v>6</v>
      </c>
      <c r="BU277" s="1">
        <f t="shared" si="68"/>
        <v>0</v>
      </c>
    </row>
    <row r="278" spans="2:73">
      <c r="B278" s="1" t="str">
        <f t="shared" si="64"/>
        <v>SkillDescBrief4010301</v>
      </c>
      <c r="C278" s="1" t="str">
        <f t="shared" si="65"/>
        <v>SkillDescDetail401030105</v>
      </c>
      <c r="D278" s="3">
        <v>401030105</v>
      </c>
      <c r="E278" s="3">
        <v>4010301</v>
      </c>
      <c r="F278" s="3">
        <v>5</v>
      </c>
      <c r="G278" s="3" t="s">
        <v>332</v>
      </c>
      <c r="H278" s="3">
        <v>1.2</v>
      </c>
      <c r="I278" s="3" t="s">
        <v>333</v>
      </c>
      <c r="J278" s="3">
        <v>1</v>
      </c>
      <c r="K278" s="3" t="s">
        <v>334</v>
      </c>
      <c r="L278" s="3"/>
      <c r="M278" s="3"/>
      <c r="N278" s="3"/>
      <c r="O278" s="3"/>
      <c r="P278" s="3"/>
      <c r="Q278" s="3" t="s">
        <v>335</v>
      </c>
      <c r="R278" s="3"/>
      <c r="S278" s="3" t="str">
        <f>IF(H278="","",$B$2&amp;G278&amp;$B$2&amp;$B$1&amp;H278)</f>
        <v>"AtkPower":1.2</v>
      </c>
      <c r="T278" s="3" t="str">
        <f>IF(J278="","",$B$2&amp;I278&amp;$B$2&amp;$B$1&amp;J278)</f>
        <v>"BuffAtkPower":1</v>
      </c>
      <c r="U278" s="3" t="str">
        <f>IF(L278="","",$B$2&amp;K278&amp;$B$2&amp;$B$1&amp;L278)</f>
        <v/>
      </c>
      <c r="V278" s="3" t="str">
        <f>IF(N278="","",$B$2&amp;M278&amp;$B$2&amp;$B$1&amp;N278)</f>
        <v/>
      </c>
      <c r="W278" s="3" t="str">
        <f>IF(P278="","",$B$2&amp;O278&amp;$B$2&amp;$B$1&amp;P278)</f>
        <v/>
      </c>
      <c r="X278" s="3" t="str">
        <f>IF(R278="","",$B$2&amp;Q278&amp;$B$2&amp;$B$1&amp;R278)</f>
        <v/>
      </c>
      <c r="Y278" s="3" t="str">
        <f t="shared" si="62"/>
        <v>{"AtkPower":1.2,"BuffAtkPower":1}</v>
      </c>
      <c r="Z278" s="11" t="s">
        <v>393</v>
      </c>
      <c r="AA278" s="11" t="str">
        <f t="shared" si="59"/>
        <v>5级：伤害提升至&lt;q=attr_atk&gt;&lt;c=A6EC41&gt;120%&lt;/c&gt;</v>
      </c>
      <c r="AB278" s="11"/>
      <c r="AC278" s="11"/>
      <c r="AD278" s="11">
        <v>5</v>
      </c>
      <c r="AE278" s="11"/>
      <c r="AF278" s="11" t="s">
        <v>345</v>
      </c>
      <c r="AG278" s="11"/>
      <c r="AH278" s="11"/>
      <c r="AI278" s="11"/>
      <c r="AJ278" s="11" t="s">
        <v>346</v>
      </c>
      <c r="AK278" s="11"/>
      <c r="AL278" s="11"/>
      <c r="AM278" s="11"/>
      <c r="AN278" s="11"/>
      <c r="AO278" s="11" t="str">
        <f t="shared" si="69"/>
        <v>&lt;q=attr_atk&gt;&lt;c=A6EC41&gt;</v>
      </c>
      <c r="AP278" s="11" t="str">
        <f t="shared" si="70"/>
        <v>120%</v>
      </c>
      <c r="AQ278" s="11" t="s">
        <v>298</v>
      </c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 t="str">
        <f t="shared" si="63"/>
        <v>发射火焰箭，附带燃烧</v>
      </c>
      <c r="BQ278" s="11" t="str">
        <f t="shared" si="53"/>
        <v>5级：伤害提升至&lt;q=attr_atk&gt;&lt;c=A6EC41&gt;120%&lt;/c&gt;</v>
      </c>
      <c r="BR278" s="1">
        <f t="shared" si="66"/>
        <v>1</v>
      </c>
      <c r="BS278" s="1">
        <f t="shared" si="67"/>
        <v>105</v>
      </c>
      <c r="BT278" s="1">
        <f>COUNTIF($BS$10:BS278,601)</f>
        <v>6</v>
      </c>
      <c r="BU278" s="1">
        <f t="shared" si="68"/>
        <v>0</v>
      </c>
    </row>
    <row r="279" spans="2:73">
      <c r="B279" s="1" t="str">
        <f t="shared" si="64"/>
        <v>SkillDescBrief// 大招</v>
      </c>
      <c r="C279" s="1" t="str">
        <f t="shared" si="65"/>
        <v>SkillDescDetail// 大招</v>
      </c>
      <c r="D279" s="7" t="s">
        <v>199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 t="str">
        <f t="shared" si="62"/>
        <v/>
      </c>
      <c r="Z279" s="10" t="s">
        <v>336</v>
      </c>
      <c r="AA279" s="10" t="str">
        <f t="shared" si="59"/>
        <v/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 t="str">
        <f t="shared" si="63"/>
        <v/>
      </c>
      <c r="BQ279" s="10" t="str">
        <f t="shared" si="53"/>
        <v/>
      </c>
      <c r="BR279" s="1">
        <f t="shared" si="66"/>
        <v>0</v>
      </c>
      <c r="BS279" s="1">
        <f t="shared" si="67"/>
        <v>0</v>
      </c>
      <c r="BT279" s="1">
        <f>COUNTIF($BS$10:BS279,601)</f>
        <v>6</v>
      </c>
      <c r="BU279" s="1">
        <f t="shared" si="68"/>
        <v>0</v>
      </c>
    </row>
    <row r="280" spans="2:73">
      <c r="B280" s="1" t="str">
        <f t="shared" si="64"/>
        <v>SkillDescBrief4010302</v>
      </c>
      <c r="C280" s="1" t="str">
        <f t="shared" si="65"/>
        <v>SkillDescDetail401030201</v>
      </c>
      <c r="D280" s="3">
        <v>401030201</v>
      </c>
      <c r="E280" s="3">
        <v>4010302</v>
      </c>
      <c r="F280" s="3">
        <v>1</v>
      </c>
      <c r="G280" s="3" t="s">
        <v>332</v>
      </c>
      <c r="H280" s="3">
        <f ca="1">ROUND(_xlfn.XLOOKUP($F280,$D$1:$D$5,$E$1:$E$5)*OFFSET(H280,5-F280,0)/0.05,0)*0.05</f>
        <v>0.85</v>
      </c>
      <c r="I280" s="3" t="s">
        <v>333</v>
      </c>
      <c r="J280" s="3">
        <v>1</v>
      </c>
      <c r="K280" s="3" t="s">
        <v>334</v>
      </c>
      <c r="L280" s="3"/>
      <c r="M280" s="3"/>
      <c r="N280" s="3"/>
      <c r="O280" s="3"/>
      <c r="P280" s="3"/>
      <c r="Q280" s="3" t="s">
        <v>335</v>
      </c>
      <c r="R280" s="3"/>
      <c r="S280" s="3" t="str">
        <f ca="1">IF(H280="","",$B$2&amp;G280&amp;$B$2&amp;$B$1&amp;H280)</f>
        <v>"AtkPower":0.85</v>
      </c>
      <c r="T280" s="3" t="str">
        <f>IF(J280="","",$B$2&amp;I280&amp;$B$2&amp;$B$1&amp;J280)</f>
        <v>"BuffAtkPower":1</v>
      </c>
      <c r="U280" s="3" t="str">
        <f>IF(L280="","",$B$2&amp;K280&amp;$B$2&amp;$B$1&amp;L280)</f>
        <v/>
      </c>
      <c r="V280" s="3" t="str">
        <f>IF(N280="","",$B$2&amp;M280&amp;$B$2&amp;$B$1&amp;N280)</f>
        <v/>
      </c>
      <c r="W280" s="3" t="str">
        <f>IF(P280="","",$B$2&amp;O280&amp;$B$2&amp;$B$1&amp;P280)</f>
        <v/>
      </c>
      <c r="X280" s="3" t="str">
        <f>IF(R280="","",$B$2&amp;Q280&amp;$B$2&amp;$B$1&amp;R280)</f>
        <v/>
      </c>
      <c r="Y280" s="3" t="str">
        <f ca="1" t="shared" si="62"/>
        <v>{"AtkPower":0.85,"BuffAtkPower":1}</v>
      </c>
      <c r="Z280" s="11" t="s">
        <v>397</v>
      </c>
      <c r="AA280" s="11" t="str">
        <f ca="1" t="shared" si="59"/>
        <v>核心技能变为二连击，同时射出火箭和雷箭，分别造成&lt;q=attr_atk&gt;&lt;c=A6EC41&gt;85%&lt;/c&gt;和&lt;q=attr_atk&gt;&lt;c=A6EC41&gt;145%&lt;/c&gt;伤害，持续&lt;c=A6EC41&gt;7&lt;/c&gt;秒</v>
      </c>
      <c r="AB280" s="11"/>
      <c r="AC280" s="11"/>
      <c r="AD280" s="11"/>
      <c r="AE280" s="11"/>
      <c r="AF280" s="11"/>
      <c r="AG280" s="11"/>
      <c r="AH280" s="11"/>
      <c r="AI280" s="11"/>
      <c r="AJ280" s="11" t="s">
        <v>398</v>
      </c>
      <c r="AK280" s="11" t="str">
        <f t="shared" ref="AK280:AK284" si="71">$B$8&amp;$B$6</f>
        <v>&lt;q=attr_atk&gt;&lt;c=A6EC41&gt;</v>
      </c>
      <c r="AL280" s="11" t="str">
        <f ca="1" t="shared" ref="AL280:AL284" si="72">ROUND($H280*100,2)&amp;"%"</f>
        <v>85%</v>
      </c>
      <c r="AM280" s="11" t="s">
        <v>298</v>
      </c>
      <c r="AN280" s="11" t="s">
        <v>399</v>
      </c>
      <c r="AO280" s="11"/>
      <c r="AP280" s="11"/>
      <c r="AQ280" s="11"/>
      <c r="AR280" s="11" t="str">
        <f t="shared" ref="AR280:AR284" si="73">$B$8&amp;$B$6</f>
        <v>&lt;q=attr_atk&gt;&lt;c=A6EC41&gt;</v>
      </c>
      <c r="AS280" s="11" t="str">
        <f ca="1">ROUND(H292*100,2)&amp;"%"</f>
        <v>145%</v>
      </c>
      <c r="AT280" s="11" t="s">
        <v>298</v>
      </c>
      <c r="AU280" s="11"/>
      <c r="AV280" s="11" t="s">
        <v>400</v>
      </c>
      <c r="AW280" s="11" t="str">
        <f>$B$6</f>
        <v>&lt;c=A6EC41&gt;</v>
      </c>
      <c r="AX280" s="11">
        <v>7</v>
      </c>
      <c r="AY280" s="11" t="s">
        <v>298</v>
      </c>
      <c r="AZ280" s="11" t="s">
        <v>401</v>
      </c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 t="str">
        <f t="shared" si="63"/>
        <v>核心技能变为二连击，同时射出火箭和雷箭</v>
      </c>
      <c r="BQ280" s="11" t="str">
        <f ca="1" t="shared" si="53"/>
        <v>核心技能变为二连击，同时射出火箭和雷箭，分别造成&lt;q=attr_atk&gt;&lt;c=A6EC41&gt;85%&lt;/c&gt;和&lt;q=attr_atk&gt;&lt;c=A6EC41&gt;145%&lt;/c&gt;伤害，持续&lt;c=A6EC41&gt;7&lt;/c&gt;秒</v>
      </c>
      <c r="BR280" s="1">
        <f t="shared" si="66"/>
        <v>2</v>
      </c>
      <c r="BS280" s="1">
        <f t="shared" si="67"/>
        <v>201</v>
      </c>
      <c r="BT280" s="1">
        <f>COUNTIF($BS$10:BS280,601)</f>
        <v>6</v>
      </c>
      <c r="BU280" s="1">
        <f t="shared" si="68"/>
        <v>0</v>
      </c>
    </row>
    <row r="281" spans="2:73">
      <c r="B281" s="1" t="str">
        <f t="shared" si="64"/>
        <v>SkillDescBrief4010302</v>
      </c>
      <c r="C281" s="1" t="str">
        <f t="shared" si="65"/>
        <v>SkillDescDetail401030202</v>
      </c>
      <c r="D281" s="3">
        <v>401030202</v>
      </c>
      <c r="E281" s="3">
        <v>4010302</v>
      </c>
      <c r="F281" s="3">
        <v>2</v>
      </c>
      <c r="G281" s="3" t="s">
        <v>332</v>
      </c>
      <c r="H281" s="3">
        <f ca="1">ROUND(_xlfn.XLOOKUP($F281,$D$1:$D$5,$E$1:$E$5)*OFFSET(H281,5-F281,0)/0.05,0)*0.05</f>
        <v>0.9</v>
      </c>
      <c r="I281" s="3" t="s">
        <v>333</v>
      </c>
      <c r="J281" s="3">
        <v>1</v>
      </c>
      <c r="K281" s="3" t="s">
        <v>334</v>
      </c>
      <c r="L281" s="3"/>
      <c r="M281" s="3"/>
      <c r="N281" s="3"/>
      <c r="O281" s="3"/>
      <c r="P281" s="3"/>
      <c r="Q281" s="3" t="s">
        <v>335</v>
      </c>
      <c r="R281" s="3"/>
      <c r="S281" s="3" t="str">
        <f ca="1">IF(H281="","",$B$2&amp;G281&amp;$B$2&amp;$B$1&amp;H281)</f>
        <v>"AtkPower":0.9</v>
      </c>
      <c r="T281" s="3" t="str">
        <f>IF(J281="","",$B$2&amp;I281&amp;$B$2&amp;$B$1&amp;J281)</f>
        <v>"BuffAtkPower":1</v>
      </c>
      <c r="U281" s="3" t="str">
        <f>IF(L281="","",$B$2&amp;K281&amp;$B$2&amp;$B$1&amp;L281)</f>
        <v/>
      </c>
      <c r="V281" s="3" t="str">
        <f>IF(N281="","",$B$2&amp;M281&amp;$B$2&amp;$B$1&amp;N281)</f>
        <v/>
      </c>
      <c r="W281" s="3" t="str">
        <f>IF(P281="","",$B$2&amp;O281&amp;$B$2&amp;$B$1&amp;P281)</f>
        <v/>
      </c>
      <c r="X281" s="3" t="str">
        <f>IF(R281="","",$B$2&amp;Q281&amp;$B$2&amp;$B$1&amp;R281)</f>
        <v/>
      </c>
      <c r="Y281" s="3" t="str">
        <f ca="1" t="shared" si="62"/>
        <v>{"AtkPower":0.9,"BuffAtkPower":1}</v>
      </c>
      <c r="Z281" s="11" t="s">
        <v>397</v>
      </c>
      <c r="AA281" s="11" t="str">
        <f ca="1" t="shared" si="59"/>
        <v>2级：伤害提升至&lt;q=attr_atk&gt;&lt;c=A6EC41&gt;90%&lt;/c&gt;和&lt;q=attr_atk&gt;&lt;c=A6EC41&gt;155%&lt;/c&gt;</v>
      </c>
      <c r="AB281" s="11"/>
      <c r="AC281" s="11"/>
      <c r="AD281" s="11">
        <v>2</v>
      </c>
      <c r="AE281" s="11"/>
      <c r="AF281" s="11" t="s">
        <v>345</v>
      </c>
      <c r="AG281" s="11"/>
      <c r="AH281" s="11"/>
      <c r="AI281" s="11"/>
      <c r="AJ281" s="11" t="s">
        <v>346</v>
      </c>
      <c r="AK281" s="11" t="str">
        <f t="shared" si="71"/>
        <v>&lt;q=attr_atk&gt;&lt;c=A6EC41&gt;</v>
      </c>
      <c r="AL281" s="11" t="str">
        <f ca="1" t="shared" si="72"/>
        <v>90%</v>
      </c>
      <c r="AM281" s="11" t="s">
        <v>298</v>
      </c>
      <c r="AN281" s="11" t="s">
        <v>399</v>
      </c>
      <c r="AO281" s="11"/>
      <c r="AP281" s="11"/>
      <c r="AQ281" s="11"/>
      <c r="AR281" s="11" t="str">
        <f t="shared" si="73"/>
        <v>&lt;q=attr_atk&gt;&lt;c=A6EC41&gt;</v>
      </c>
      <c r="AS281" s="11" t="str">
        <f ca="1">ROUND(H293*100,2)&amp;"%"</f>
        <v>155%</v>
      </c>
      <c r="AT281" s="11" t="s">
        <v>298</v>
      </c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 t="str">
        <f t="shared" si="63"/>
        <v>核心技能变为二连击，同时射出火箭和雷箭</v>
      </c>
      <c r="BQ281" s="11" t="str">
        <f ca="1" t="shared" si="53"/>
        <v>2级：伤害提升至&lt;q=attr_atk&gt;&lt;c=A6EC41&gt;90%&lt;/c&gt;和&lt;q=attr_atk&gt;&lt;c=A6EC41&gt;155%&lt;/c&gt;</v>
      </c>
      <c r="BR281" s="1">
        <f t="shared" si="66"/>
        <v>2</v>
      </c>
      <c r="BS281" s="1">
        <f t="shared" si="67"/>
        <v>202</v>
      </c>
      <c r="BT281" s="1">
        <f>COUNTIF($BS$10:BS281,601)</f>
        <v>6</v>
      </c>
      <c r="BU281" s="1">
        <f t="shared" si="68"/>
        <v>0</v>
      </c>
    </row>
    <row r="282" spans="2:73">
      <c r="B282" s="1" t="str">
        <f t="shared" si="64"/>
        <v>SkillDescBrief4010302</v>
      </c>
      <c r="C282" s="1" t="str">
        <f t="shared" si="65"/>
        <v>SkillDescDetail401030203</v>
      </c>
      <c r="D282" s="3">
        <v>401030203</v>
      </c>
      <c r="E282" s="3">
        <v>4010302</v>
      </c>
      <c r="F282" s="3">
        <v>3</v>
      </c>
      <c r="G282" s="3" t="s">
        <v>332</v>
      </c>
      <c r="H282" s="3">
        <f ca="1">ROUND(_xlfn.XLOOKUP($F282,$D$1:$D$5,$E$1:$E$5)*OFFSET(H282,5-F282,0)/0.05,0)*0.05</f>
        <v>0.95</v>
      </c>
      <c r="I282" s="3" t="s">
        <v>333</v>
      </c>
      <c r="J282" s="3">
        <v>1</v>
      </c>
      <c r="K282" s="3" t="s">
        <v>334</v>
      </c>
      <c r="L282" s="3"/>
      <c r="M282" s="3"/>
      <c r="N282" s="3"/>
      <c r="O282" s="3"/>
      <c r="P282" s="3"/>
      <c r="Q282" s="3" t="s">
        <v>335</v>
      </c>
      <c r="R282" s="3"/>
      <c r="S282" s="3" t="str">
        <f ca="1">IF(H282="","",$B$2&amp;G282&amp;$B$2&amp;$B$1&amp;H282)</f>
        <v>"AtkPower":0.95</v>
      </c>
      <c r="T282" s="3" t="str">
        <f>IF(J282="","",$B$2&amp;I282&amp;$B$2&amp;$B$1&amp;J282)</f>
        <v>"BuffAtkPower":1</v>
      </c>
      <c r="U282" s="3" t="str">
        <f>IF(L282="","",$B$2&amp;K282&amp;$B$2&amp;$B$1&amp;L282)</f>
        <v/>
      </c>
      <c r="V282" s="3" t="str">
        <f>IF(N282="","",$B$2&amp;M282&amp;$B$2&amp;$B$1&amp;N282)</f>
        <v/>
      </c>
      <c r="W282" s="3" t="str">
        <f>IF(P282="","",$B$2&amp;O282&amp;$B$2&amp;$B$1&amp;P282)</f>
        <v/>
      </c>
      <c r="X282" s="3" t="str">
        <f>IF(R282="","",$B$2&amp;Q282&amp;$B$2&amp;$B$1&amp;R282)</f>
        <v/>
      </c>
      <c r="Y282" s="3" t="str">
        <f ca="1" t="shared" si="62"/>
        <v>{"AtkPower":0.95,"BuffAtkPower":1}</v>
      </c>
      <c r="Z282" s="11" t="s">
        <v>397</v>
      </c>
      <c r="AA282" s="11" t="str">
        <f ca="1" t="shared" si="59"/>
        <v>3级：伤害提升至&lt;q=attr_atk&gt;&lt;c=A6EC41&gt;95%&lt;/c&gt;和&lt;q=attr_atk&gt;&lt;c=A6EC41&gt;165%&lt;/c&gt;</v>
      </c>
      <c r="AB282" s="11"/>
      <c r="AC282" s="11"/>
      <c r="AD282" s="11">
        <v>3</v>
      </c>
      <c r="AE282" s="11"/>
      <c r="AF282" s="11" t="s">
        <v>345</v>
      </c>
      <c r="AG282" s="11"/>
      <c r="AH282" s="11"/>
      <c r="AI282" s="11"/>
      <c r="AJ282" s="11" t="s">
        <v>346</v>
      </c>
      <c r="AK282" s="11" t="str">
        <f t="shared" si="71"/>
        <v>&lt;q=attr_atk&gt;&lt;c=A6EC41&gt;</v>
      </c>
      <c r="AL282" s="11" t="str">
        <f ca="1" t="shared" si="72"/>
        <v>95%</v>
      </c>
      <c r="AM282" s="11" t="s">
        <v>298</v>
      </c>
      <c r="AN282" s="11" t="s">
        <v>399</v>
      </c>
      <c r="AO282" s="11"/>
      <c r="AP282" s="11"/>
      <c r="AQ282" s="11"/>
      <c r="AR282" s="11" t="str">
        <f t="shared" si="73"/>
        <v>&lt;q=attr_atk&gt;&lt;c=A6EC41&gt;</v>
      </c>
      <c r="AS282" s="11" t="str">
        <f ca="1">ROUND(H294*100,2)&amp;"%"</f>
        <v>165%</v>
      </c>
      <c r="AT282" s="11" t="s">
        <v>298</v>
      </c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 t="str">
        <f t="shared" si="63"/>
        <v>核心技能变为二连击，同时射出火箭和雷箭</v>
      </c>
      <c r="BQ282" s="11" t="str">
        <f ca="1" t="shared" si="53"/>
        <v>3级：伤害提升至&lt;q=attr_atk&gt;&lt;c=A6EC41&gt;95%&lt;/c&gt;和&lt;q=attr_atk&gt;&lt;c=A6EC41&gt;165%&lt;/c&gt;</v>
      </c>
      <c r="BR282" s="1">
        <f t="shared" si="66"/>
        <v>2</v>
      </c>
      <c r="BS282" s="1">
        <f t="shared" si="67"/>
        <v>203</v>
      </c>
      <c r="BT282" s="1">
        <f>COUNTIF($BS$10:BS282,601)</f>
        <v>6</v>
      </c>
      <c r="BU282" s="1">
        <f t="shared" si="68"/>
        <v>0</v>
      </c>
    </row>
    <row r="283" spans="2:73">
      <c r="B283" s="1" t="str">
        <f t="shared" si="64"/>
        <v>SkillDescBrief4010302</v>
      </c>
      <c r="C283" s="1" t="str">
        <f t="shared" si="65"/>
        <v>SkillDescDetail401030204</v>
      </c>
      <c r="D283" s="3">
        <v>401030204</v>
      </c>
      <c r="E283" s="3">
        <v>4010302</v>
      </c>
      <c r="F283" s="3">
        <v>4</v>
      </c>
      <c r="G283" s="3" t="s">
        <v>332</v>
      </c>
      <c r="H283" s="3">
        <f ca="1">ROUND(_xlfn.XLOOKUP($F283,$D$1:$D$5,$E$1:$E$5)*OFFSET(H283,5-F283,0)/0.05,0)*0.05</f>
        <v>1.1</v>
      </c>
      <c r="I283" s="3" t="s">
        <v>333</v>
      </c>
      <c r="J283" s="3">
        <v>1</v>
      </c>
      <c r="K283" s="3" t="s">
        <v>334</v>
      </c>
      <c r="L283" s="3"/>
      <c r="M283" s="3"/>
      <c r="N283" s="3"/>
      <c r="O283" s="3"/>
      <c r="P283" s="3"/>
      <c r="Q283" s="3" t="s">
        <v>335</v>
      </c>
      <c r="R283" s="3"/>
      <c r="S283" s="3" t="str">
        <f ca="1">IF(H283="","",$B$2&amp;G283&amp;$B$2&amp;$B$1&amp;H283)</f>
        <v>"AtkPower":1.1</v>
      </c>
      <c r="T283" s="3" t="str">
        <f>IF(J283="","",$B$2&amp;I283&amp;$B$2&amp;$B$1&amp;J283)</f>
        <v>"BuffAtkPower":1</v>
      </c>
      <c r="U283" s="3" t="str">
        <f>IF(L283="","",$B$2&amp;K283&amp;$B$2&amp;$B$1&amp;L283)</f>
        <v/>
      </c>
      <c r="V283" s="3" t="str">
        <f>IF(N283="","",$B$2&amp;M283&amp;$B$2&amp;$B$1&amp;N283)</f>
        <v/>
      </c>
      <c r="W283" s="3" t="str">
        <f>IF(P283="","",$B$2&amp;O283&amp;$B$2&amp;$B$1&amp;P283)</f>
        <v/>
      </c>
      <c r="X283" s="3" t="str">
        <f>IF(R283="","",$B$2&amp;Q283&amp;$B$2&amp;$B$1&amp;R283)</f>
        <v/>
      </c>
      <c r="Y283" s="3" t="str">
        <f ca="1" t="shared" si="62"/>
        <v>{"AtkPower":1.1,"BuffAtkPower":1}</v>
      </c>
      <c r="Z283" s="11" t="s">
        <v>397</v>
      </c>
      <c r="AA283" s="11" t="str">
        <f ca="1" t="shared" si="59"/>
        <v>4级：伤害提升至&lt;q=attr_atk&gt;&lt;c=A6EC41&gt;110%&lt;/c&gt;和&lt;q=attr_atk&gt;&lt;c=A6EC41&gt;185%&lt;/c&gt;</v>
      </c>
      <c r="AB283" s="11"/>
      <c r="AC283" s="11"/>
      <c r="AD283" s="11">
        <v>4</v>
      </c>
      <c r="AE283" s="11"/>
      <c r="AF283" s="11" t="s">
        <v>345</v>
      </c>
      <c r="AG283" s="11"/>
      <c r="AH283" s="11"/>
      <c r="AI283" s="11"/>
      <c r="AJ283" s="11" t="s">
        <v>346</v>
      </c>
      <c r="AK283" s="11" t="str">
        <f t="shared" si="71"/>
        <v>&lt;q=attr_atk&gt;&lt;c=A6EC41&gt;</v>
      </c>
      <c r="AL283" s="11" t="str">
        <f ca="1" t="shared" si="72"/>
        <v>110%</v>
      </c>
      <c r="AM283" s="11" t="s">
        <v>298</v>
      </c>
      <c r="AN283" s="11" t="s">
        <v>399</v>
      </c>
      <c r="AO283" s="11"/>
      <c r="AP283" s="11"/>
      <c r="AQ283" s="11"/>
      <c r="AR283" s="11" t="str">
        <f t="shared" si="73"/>
        <v>&lt;q=attr_atk&gt;&lt;c=A6EC41&gt;</v>
      </c>
      <c r="AS283" s="11" t="str">
        <f ca="1">ROUND(H295*100,2)&amp;"%"</f>
        <v>185%</v>
      </c>
      <c r="AT283" s="11" t="s">
        <v>298</v>
      </c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 t="str">
        <f t="shared" si="63"/>
        <v>核心技能变为二连击，同时射出火箭和雷箭</v>
      </c>
      <c r="BQ283" s="11" t="str">
        <f ca="1" t="shared" si="53"/>
        <v>4级：伤害提升至&lt;q=attr_atk&gt;&lt;c=A6EC41&gt;110%&lt;/c&gt;和&lt;q=attr_atk&gt;&lt;c=A6EC41&gt;185%&lt;/c&gt;</v>
      </c>
      <c r="BR283" s="1">
        <f t="shared" si="66"/>
        <v>2</v>
      </c>
      <c r="BS283" s="1">
        <f t="shared" si="67"/>
        <v>204</v>
      </c>
      <c r="BT283" s="1">
        <f>COUNTIF($BS$10:BS283,601)</f>
        <v>6</v>
      </c>
      <c r="BU283" s="1">
        <f t="shared" si="68"/>
        <v>0</v>
      </c>
    </row>
    <row r="284" spans="2:73">
      <c r="B284" s="1" t="str">
        <f t="shared" si="64"/>
        <v>SkillDescBrief4010302</v>
      </c>
      <c r="C284" s="1" t="str">
        <f t="shared" si="65"/>
        <v>SkillDescDetail401030205</v>
      </c>
      <c r="D284" s="3">
        <v>401030205</v>
      </c>
      <c r="E284" s="3">
        <v>4010302</v>
      </c>
      <c r="F284" s="3">
        <v>5</v>
      </c>
      <c r="G284" s="3" t="s">
        <v>332</v>
      </c>
      <c r="H284" s="3">
        <v>1.2</v>
      </c>
      <c r="I284" s="3" t="s">
        <v>333</v>
      </c>
      <c r="J284" s="3">
        <v>1</v>
      </c>
      <c r="K284" s="3" t="s">
        <v>334</v>
      </c>
      <c r="L284" s="3"/>
      <c r="M284" s="3"/>
      <c r="N284" s="3"/>
      <c r="O284" s="3"/>
      <c r="P284" s="3"/>
      <c r="Q284" s="3" t="s">
        <v>335</v>
      </c>
      <c r="R284" s="3"/>
      <c r="S284" s="3" t="str">
        <f>IF(H284="","",$B$2&amp;G284&amp;$B$2&amp;$B$1&amp;H284)</f>
        <v>"AtkPower":1.2</v>
      </c>
      <c r="T284" s="3" t="str">
        <f>IF(J284="","",$B$2&amp;I284&amp;$B$2&amp;$B$1&amp;J284)</f>
        <v>"BuffAtkPower":1</v>
      </c>
      <c r="U284" s="3" t="str">
        <f>IF(L284="","",$B$2&amp;K284&amp;$B$2&amp;$B$1&amp;L284)</f>
        <v/>
      </c>
      <c r="V284" s="3" t="str">
        <f>IF(N284="","",$B$2&amp;M284&amp;$B$2&amp;$B$1&amp;N284)</f>
        <v/>
      </c>
      <c r="W284" s="3" t="str">
        <f>IF(P284="","",$B$2&amp;O284&amp;$B$2&amp;$B$1&amp;P284)</f>
        <v/>
      </c>
      <c r="X284" s="3" t="str">
        <f>IF(R284="","",$B$2&amp;Q284&amp;$B$2&amp;$B$1&amp;R284)</f>
        <v/>
      </c>
      <c r="Y284" s="3" t="str">
        <f t="shared" si="62"/>
        <v>{"AtkPower":1.2,"BuffAtkPower":1}</v>
      </c>
      <c r="Z284" s="11" t="s">
        <v>397</v>
      </c>
      <c r="AA284" s="11" t="str">
        <f t="shared" si="59"/>
        <v>5级：伤害提升至&lt;q=attr_atk&gt;&lt;c=A6EC41&gt;120%&lt;/c&gt;和&lt;q=attr_atk&gt;&lt;c=A6EC41&gt;205%&lt;/c&gt;</v>
      </c>
      <c r="AB284" s="11"/>
      <c r="AC284" s="11"/>
      <c r="AD284" s="11">
        <v>5</v>
      </c>
      <c r="AE284" s="11"/>
      <c r="AF284" s="11" t="s">
        <v>345</v>
      </c>
      <c r="AG284" s="11"/>
      <c r="AH284" s="11"/>
      <c r="AI284" s="11"/>
      <c r="AJ284" s="11" t="s">
        <v>346</v>
      </c>
      <c r="AK284" s="11" t="str">
        <f t="shared" si="71"/>
        <v>&lt;q=attr_atk&gt;&lt;c=A6EC41&gt;</v>
      </c>
      <c r="AL284" s="11" t="str">
        <f t="shared" si="72"/>
        <v>120%</v>
      </c>
      <c r="AM284" s="11" t="s">
        <v>298</v>
      </c>
      <c r="AN284" s="11" t="s">
        <v>399</v>
      </c>
      <c r="AO284" s="11"/>
      <c r="AP284" s="11"/>
      <c r="AQ284" s="11"/>
      <c r="AR284" s="11" t="str">
        <f t="shared" si="73"/>
        <v>&lt;q=attr_atk&gt;&lt;c=A6EC41&gt;</v>
      </c>
      <c r="AS284" s="11" t="str">
        <f>ROUND(H296*100,2)&amp;"%"</f>
        <v>205%</v>
      </c>
      <c r="AT284" s="11" t="s">
        <v>298</v>
      </c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 t="str">
        <f t="shared" si="63"/>
        <v>核心技能变为二连击，同时射出火箭和雷箭</v>
      </c>
      <c r="BQ284" s="11" t="str">
        <f t="shared" si="53"/>
        <v>5级：伤害提升至&lt;q=attr_atk&gt;&lt;c=A6EC41&gt;120%&lt;/c&gt;和&lt;q=attr_atk&gt;&lt;c=A6EC41&gt;205%&lt;/c&gt;</v>
      </c>
      <c r="BR284" s="1">
        <f t="shared" si="66"/>
        <v>2</v>
      </c>
      <c r="BS284" s="1">
        <f t="shared" si="67"/>
        <v>205</v>
      </c>
      <c r="BT284" s="1">
        <f>COUNTIF($BS$10:BS284,601)</f>
        <v>6</v>
      </c>
      <c r="BU284" s="1">
        <f t="shared" si="68"/>
        <v>0</v>
      </c>
    </row>
    <row r="285" spans="2:73">
      <c r="B285" s="1" t="str">
        <f t="shared" si="64"/>
        <v>SkillDescBrief// 经营被动</v>
      </c>
      <c r="C285" s="1" t="str">
        <f t="shared" si="65"/>
        <v>SkillDescDetail// 经营被动</v>
      </c>
      <c r="D285" s="7" t="s">
        <v>71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 t="str">
        <f t="shared" si="62"/>
        <v/>
      </c>
      <c r="Z285" s="10" t="s">
        <v>336</v>
      </c>
      <c r="AA285" s="10" t="str">
        <f t="shared" si="59"/>
        <v/>
      </c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 t="str">
        <f t="shared" si="63"/>
        <v/>
      </c>
      <c r="BQ285" s="10" t="str">
        <f t="shared" si="53"/>
        <v/>
      </c>
      <c r="BR285" s="1">
        <f t="shared" si="66"/>
        <v>0</v>
      </c>
      <c r="BS285" s="1">
        <f t="shared" si="67"/>
        <v>0</v>
      </c>
      <c r="BT285" s="1">
        <f>COUNTIF($BS$10:BS285,601)</f>
        <v>6</v>
      </c>
      <c r="BU285" s="1">
        <f t="shared" si="68"/>
        <v>0</v>
      </c>
    </row>
    <row r="286" spans="2:73">
      <c r="B286" s="1" t="str">
        <f t="shared" si="64"/>
        <v>SkillDescBrief4010303</v>
      </c>
      <c r="C286" s="1" t="str">
        <f t="shared" si="65"/>
        <v>SkillDescDetail401030301</v>
      </c>
      <c r="D286" s="3">
        <v>401030301</v>
      </c>
      <c r="E286" s="3">
        <v>4010303</v>
      </c>
      <c r="F286" s="3">
        <v>1</v>
      </c>
      <c r="G286" s="3" t="s">
        <v>332</v>
      </c>
      <c r="H286" s="3"/>
      <c r="I286" s="3" t="s">
        <v>333</v>
      </c>
      <c r="J286" s="3"/>
      <c r="K286" s="3" t="s">
        <v>334</v>
      </c>
      <c r="L286" s="3"/>
      <c r="M286" s="3"/>
      <c r="N286" s="3"/>
      <c r="O286" s="3"/>
      <c r="P286" s="3"/>
      <c r="Q286" s="3" t="s">
        <v>335</v>
      </c>
      <c r="R286" s="3"/>
      <c r="S286" s="3" t="str">
        <f>IF(H286="","",$B$2&amp;G286&amp;$B$2&amp;$B$1&amp;H286)</f>
        <v/>
      </c>
      <c r="T286" s="3" t="str">
        <f>IF(J286="","",$B$2&amp;I286&amp;$B$2&amp;$B$1&amp;J286)</f>
        <v/>
      </c>
      <c r="U286" s="3" t="str">
        <f>IF(L286="","",$B$2&amp;K286&amp;$B$2&amp;$B$1&amp;L286)</f>
        <v/>
      </c>
      <c r="V286" s="3" t="str">
        <f>IF(N286="","",$B$2&amp;M286&amp;$B$2&amp;$B$1&amp;N286)</f>
        <v/>
      </c>
      <c r="W286" s="3" t="str">
        <f>IF(P286="","",$B$2&amp;O286&amp;$B$2&amp;$B$1&amp;P286)</f>
        <v/>
      </c>
      <c r="X286" s="3" t="str">
        <f>IF(R286="","",$B$2&amp;Q286&amp;$B$2&amp;$B$1&amp;R286)</f>
        <v/>
      </c>
      <c r="Y286" s="3" t="str">
        <f t="shared" si="62"/>
        <v>{}</v>
      </c>
      <c r="Z286" s="11" t="s">
        <v>358</v>
      </c>
      <c r="AA286" s="11" t="str">
        <f t="shared" si="59"/>
        <v>放置在产业中时，产业收入提高&lt;c=A6EC41&gt;2&lt;/c&gt;倍，产业升级消耗减少&lt;c=A6EC41&gt;2&lt;/c&gt;倍</v>
      </c>
      <c r="AB286" s="11"/>
      <c r="AC286" s="11"/>
      <c r="AD286" s="11"/>
      <c r="AE286" s="11"/>
      <c r="AF286" s="11"/>
      <c r="AG286" s="11"/>
      <c r="AH286" s="11"/>
      <c r="AI286" s="11"/>
      <c r="AJ286" s="11" t="s">
        <v>359</v>
      </c>
      <c r="AK286" s="11" t="str">
        <f t="shared" ref="AK286:AK290" si="74">$B$6</f>
        <v>&lt;c=A6EC41&gt;</v>
      </c>
      <c r="AL286" s="11">
        <v>2</v>
      </c>
      <c r="AM286" s="11" t="s">
        <v>298</v>
      </c>
      <c r="AN286" s="11" t="s">
        <v>360</v>
      </c>
      <c r="AO286" s="11" t="s">
        <v>304</v>
      </c>
      <c r="AP286" s="11">
        <v>2</v>
      </c>
      <c r="AQ286" s="11" t="s">
        <v>298</v>
      </c>
      <c r="AR286" s="11" t="s">
        <v>361</v>
      </c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 t="str">
        <f t="shared" si="63"/>
        <v>使产业收入提高，升级消耗减少</v>
      </c>
      <c r="BQ286" s="11" t="str">
        <f t="shared" si="53"/>
        <v>放置在产业中时，产业收入提高&lt;c=A6EC41&gt;2&lt;/c&gt;倍，产业升级消耗减少&lt;c=A6EC41&gt;2&lt;/c&gt;倍</v>
      </c>
      <c r="BR286" s="1">
        <f t="shared" si="66"/>
        <v>3</v>
      </c>
      <c r="BS286" s="1">
        <f t="shared" si="67"/>
        <v>301</v>
      </c>
      <c r="BT286" s="1">
        <f>COUNTIF($BS$10:BS286,601)</f>
        <v>6</v>
      </c>
      <c r="BU286" s="1">
        <f t="shared" si="68"/>
        <v>0</v>
      </c>
    </row>
    <row r="287" spans="2:73">
      <c r="B287" s="1" t="str">
        <f t="shared" si="64"/>
        <v>SkillDescBrief4010303</v>
      </c>
      <c r="C287" s="1" t="str">
        <f t="shared" si="65"/>
        <v>SkillDescDetail401030302</v>
      </c>
      <c r="D287" s="3">
        <v>401030302</v>
      </c>
      <c r="E287" s="3">
        <v>4010303</v>
      </c>
      <c r="F287" s="3">
        <v>2</v>
      </c>
      <c r="G287" s="3" t="s">
        <v>332</v>
      </c>
      <c r="H287" s="3"/>
      <c r="I287" s="3" t="s">
        <v>333</v>
      </c>
      <c r="J287" s="3"/>
      <c r="K287" s="3" t="s">
        <v>334</v>
      </c>
      <c r="L287" s="3"/>
      <c r="M287" s="3"/>
      <c r="N287" s="3"/>
      <c r="O287" s="3"/>
      <c r="P287" s="3"/>
      <c r="Q287" s="3" t="s">
        <v>335</v>
      </c>
      <c r="R287" s="3"/>
      <c r="S287" s="3" t="str">
        <f>IF(H287="","",$B$2&amp;G287&amp;$B$2&amp;$B$1&amp;H287)</f>
        <v/>
      </c>
      <c r="T287" s="3" t="str">
        <f>IF(J287="","",$B$2&amp;I287&amp;$B$2&amp;$B$1&amp;J287)</f>
        <v/>
      </c>
      <c r="U287" s="3" t="str">
        <f>IF(L287="","",$B$2&amp;K287&amp;$B$2&amp;$B$1&amp;L287)</f>
        <v/>
      </c>
      <c r="V287" s="3" t="str">
        <f>IF(N287="","",$B$2&amp;M287&amp;$B$2&amp;$B$1&amp;N287)</f>
        <v/>
      </c>
      <c r="W287" s="3" t="str">
        <f>IF(P287="","",$B$2&amp;O287&amp;$B$2&amp;$B$1&amp;P287)</f>
        <v/>
      </c>
      <c r="X287" s="3" t="str">
        <f>IF(R287="","",$B$2&amp;Q287&amp;$B$2&amp;$B$1&amp;R287)</f>
        <v/>
      </c>
      <c r="Y287" s="3" t="str">
        <f t="shared" si="62"/>
        <v>{}</v>
      </c>
      <c r="Z287" s="11" t="s">
        <v>358</v>
      </c>
      <c r="AA287" s="11" t="str">
        <f t="shared" si="59"/>
        <v>2级：放置在产业中时，产业收入提高&lt;c=A6EC41&gt;8&lt;/c&gt;倍，产业升级消耗减少&lt;c=A6EC41&gt;8&lt;/c&gt;倍</v>
      </c>
      <c r="AB287" s="11"/>
      <c r="AC287" s="11"/>
      <c r="AD287" s="11">
        <v>2</v>
      </c>
      <c r="AE287" s="11"/>
      <c r="AF287" s="11" t="s">
        <v>345</v>
      </c>
      <c r="AG287" s="11"/>
      <c r="AH287" s="11"/>
      <c r="AI287" s="11"/>
      <c r="AJ287" s="11" t="s">
        <v>359</v>
      </c>
      <c r="AK287" s="11" t="str">
        <f t="shared" si="74"/>
        <v>&lt;c=A6EC41&gt;</v>
      </c>
      <c r="AL287" s="11">
        <f>AL286*4</f>
        <v>8</v>
      </c>
      <c r="AM287" s="11" t="s">
        <v>298</v>
      </c>
      <c r="AN287" s="11" t="s">
        <v>360</v>
      </c>
      <c r="AO287" s="11" t="s">
        <v>304</v>
      </c>
      <c r="AP287" s="11">
        <f>AP286*4</f>
        <v>8</v>
      </c>
      <c r="AQ287" s="11" t="s">
        <v>298</v>
      </c>
      <c r="AR287" s="11" t="s">
        <v>361</v>
      </c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 t="str">
        <f t="shared" si="63"/>
        <v>使产业收入提高，升级消耗减少</v>
      </c>
      <c r="BQ287" s="11" t="str">
        <f t="shared" si="53"/>
        <v>2级：放置在产业中时，产业收入提高&lt;c=A6EC41&gt;8&lt;/c&gt;倍，产业升级消耗减少&lt;c=A6EC41&gt;8&lt;/c&gt;倍</v>
      </c>
      <c r="BR287" s="1">
        <f t="shared" si="66"/>
        <v>3</v>
      </c>
      <c r="BS287" s="1">
        <f t="shared" si="67"/>
        <v>302</v>
      </c>
      <c r="BT287" s="1">
        <f>COUNTIF($BS$10:BS287,601)</f>
        <v>6</v>
      </c>
      <c r="BU287" s="1">
        <f t="shared" si="68"/>
        <v>0</v>
      </c>
    </row>
    <row r="288" spans="2:73">
      <c r="B288" s="1" t="str">
        <f t="shared" si="64"/>
        <v>SkillDescBrief4010303</v>
      </c>
      <c r="C288" s="1" t="str">
        <f t="shared" si="65"/>
        <v>SkillDescDetail401030303</v>
      </c>
      <c r="D288" s="3">
        <v>401030303</v>
      </c>
      <c r="E288" s="3">
        <v>4010303</v>
      </c>
      <c r="F288" s="3">
        <v>3</v>
      </c>
      <c r="G288" s="3" t="s">
        <v>332</v>
      </c>
      <c r="H288" s="3"/>
      <c r="I288" s="3" t="s">
        <v>333</v>
      </c>
      <c r="J288" s="3"/>
      <c r="K288" s="3" t="s">
        <v>334</v>
      </c>
      <c r="L288" s="3"/>
      <c r="M288" s="3"/>
      <c r="N288" s="3"/>
      <c r="O288" s="3"/>
      <c r="P288" s="3"/>
      <c r="Q288" s="3" t="s">
        <v>335</v>
      </c>
      <c r="R288" s="3"/>
      <c r="S288" s="3" t="str">
        <f>IF(H288="","",$B$2&amp;G288&amp;$B$2&amp;$B$1&amp;H288)</f>
        <v/>
      </c>
      <c r="T288" s="3" t="str">
        <f>IF(J288="","",$B$2&amp;I288&amp;$B$2&amp;$B$1&amp;J288)</f>
        <v/>
      </c>
      <c r="U288" s="3" t="str">
        <f>IF(L288="","",$B$2&amp;K288&amp;$B$2&amp;$B$1&amp;L288)</f>
        <v/>
      </c>
      <c r="V288" s="3" t="str">
        <f>IF(N288="","",$B$2&amp;M288&amp;$B$2&amp;$B$1&amp;N288)</f>
        <v/>
      </c>
      <c r="W288" s="3" t="str">
        <f>IF(P288="","",$B$2&amp;O288&amp;$B$2&amp;$B$1&amp;P288)</f>
        <v/>
      </c>
      <c r="X288" s="3" t="str">
        <f>IF(R288="","",$B$2&amp;Q288&amp;$B$2&amp;$B$1&amp;R288)</f>
        <v/>
      </c>
      <c r="Y288" s="3" t="str">
        <f t="shared" si="62"/>
        <v>{}</v>
      </c>
      <c r="Z288" s="11" t="s">
        <v>358</v>
      </c>
      <c r="AA288" s="11" t="str">
        <f t="shared" si="59"/>
        <v>3级：放置在产业中时，产业收入提高&lt;c=A6EC41&gt;32&lt;/c&gt;倍，产业升级消耗减少&lt;c=A6EC41&gt;32&lt;/c&gt;倍</v>
      </c>
      <c r="AB288" s="11"/>
      <c r="AC288" s="11"/>
      <c r="AD288" s="11">
        <v>3</v>
      </c>
      <c r="AE288" s="11"/>
      <c r="AF288" s="11" t="s">
        <v>345</v>
      </c>
      <c r="AG288" s="11"/>
      <c r="AH288" s="11"/>
      <c r="AI288" s="11"/>
      <c r="AJ288" s="11" t="s">
        <v>359</v>
      </c>
      <c r="AK288" s="11" t="str">
        <f t="shared" si="74"/>
        <v>&lt;c=A6EC41&gt;</v>
      </c>
      <c r="AL288" s="11">
        <f>AL287*4</f>
        <v>32</v>
      </c>
      <c r="AM288" s="11" t="s">
        <v>298</v>
      </c>
      <c r="AN288" s="11" t="s">
        <v>360</v>
      </c>
      <c r="AO288" s="11" t="s">
        <v>304</v>
      </c>
      <c r="AP288" s="11">
        <f>AP287*4</f>
        <v>32</v>
      </c>
      <c r="AQ288" s="11" t="s">
        <v>298</v>
      </c>
      <c r="AR288" s="11" t="s">
        <v>361</v>
      </c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 t="str">
        <f t="shared" si="63"/>
        <v>使产业收入提高，升级消耗减少</v>
      </c>
      <c r="BQ288" s="11" t="str">
        <f t="shared" si="53"/>
        <v>3级：放置在产业中时，产业收入提高&lt;c=A6EC41&gt;32&lt;/c&gt;倍，产业升级消耗减少&lt;c=A6EC41&gt;32&lt;/c&gt;倍</v>
      </c>
      <c r="BR288" s="1">
        <f t="shared" si="66"/>
        <v>3</v>
      </c>
      <c r="BS288" s="1">
        <f t="shared" si="67"/>
        <v>303</v>
      </c>
      <c r="BT288" s="1">
        <f>COUNTIF($BS$10:BS288,601)</f>
        <v>6</v>
      </c>
      <c r="BU288" s="1">
        <f t="shared" si="68"/>
        <v>0</v>
      </c>
    </row>
    <row r="289" spans="2:73">
      <c r="B289" s="1" t="str">
        <f t="shared" si="64"/>
        <v>SkillDescBrief4010303</v>
      </c>
      <c r="C289" s="1" t="str">
        <f t="shared" si="65"/>
        <v>SkillDescDetail401030304</v>
      </c>
      <c r="D289" s="3">
        <v>401030304</v>
      </c>
      <c r="E289" s="3">
        <v>4010303</v>
      </c>
      <c r="F289" s="3">
        <v>4</v>
      </c>
      <c r="G289" s="3" t="s">
        <v>332</v>
      </c>
      <c r="H289" s="3"/>
      <c r="I289" s="3" t="s">
        <v>333</v>
      </c>
      <c r="J289" s="3"/>
      <c r="K289" s="3" t="s">
        <v>334</v>
      </c>
      <c r="L289" s="3"/>
      <c r="M289" s="3"/>
      <c r="N289" s="3"/>
      <c r="O289" s="3"/>
      <c r="P289" s="3"/>
      <c r="Q289" s="3" t="s">
        <v>335</v>
      </c>
      <c r="R289" s="3"/>
      <c r="S289" s="3" t="str">
        <f>IF(H289="","",$B$2&amp;G289&amp;$B$2&amp;$B$1&amp;H289)</f>
        <v/>
      </c>
      <c r="T289" s="3" t="str">
        <f>IF(J289="","",$B$2&amp;I289&amp;$B$2&amp;$B$1&amp;J289)</f>
        <v/>
      </c>
      <c r="U289" s="3" t="str">
        <f>IF(L289="","",$B$2&amp;K289&amp;$B$2&amp;$B$1&amp;L289)</f>
        <v/>
      </c>
      <c r="V289" s="3" t="str">
        <f>IF(N289="","",$B$2&amp;M289&amp;$B$2&amp;$B$1&amp;N289)</f>
        <v/>
      </c>
      <c r="W289" s="3" t="str">
        <f>IF(P289="","",$B$2&amp;O289&amp;$B$2&amp;$B$1&amp;P289)</f>
        <v/>
      </c>
      <c r="X289" s="3" t="str">
        <f>IF(R289="","",$B$2&amp;Q289&amp;$B$2&amp;$B$1&amp;R289)</f>
        <v/>
      </c>
      <c r="Y289" s="3" t="str">
        <f t="shared" si="62"/>
        <v>{}</v>
      </c>
      <c r="Z289" s="11" t="s">
        <v>358</v>
      </c>
      <c r="AA289" s="11" t="str">
        <f t="shared" si="59"/>
        <v>4级：放置在产业中时，产业收入提高&lt;c=A6EC41&gt;64&lt;/c&gt;倍，产业升级消耗减少&lt;c=A6EC41&gt;64&lt;/c&gt;倍</v>
      </c>
      <c r="AB289" s="11"/>
      <c r="AC289" s="11"/>
      <c r="AD289" s="11">
        <v>4</v>
      </c>
      <c r="AE289" s="11"/>
      <c r="AF289" s="11" t="s">
        <v>345</v>
      </c>
      <c r="AG289" s="11"/>
      <c r="AH289" s="11"/>
      <c r="AI289" s="11"/>
      <c r="AJ289" s="11" t="s">
        <v>359</v>
      </c>
      <c r="AK289" s="11" t="str">
        <f t="shared" si="74"/>
        <v>&lt;c=A6EC41&gt;</v>
      </c>
      <c r="AL289" s="11">
        <v>64</v>
      </c>
      <c r="AM289" s="11" t="s">
        <v>298</v>
      </c>
      <c r="AN289" s="11" t="s">
        <v>360</v>
      </c>
      <c r="AO289" s="11" t="s">
        <v>304</v>
      </c>
      <c r="AP289" s="11">
        <v>64</v>
      </c>
      <c r="AQ289" s="11" t="s">
        <v>298</v>
      </c>
      <c r="AR289" s="11" t="s">
        <v>361</v>
      </c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 t="str">
        <f t="shared" si="63"/>
        <v>使产业收入提高，升级消耗减少</v>
      </c>
      <c r="BQ289" s="11" t="str">
        <f t="shared" ref="BQ289:BQ352" si="75">AA289</f>
        <v>4级：放置在产业中时，产业收入提高&lt;c=A6EC41&gt;64&lt;/c&gt;倍，产业升级消耗减少&lt;c=A6EC41&gt;64&lt;/c&gt;倍</v>
      </c>
      <c r="BR289" s="1">
        <f t="shared" si="66"/>
        <v>3</v>
      </c>
      <c r="BS289" s="1">
        <f t="shared" si="67"/>
        <v>304</v>
      </c>
      <c r="BT289" s="1">
        <f>COUNTIF($BS$10:BS289,601)</f>
        <v>6</v>
      </c>
      <c r="BU289" s="1">
        <f t="shared" si="68"/>
        <v>0</v>
      </c>
    </row>
    <row r="290" spans="2:73">
      <c r="B290" s="1" t="str">
        <f t="shared" si="64"/>
        <v>SkillDescBrief4010303</v>
      </c>
      <c r="C290" s="1" t="str">
        <f t="shared" si="65"/>
        <v>SkillDescDetail401030305</v>
      </c>
      <c r="D290" s="3">
        <v>401030305</v>
      </c>
      <c r="E290" s="3">
        <v>4010303</v>
      </c>
      <c r="F290" s="3">
        <v>5</v>
      </c>
      <c r="G290" s="3" t="s">
        <v>332</v>
      </c>
      <c r="H290" s="3"/>
      <c r="I290" s="3" t="s">
        <v>333</v>
      </c>
      <c r="J290" s="3"/>
      <c r="K290" s="3" t="s">
        <v>334</v>
      </c>
      <c r="L290" s="3"/>
      <c r="M290" s="3"/>
      <c r="N290" s="3"/>
      <c r="O290" s="3"/>
      <c r="P290" s="3"/>
      <c r="Q290" s="3" t="s">
        <v>335</v>
      </c>
      <c r="R290" s="3"/>
      <c r="S290" s="3" t="str">
        <f>IF(H290="","",$B$2&amp;G290&amp;$B$2&amp;$B$1&amp;H290)</f>
        <v/>
      </c>
      <c r="T290" s="3" t="str">
        <f>IF(J290="","",$B$2&amp;I290&amp;$B$2&amp;$B$1&amp;J290)</f>
        <v/>
      </c>
      <c r="U290" s="3" t="str">
        <f>IF(L290="","",$B$2&amp;K290&amp;$B$2&amp;$B$1&amp;L290)</f>
        <v/>
      </c>
      <c r="V290" s="3" t="str">
        <f>IF(N290="","",$B$2&amp;M290&amp;$B$2&amp;$B$1&amp;N290)</f>
        <v/>
      </c>
      <c r="W290" s="3" t="str">
        <f>IF(P290="","",$B$2&amp;O290&amp;$B$2&amp;$B$1&amp;P290)</f>
        <v/>
      </c>
      <c r="X290" s="3" t="str">
        <f>IF(R290="","",$B$2&amp;Q290&amp;$B$2&amp;$B$1&amp;R290)</f>
        <v/>
      </c>
      <c r="Y290" s="3" t="str">
        <f t="shared" si="62"/>
        <v>{}</v>
      </c>
      <c r="Z290" s="11" t="s">
        <v>358</v>
      </c>
      <c r="AA290" s="11" t="str">
        <f t="shared" si="59"/>
        <v>5级：放置在产业中时，产业收入提高&lt;c=A6EC41&gt;128&lt;/c&gt;倍，产业升级消耗减少&lt;c=A6EC41&gt;128&lt;/c&gt;倍</v>
      </c>
      <c r="AB290" s="11"/>
      <c r="AC290" s="11"/>
      <c r="AD290" s="11">
        <v>5</v>
      </c>
      <c r="AE290" s="11"/>
      <c r="AF290" s="11" t="s">
        <v>345</v>
      </c>
      <c r="AG290" s="11"/>
      <c r="AH290" s="11"/>
      <c r="AI290" s="11"/>
      <c r="AJ290" s="11" t="s">
        <v>359</v>
      </c>
      <c r="AK290" s="11" t="str">
        <f t="shared" si="74"/>
        <v>&lt;c=A6EC41&gt;</v>
      </c>
      <c r="AL290" s="11">
        <v>128</v>
      </c>
      <c r="AM290" s="11" t="s">
        <v>298</v>
      </c>
      <c r="AN290" s="11" t="s">
        <v>360</v>
      </c>
      <c r="AO290" s="11" t="s">
        <v>304</v>
      </c>
      <c r="AP290" s="11">
        <v>128</v>
      </c>
      <c r="AQ290" s="11" t="s">
        <v>298</v>
      </c>
      <c r="AR290" s="11" t="s">
        <v>361</v>
      </c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 t="str">
        <f t="shared" si="63"/>
        <v>使产业收入提高，升级消耗减少</v>
      </c>
      <c r="BQ290" s="11" t="str">
        <f t="shared" si="75"/>
        <v>5级：放置在产业中时，产业收入提高&lt;c=A6EC41&gt;128&lt;/c&gt;倍，产业升级消耗减少&lt;c=A6EC41&gt;128&lt;/c&gt;倍</v>
      </c>
      <c r="BR290" s="1">
        <f t="shared" si="66"/>
        <v>3</v>
      </c>
      <c r="BS290" s="1">
        <f t="shared" si="67"/>
        <v>305</v>
      </c>
      <c r="BT290" s="1">
        <f>COUNTIF($BS$10:BS290,601)</f>
        <v>6</v>
      </c>
      <c r="BU290" s="1">
        <f t="shared" si="68"/>
        <v>0</v>
      </c>
    </row>
    <row r="291" spans="2:73">
      <c r="B291" s="1" t="str">
        <f t="shared" si="64"/>
        <v>SkillDescBrief// 战斗被动</v>
      </c>
      <c r="C291" s="1" t="str">
        <f t="shared" si="65"/>
        <v>SkillDescDetail// 战斗被动1</v>
      </c>
      <c r="D291" s="7" t="s">
        <v>337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 t="str">
        <f t="shared" si="62"/>
        <v/>
      </c>
      <c r="Z291" s="10" t="s">
        <v>336</v>
      </c>
      <c r="AA291" s="10" t="str">
        <f t="shared" si="59"/>
        <v/>
      </c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 t="str">
        <f t="shared" si="63"/>
        <v/>
      </c>
      <c r="BQ291" s="10" t="str">
        <f t="shared" si="75"/>
        <v/>
      </c>
      <c r="BR291" s="1">
        <f t="shared" si="66"/>
        <v>0</v>
      </c>
      <c r="BS291" s="1">
        <f t="shared" si="67"/>
        <v>0</v>
      </c>
      <c r="BT291" s="1">
        <f>COUNTIF($BS$10:BS291,601)</f>
        <v>6</v>
      </c>
      <c r="BU291" s="1">
        <f t="shared" si="68"/>
        <v>0</v>
      </c>
    </row>
    <row r="292" spans="2:73">
      <c r="B292" s="1" t="str">
        <f t="shared" si="64"/>
        <v>SkillDescBrief4010304</v>
      </c>
      <c r="C292" s="1" t="str">
        <f t="shared" si="65"/>
        <v>SkillDescDetail401030401</v>
      </c>
      <c r="D292" s="3">
        <v>401030401</v>
      </c>
      <c r="E292" s="3">
        <v>4010304</v>
      </c>
      <c r="F292" s="3">
        <v>1</v>
      </c>
      <c r="G292" s="3" t="s">
        <v>332</v>
      </c>
      <c r="H292" s="3">
        <f ca="1">ROUND(_xlfn.XLOOKUP($F292,$D$1:$D$5,$E$1:$E$5)*OFFSET(H292,5-F292,0)/0.05,0)*0.05</f>
        <v>1.45</v>
      </c>
      <c r="I292" s="3" t="s">
        <v>333</v>
      </c>
      <c r="J292" s="3"/>
      <c r="K292" s="3" t="s">
        <v>334</v>
      </c>
      <c r="L292" s="3"/>
      <c r="M292" s="3"/>
      <c r="N292" s="3"/>
      <c r="O292" s="3"/>
      <c r="P292" s="3"/>
      <c r="Q292" s="3" t="s">
        <v>335</v>
      </c>
      <c r="R292" s="3"/>
      <c r="S292" s="3" t="str">
        <f ca="1">IF(H292="","",$B$2&amp;G292&amp;$B$2&amp;$B$1&amp;H292)</f>
        <v>"AtkPower":1.45</v>
      </c>
      <c r="T292" s="3" t="str">
        <f>IF(J292="","",$B$2&amp;I292&amp;$B$2&amp;$B$1&amp;J292)</f>
        <v/>
      </c>
      <c r="U292" s="3" t="str">
        <f>IF(L292="","",$B$2&amp;K292&amp;$B$2&amp;$B$1&amp;L292)</f>
        <v/>
      </c>
      <c r="V292" s="3" t="str">
        <f>IF(N292="","",$B$2&amp;M292&amp;$B$2&amp;$B$1&amp;N292)</f>
        <v/>
      </c>
      <c r="W292" s="3" t="str">
        <f>IF(P292="","",$B$2&amp;O292&amp;$B$2&amp;$B$1&amp;P292)</f>
        <v/>
      </c>
      <c r="X292" s="3" t="str">
        <f>IF(R292="","",$B$2&amp;Q292&amp;$B$2&amp;$B$1&amp;R292)</f>
        <v/>
      </c>
      <c r="Y292" s="3" t="str">
        <f ca="1" t="shared" si="62"/>
        <v>{"AtkPower":1.45}</v>
      </c>
      <c r="Z292" s="11" t="s">
        <v>402</v>
      </c>
      <c r="AA292" s="11" t="str">
        <f ca="1" t="shared" si="59"/>
        <v>箭袋中增加雷箭，每次射击造成&lt;q=attr_atk&gt;&lt;c=A6EC41&gt;145%&lt;/c&gt;伤害，和火焰箭交替发射，附加电磁效果</v>
      </c>
      <c r="AB292" s="11"/>
      <c r="AC292" s="11"/>
      <c r="AD292" s="11"/>
      <c r="AE292" s="11"/>
      <c r="AF292" s="11"/>
      <c r="AG292" s="11"/>
      <c r="AH292" s="11"/>
      <c r="AI292" s="11"/>
      <c r="AJ292" s="11" t="s">
        <v>403</v>
      </c>
      <c r="AK292" s="11" t="str">
        <f t="shared" ref="AK292:AK296" si="76">$B$8&amp;$B$6</f>
        <v>&lt;q=attr_atk&gt;&lt;c=A6EC41&gt;</v>
      </c>
      <c r="AL292" s="11" t="str">
        <f ca="1" t="shared" ref="AL292:AL296" si="77">ROUND($H292*100,2)&amp;"%"</f>
        <v>145%</v>
      </c>
      <c r="AM292" s="11" t="s">
        <v>298</v>
      </c>
      <c r="AN292" s="11" t="s">
        <v>404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 t="str">
        <f t="shared" si="63"/>
        <v>箭袋中增加雷箭，交替发射，附带电磁</v>
      </c>
      <c r="BQ292" s="11" t="str">
        <f ca="1" t="shared" si="75"/>
        <v>箭袋中增加雷箭，每次射击造成&lt;q=attr_atk&gt;&lt;c=A6EC41&gt;145%&lt;/c&gt;伤害，和火焰箭交替发射，附加电磁效果</v>
      </c>
      <c r="BR292" s="1">
        <f t="shared" si="66"/>
        <v>4</v>
      </c>
      <c r="BS292" s="1">
        <f t="shared" si="67"/>
        <v>401</v>
      </c>
      <c r="BT292" s="1">
        <f>COUNTIF($BS$10:BS292,601)</f>
        <v>6</v>
      </c>
      <c r="BU292" s="1">
        <f t="shared" si="68"/>
        <v>0</v>
      </c>
    </row>
    <row r="293" spans="2:73">
      <c r="B293" s="1" t="str">
        <f t="shared" si="64"/>
        <v>SkillDescBrief4010304</v>
      </c>
      <c r="C293" s="1" t="str">
        <f t="shared" si="65"/>
        <v>SkillDescDetail401030402</v>
      </c>
      <c r="D293" s="3">
        <v>401030402</v>
      </c>
      <c r="E293" s="3">
        <v>4010304</v>
      </c>
      <c r="F293" s="3">
        <v>2</v>
      </c>
      <c r="G293" s="3" t="s">
        <v>332</v>
      </c>
      <c r="H293" s="3">
        <f ca="1">ROUND(_xlfn.XLOOKUP($F293,$D$1:$D$5,$E$1:$E$5)*OFFSET(H293,5-F293,0)/0.05,0)*0.05</f>
        <v>1.55</v>
      </c>
      <c r="I293" s="3" t="s">
        <v>333</v>
      </c>
      <c r="J293" s="3"/>
      <c r="K293" s="3" t="s">
        <v>334</v>
      </c>
      <c r="L293" s="3"/>
      <c r="M293" s="3"/>
      <c r="N293" s="3"/>
      <c r="O293" s="3"/>
      <c r="P293" s="3"/>
      <c r="Q293" s="3" t="s">
        <v>335</v>
      </c>
      <c r="R293" s="3"/>
      <c r="S293" s="3" t="str">
        <f ca="1">IF(H293="","",$B$2&amp;G293&amp;$B$2&amp;$B$1&amp;H293)</f>
        <v>"AtkPower":1.55</v>
      </c>
      <c r="T293" s="3" t="str">
        <f>IF(J293="","",$B$2&amp;I293&amp;$B$2&amp;$B$1&amp;J293)</f>
        <v/>
      </c>
      <c r="U293" s="3" t="str">
        <f>IF(L293="","",$B$2&amp;K293&amp;$B$2&amp;$B$1&amp;L293)</f>
        <v/>
      </c>
      <c r="V293" s="3" t="str">
        <f>IF(N293="","",$B$2&amp;M293&amp;$B$2&amp;$B$1&amp;N293)</f>
        <v/>
      </c>
      <c r="W293" s="3" t="str">
        <f>IF(P293="","",$B$2&amp;O293&amp;$B$2&amp;$B$1&amp;P293)</f>
        <v/>
      </c>
      <c r="X293" s="3" t="str">
        <f>IF(R293="","",$B$2&amp;Q293&amp;$B$2&amp;$B$1&amp;R293)</f>
        <v/>
      </c>
      <c r="Y293" s="3" t="str">
        <f ca="1" t="shared" si="62"/>
        <v>{"AtkPower":1.55}</v>
      </c>
      <c r="Z293" s="11" t="s">
        <v>402</v>
      </c>
      <c r="AA293" s="11" t="str">
        <f ca="1" t="shared" si="59"/>
        <v>2级：伤害提升至&lt;q=attr_atk&gt;&lt;c=A6EC41&gt;155%&lt;/c&gt;</v>
      </c>
      <c r="AB293" s="11"/>
      <c r="AC293" s="11"/>
      <c r="AD293" s="11">
        <v>2</v>
      </c>
      <c r="AE293" s="11"/>
      <c r="AF293" s="11" t="s">
        <v>345</v>
      </c>
      <c r="AG293" s="11"/>
      <c r="AH293" s="11"/>
      <c r="AI293" s="11"/>
      <c r="AJ293" s="11" t="s">
        <v>346</v>
      </c>
      <c r="AK293" s="11" t="str">
        <f t="shared" si="76"/>
        <v>&lt;q=attr_atk&gt;&lt;c=A6EC41&gt;</v>
      </c>
      <c r="AL293" s="11" t="str">
        <f ca="1" t="shared" si="77"/>
        <v>155%</v>
      </c>
      <c r="AM293" s="11" t="s">
        <v>298</v>
      </c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 t="str">
        <f t="shared" si="63"/>
        <v>箭袋中增加雷箭，交替发射，附带电磁</v>
      </c>
      <c r="BQ293" s="11" t="str">
        <f ca="1" t="shared" si="75"/>
        <v>2级：伤害提升至&lt;q=attr_atk&gt;&lt;c=A6EC41&gt;155%&lt;/c&gt;</v>
      </c>
      <c r="BR293" s="1">
        <f t="shared" si="66"/>
        <v>4</v>
      </c>
      <c r="BS293" s="1">
        <f t="shared" si="67"/>
        <v>402</v>
      </c>
      <c r="BT293" s="1">
        <f>COUNTIF($BS$10:BS293,601)</f>
        <v>6</v>
      </c>
      <c r="BU293" s="1">
        <f t="shared" si="68"/>
        <v>0</v>
      </c>
    </row>
    <row r="294" spans="2:73">
      <c r="B294" s="1" t="str">
        <f t="shared" si="64"/>
        <v>SkillDescBrief4010304</v>
      </c>
      <c r="C294" s="1" t="str">
        <f t="shared" si="65"/>
        <v>SkillDescDetail401030403</v>
      </c>
      <c r="D294" s="3">
        <v>401030403</v>
      </c>
      <c r="E294" s="3">
        <v>4010304</v>
      </c>
      <c r="F294" s="3">
        <v>3</v>
      </c>
      <c r="G294" s="3" t="s">
        <v>332</v>
      </c>
      <c r="H294" s="3">
        <f ca="1">ROUND(_xlfn.XLOOKUP($F294,$D$1:$D$5,$E$1:$E$5)*OFFSET(H294,5-F294,0)/0.05,0)*0.05</f>
        <v>1.65</v>
      </c>
      <c r="I294" s="3" t="s">
        <v>333</v>
      </c>
      <c r="J294" s="3"/>
      <c r="K294" s="3" t="s">
        <v>334</v>
      </c>
      <c r="L294" s="3"/>
      <c r="M294" s="3"/>
      <c r="N294" s="3"/>
      <c r="O294" s="3"/>
      <c r="P294" s="3"/>
      <c r="Q294" s="3" t="s">
        <v>335</v>
      </c>
      <c r="R294" s="3"/>
      <c r="S294" s="3" t="str">
        <f ca="1">IF(H294="","",$B$2&amp;G294&amp;$B$2&amp;$B$1&amp;H294)</f>
        <v>"AtkPower":1.65</v>
      </c>
      <c r="T294" s="3" t="str">
        <f>IF(J294="","",$B$2&amp;I294&amp;$B$2&amp;$B$1&amp;J294)</f>
        <v/>
      </c>
      <c r="U294" s="3" t="str">
        <f>IF(L294="","",$B$2&amp;K294&amp;$B$2&amp;$B$1&amp;L294)</f>
        <v/>
      </c>
      <c r="V294" s="3" t="str">
        <f>IF(N294="","",$B$2&amp;M294&amp;$B$2&amp;$B$1&amp;N294)</f>
        <v/>
      </c>
      <c r="W294" s="3" t="str">
        <f>IF(P294="","",$B$2&amp;O294&amp;$B$2&amp;$B$1&amp;P294)</f>
        <v/>
      </c>
      <c r="X294" s="3" t="str">
        <f>IF(R294="","",$B$2&amp;Q294&amp;$B$2&amp;$B$1&amp;R294)</f>
        <v/>
      </c>
      <c r="Y294" s="3" t="str">
        <f ca="1" t="shared" si="62"/>
        <v>{"AtkPower":1.65}</v>
      </c>
      <c r="Z294" s="11" t="s">
        <v>402</v>
      </c>
      <c r="AA294" s="11" t="str">
        <f ca="1" t="shared" si="59"/>
        <v>3级：伤害提升至&lt;q=attr_atk&gt;&lt;c=A6EC41&gt;165%&lt;/c&gt;</v>
      </c>
      <c r="AB294" s="11"/>
      <c r="AC294" s="11"/>
      <c r="AD294" s="11">
        <v>3</v>
      </c>
      <c r="AE294" s="11"/>
      <c r="AF294" s="11" t="s">
        <v>345</v>
      </c>
      <c r="AG294" s="11"/>
      <c r="AH294" s="11"/>
      <c r="AI294" s="11"/>
      <c r="AJ294" s="11" t="s">
        <v>346</v>
      </c>
      <c r="AK294" s="11" t="str">
        <f t="shared" si="76"/>
        <v>&lt;q=attr_atk&gt;&lt;c=A6EC41&gt;</v>
      </c>
      <c r="AL294" s="11" t="str">
        <f ca="1" t="shared" si="77"/>
        <v>165%</v>
      </c>
      <c r="AM294" s="11" t="s">
        <v>298</v>
      </c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 t="str">
        <f t="shared" si="63"/>
        <v>箭袋中增加雷箭，交替发射，附带电磁</v>
      </c>
      <c r="BQ294" s="11" t="str">
        <f ca="1" t="shared" si="75"/>
        <v>3级：伤害提升至&lt;q=attr_atk&gt;&lt;c=A6EC41&gt;165%&lt;/c&gt;</v>
      </c>
      <c r="BR294" s="1">
        <f t="shared" si="66"/>
        <v>4</v>
      </c>
      <c r="BS294" s="1">
        <f t="shared" si="67"/>
        <v>403</v>
      </c>
      <c r="BT294" s="1">
        <f>COUNTIF($BS$10:BS294,601)</f>
        <v>6</v>
      </c>
      <c r="BU294" s="1">
        <f t="shared" si="68"/>
        <v>0</v>
      </c>
    </row>
    <row r="295" spans="2:73">
      <c r="B295" s="1" t="str">
        <f t="shared" si="64"/>
        <v>SkillDescBrief4010304</v>
      </c>
      <c r="C295" s="1" t="str">
        <f t="shared" si="65"/>
        <v>SkillDescDetail401030404</v>
      </c>
      <c r="D295" s="3">
        <v>401030404</v>
      </c>
      <c r="E295" s="3">
        <v>4010304</v>
      </c>
      <c r="F295" s="3">
        <v>4</v>
      </c>
      <c r="G295" s="3" t="s">
        <v>332</v>
      </c>
      <c r="H295" s="3">
        <f ca="1">ROUND(_xlfn.XLOOKUP($F295,$D$1:$D$5,$E$1:$E$5)*OFFSET(H295,5-F295,0)/0.05,0)*0.05</f>
        <v>1.85</v>
      </c>
      <c r="I295" s="3" t="s">
        <v>333</v>
      </c>
      <c r="J295" s="3"/>
      <c r="K295" s="3" t="s">
        <v>334</v>
      </c>
      <c r="L295" s="3"/>
      <c r="M295" s="3"/>
      <c r="N295" s="3"/>
      <c r="O295" s="3"/>
      <c r="P295" s="3"/>
      <c r="Q295" s="3" t="s">
        <v>335</v>
      </c>
      <c r="R295" s="3"/>
      <c r="S295" s="3" t="str">
        <f ca="1">IF(H295="","",$B$2&amp;G295&amp;$B$2&amp;$B$1&amp;H295)</f>
        <v>"AtkPower":1.85</v>
      </c>
      <c r="T295" s="3" t="str">
        <f>IF(J295="","",$B$2&amp;I295&amp;$B$2&amp;$B$1&amp;J295)</f>
        <v/>
      </c>
      <c r="U295" s="3" t="str">
        <f>IF(L295="","",$B$2&amp;K295&amp;$B$2&amp;$B$1&amp;L295)</f>
        <v/>
      </c>
      <c r="V295" s="3" t="str">
        <f>IF(N295="","",$B$2&amp;M295&amp;$B$2&amp;$B$1&amp;N295)</f>
        <v/>
      </c>
      <c r="W295" s="3" t="str">
        <f>IF(P295="","",$B$2&amp;O295&amp;$B$2&amp;$B$1&amp;P295)</f>
        <v/>
      </c>
      <c r="X295" s="3" t="str">
        <f>IF(R295="","",$B$2&amp;Q295&amp;$B$2&amp;$B$1&amp;R295)</f>
        <v/>
      </c>
      <c r="Y295" s="3" t="str">
        <f ca="1" t="shared" si="62"/>
        <v>{"AtkPower":1.85}</v>
      </c>
      <c r="Z295" s="11" t="s">
        <v>402</v>
      </c>
      <c r="AA295" s="11" t="str">
        <f ca="1" t="shared" si="59"/>
        <v>4级：伤害提升至&lt;q=attr_atk&gt;&lt;c=A6EC41&gt;185%&lt;/c&gt;</v>
      </c>
      <c r="AB295" s="11"/>
      <c r="AC295" s="11"/>
      <c r="AD295" s="11">
        <v>4</v>
      </c>
      <c r="AE295" s="11"/>
      <c r="AF295" s="11" t="s">
        <v>345</v>
      </c>
      <c r="AG295" s="11"/>
      <c r="AH295" s="11"/>
      <c r="AI295" s="11"/>
      <c r="AJ295" s="11" t="s">
        <v>346</v>
      </c>
      <c r="AK295" s="11" t="str">
        <f t="shared" si="76"/>
        <v>&lt;q=attr_atk&gt;&lt;c=A6EC41&gt;</v>
      </c>
      <c r="AL295" s="11" t="str">
        <f ca="1" t="shared" si="77"/>
        <v>185%</v>
      </c>
      <c r="AM295" s="11" t="s">
        <v>298</v>
      </c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 t="str">
        <f t="shared" si="63"/>
        <v>箭袋中增加雷箭，交替发射，附带电磁</v>
      </c>
      <c r="BQ295" s="11" t="str">
        <f ca="1" t="shared" si="75"/>
        <v>4级：伤害提升至&lt;q=attr_atk&gt;&lt;c=A6EC41&gt;185%&lt;/c&gt;</v>
      </c>
      <c r="BR295" s="1">
        <f t="shared" si="66"/>
        <v>4</v>
      </c>
      <c r="BS295" s="1">
        <f t="shared" si="67"/>
        <v>404</v>
      </c>
      <c r="BT295" s="1">
        <f>COUNTIF($BS$10:BS295,601)</f>
        <v>6</v>
      </c>
      <c r="BU295" s="1">
        <f t="shared" si="68"/>
        <v>0</v>
      </c>
    </row>
    <row r="296" spans="2:73">
      <c r="B296" s="1" t="str">
        <f t="shared" si="64"/>
        <v>SkillDescBrief4010304</v>
      </c>
      <c r="C296" s="1" t="str">
        <f t="shared" si="65"/>
        <v>SkillDescDetail401030405</v>
      </c>
      <c r="D296" s="3">
        <v>401030405</v>
      </c>
      <c r="E296" s="3">
        <v>4010304</v>
      </c>
      <c r="F296" s="3">
        <v>5</v>
      </c>
      <c r="G296" s="3" t="s">
        <v>332</v>
      </c>
      <c r="H296" s="3">
        <v>2.05</v>
      </c>
      <c r="I296" s="3" t="s">
        <v>333</v>
      </c>
      <c r="J296" s="3"/>
      <c r="K296" s="3" t="s">
        <v>334</v>
      </c>
      <c r="L296" s="3"/>
      <c r="M296" s="3"/>
      <c r="N296" s="3"/>
      <c r="O296" s="3"/>
      <c r="P296" s="3"/>
      <c r="Q296" s="3" t="s">
        <v>335</v>
      </c>
      <c r="R296" s="3"/>
      <c r="S296" s="3" t="str">
        <f>IF(H296="","",$B$2&amp;G296&amp;$B$2&amp;$B$1&amp;H296)</f>
        <v>"AtkPower":2.05</v>
      </c>
      <c r="T296" s="3" t="str">
        <f>IF(J296="","",$B$2&amp;I296&amp;$B$2&amp;$B$1&amp;J296)</f>
        <v/>
      </c>
      <c r="U296" s="3" t="str">
        <f>IF(L296="","",$B$2&amp;K296&amp;$B$2&amp;$B$1&amp;L296)</f>
        <v/>
      </c>
      <c r="V296" s="3" t="str">
        <f>IF(N296="","",$B$2&amp;M296&amp;$B$2&amp;$B$1&amp;N296)</f>
        <v/>
      </c>
      <c r="W296" s="3" t="str">
        <f>IF(P296="","",$B$2&amp;O296&amp;$B$2&amp;$B$1&amp;P296)</f>
        <v/>
      </c>
      <c r="X296" s="3" t="str">
        <f>IF(R296="","",$B$2&amp;Q296&amp;$B$2&amp;$B$1&amp;R296)</f>
        <v/>
      </c>
      <c r="Y296" s="3" t="str">
        <f t="shared" si="62"/>
        <v>{"AtkPower":2.05}</v>
      </c>
      <c r="Z296" s="11" t="s">
        <v>402</v>
      </c>
      <c r="AA296" s="11" t="str">
        <f t="shared" si="59"/>
        <v>5级：伤害提升至&lt;q=attr_atk&gt;&lt;c=A6EC41&gt;205%&lt;/c&gt;</v>
      </c>
      <c r="AB296" s="11"/>
      <c r="AC296" s="11"/>
      <c r="AD296" s="11">
        <v>5</v>
      </c>
      <c r="AE296" s="11"/>
      <c r="AF296" s="11" t="s">
        <v>345</v>
      </c>
      <c r="AG296" s="11"/>
      <c r="AH296" s="11"/>
      <c r="AI296" s="11"/>
      <c r="AJ296" s="11" t="s">
        <v>346</v>
      </c>
      <c r="AK296" s="11" t="str">
        <f t="shared" si="76"/>
        <v>&lt;q=attr_atk&gt;&lt;c=A6EC41&gt;</v>
      </c>
      <c r="AL296" s="11" t="str">
        <f t="shared" si="77"/>
        <v>205%</v>
      </c>
      <c r="AM296" s="11" t="s">
        <v>298</v>
      </c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 t="str">
        <f t="shared" si="63"/>
        <v>箭袋中增加雷箭，交替发射，附带电磁</v>
      </c>
      <c r="BQ296" s="11" t="str">
        <f t="shared" si="75"/>
        <v>5级：伤害提升至&lt;q=attr_atk&gt;&lt;c=A6EC41&gt;205%&lt;/c&gt;</v>
      </c>
      <c r="BR296" s="1">
        <f t="shared" si="66"/>
        <v>4</v>
      </c>
      <c r="BS296" s="1">
        <f t="shared" si="67"/>
        <v>405</v>
      </c>
      <c r="BT296" s="1">
        <f>COUNTIF($BS$10:BS296,601)</f>
        <v>6</v>
      </c>
      <c r="BU296" s="1">
        <f t="shared" si="68"/>
        <v>0</v>
      </c>
    </row>
    <row r="297" spans="2:73">
      <c r="B297" s="1" t="str">
        <f t="shared" si="64"/>
        <v>SkillDescBrief// 战斗被动</v>
      </c>
      <c r="C297" s="1" t="str">
        <f t="shared" si="65"/>
        <v>SkillDescDetail// 战斗被动2</v>
      </c>
      <c r="D297" s="7" t="s">
        <v>338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 t="str">
        <f t="shared" si="62"/>
        <v/>
      </c>
      <c r="Z297" s="10" t="s">
        <v>336</v>
      </c>
      <c r="AA297" s="10" t="str">
        <f t="shared" si="59"/>
        <v/>
      </c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 t="str">
        <f t="shared" si="63"/>
        <v/>
      </c>
      <c r="BQ297" s="10" t="str">
        <f t="shared" si="75"/>
        <v/>
      </c>
      <c r="BR297" s="1">
        <f t="shared" si="66"/>
        <v>0</v>
      </c>
      <c r="BS297" s="1">
        <f t="shared" si="67"/>
        <v>0</v>
      </c>
      <c r="BT297" s="1">
        <f>COUNTIF($BS$10:BS297,601)</f>
        <v>6</v>
      </c>
      <c r="BU297" s="1">
        <f t="shared" si="68"/>
        <v>0</v>
      </c>
    </row>
    <row r="298" spans="2:73">
      <c r="B298" s="1" t="str">
        <f t="shared" si="64"/>
        <v>SkillDescBrief4010305</v>
      </c>
      <c r="C298" s="1" t="str">
        <f t="shared" si="65"/>
        <v>SkillDescDetail401030501</v>
      </c>
      <c r="D298" s="3">
        <v>401030501</v>
      </c>
      <c r="E298" s="3">
        <v>4010305</v>
      </c>
      <c r="F298" s="3">
        <v>1</v>
      </c>
      <c r="G298" s="3" t="s">
        <v>332</v>
      </c>
      <c r="H298" s="3"/>
      <c r="I298" s="3" t="s">
        <v>333</v>
      </c>
      <c r="J298" s="3"/>
      <c r="K298" s="3" t="s">
        <v>334</v>
      </c>
      <c r="L298" s="3"/>
      <c r="M298" s="3"/>
      <c r="N298" s="3"/>
      <c r="O298" s="3"/>
      <c r="P298" s="3"/>
      <c r="Q298" s="3" t="s">
        <v>335</v>
      </c>
      <c r="R298" s="3"/>
      <c r="S298" s="3" t="str">
        <f>IF(H298="","",$B$2&amp;G298&amp;$B$2&amp;$B$1&amp;H298)</f>
        <v/>
      </c>
      <c r="T298" s="3" t="str">
        <f>IF(J298="","",$B$2&amp;I298&amp;$B$2&amp;$B$1&amp;J298)</f>
        <v/>
      </c>
      <c r="U298" s="3" t="str">
        <f>IF(L298="","",$B$2&amp;K298&amp;$B$2&amp;$B$1&amp;L298)</f>
        <v/>
      </c>
      <c r="V298" s="3" t="str">
        <f>IF(N298="","",$B$2&amp;M298&amp;$B$2&amp;$B$1&amp;N298)</f>
        <v/>
      </c>
      <c r="W298" s="3" t="str">
        <f>IF(P298="","",$B$2&amp;O298&amp;$B$2&amp;$B$1&amp;P298)</f>
        <v/>
      </c>
      <c r="X298" s="3" t="str">
        <f>IF(R298="","",$B$2&amp;Q298&amp;$B$2&amp;$B$1&amp;R298)</f>
        <v/>
      </c>
      <c r="Y298" s="3" t="str">
        <f t="shared" si="62"/>
        <v>{}</v>
      </c>
      <c r="Z298" s="11" t="s">
        <v>336</v>
      </c>
      <c r="AA298" s="11" t="str">
        <f t="shared" si="59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 t="str">
        <f t="shared" si="63"/>
        <v/>
      </c>
      <c r="BQ298" s="11" t="str">
        <f t="shared" si="75"/>
        <v/>
      </c>
      <c r="BR298" s="1">
        <f t="shared" si="66"/>
        <v>5</v>
      </c>
      <c r="BS298" s="1">
        <f t="shared" si="67"/>
        <v>501</v>
      </c>
      <c r="BT298" s="1">
        <f>COUNTIF($BS$10:BS298,601)</f>
        <v>6</v>
      </c>
      <c r="BU298" s="1">
        <f t="shared" si="68"/>
        <v>0</v>
      </c>
    </row>
    <row r="299" spans="2:73">
      <c r="B299" s="1" t="str">
        <f t="shared" si="64"/>
        <v>SkillDescBrief4010305</v>
      </c>
      <c r="C299" s="1" t="str">
        <f t="shared" si="65"/>
        <v>SkillDescDetail401030502</v>
      </c>
      <c r="D299" s="3">
        <v>401030502</v>
      </c>
      <c r="E299" s="3">
        <v>4010305</v>
      </c>
      <c r="F299" s="3">
        <v>2</v>
      </c>
      <c r="G299" s="3" t="s">
        <v>332</v>
      </c>
      <c r="H299" s="3"/>
      <c r="I299" s="3" t="s">
        <v>333</v>
      </c>
      <c r="J299" s="3"/>
      <c r="K299" s="3" t="s">
        <v>334</v>
      </c>
      <c r="L299" s="3"/>
      <c r="M299" s="3"/>
      <c r="N299" s="3"/>
      <c r="O299" s="3"/>
      <c r="P299" s="3"/>
      <c r="Q299" s="3" t="s">
        <v>335</v>
      </c>
      <c r="R299" s="3"/>
      <c r="S299" s="3" t="str">
        <f>IF(H299="","",$B$2&amp;G299&amp;$B$2&amp;$B$1&amp;H299)</f>
        <v/>
      </c>
      <c r="T299" s="3" t="str">
        <f>IF(J299="","",$B$2&amp;I299&amp;$B$2&amp;$B$1&amp;J299)</f>
        <v/>
      </c>
      <c r="U299" s="3" t="str">
        <f>IF(L299="","",$B$2&amp;K299&amp;$B$2&amp;$B$1&amp;L299)</f>
        <v/>
      </c>
      <c r="V299" s="3" t="str">
        <f>IF(N299="","",$B$2&amp;M299&amp;$B$2&amp;$B$1&amp;N299)</f>
        <v/>
      </c>
      <c r="W299" s="3" t="str">
        <f>IF(P299="","",$B$2&amp;O299&amp;$B$2&amp;$B$1&amp;P299)</f>
        <v/>
      </c>
      <c r="X299" s="3" t="str">
        <f>IF(R299="","",$B$2&amp;Q299&amp;$B$2&amp;$B$1&amp;R299)</f>
        <v/>
      </c>
      <c r="Y299" s="3" t="str">
        <f t="shared" si="62"/>
        <v>{}</v>
      </c>
      <c r="Z299" s="11" t="s">
        <v>336</v>
      </c>
      <c r="AA299" s="11" t="str">
        <f t="shared" si="59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 t="str">
        <f t="shared" si="63"/>
        <v/>
      </c>
      <c r="BQ299" s="11" t="str">
        <f t="shared" si="75"/>
        <v/>
      </c>
      <c r="BR299" s="1">
        <f t="shared" si="66"/>
        <v>5</v>
      </c>
      <c r="BS299" s="1">
        <f t="shared" si="67"/>
        <v>502</v>
      </c>
      <c r="BT299" s="1">
        <f>COUNTIF($BS$10:BS299,601)</f>
        <v>6</v>
      </c>
      <c r="BU299" s="1">
        <f t="shared" si="68"/>
        <v>0</v>
      </c>
    </row>
    <row r="300" spans="2:73">
      <c r="B300" s="1" t="str">
        <f t="shared" si="64"/>
        <v>SkillDescBrief4010305</v>
      </c>
      <c r="C300" s="1" t="str">
        <f t="shared" si="65"/>
        <v>SkillDescDetail401030503</v>
      </c>
      <c r="D300" s="3">
        <v>401030503</v>
      </c>
      <c r="E300" s="3">
        <v>4010305</v>
      </c>
      <c r="F300" s="3">
        <v>3</v>
      </c>
      <c r="G300" s="3" t="s">
        <v>332</v>
      </c>
      <c r="H300" s="3"/>
      <c r="I300" s="3" t="s">
        <v>333</v>
      </c>
      <c r="J300" s="3"/>
      <c r="K300" s="3" t="s">
        <v>334</v>
      </c>
      <c r="L300" s="3"/>
      <c r="M300" s="3"/>
      <c r="N300" s="3"/>
      <c r="O300" s="3"/>
      <c r="P300" s="3"/>
      <c r="Q300" s="3" t="s">
        <v>335</v>
      </c>
      <c r="R300" s="3"/>
      <c r="S300" s="3" t="str">
        <f>IF(H300="","",$B$2&amp;G300&amp;$B$2&amp;$B$1&amp;H300)</f>
        <v/>
      </c>
      <c r="T300" s="3" t="str">
        <f>IF(J300="","",$B$2&amp;I300&amp;$B$2&amp;$B$1&amp;J300)</f>
        <v/>
      </c>
      <c r="U300" s="3" t="str">
        <f>IF(L300="","",$B$2&amp;K300&amp;$B$2&amp;$B$1&amp;L300)</f>
        <v/>
      </c>
      <c r="V300" s="3" t="str">
        <f>IF(N300="","",$B$2&amp;M300&amp;$B$2&amp;$B$1&amp;N300)</f>
        <v/>
      </c>
      <c r="W300" s="3" t="str">
        <f>IF(P300="","",$B$2&amp;O300&amp;$B$2&amp;$B$1&amp;P300)</f>
        <v/>
      </c>
      <c r="X300" s="3" t="str">
        <f>IF(R300="","",$B$2&amp;Q300&amp;$B$2&amp;$B$1&amp;R300)</f>
        <v/>
      </c>
      <c r="Y300" s="3" t="str">
        <f t="shared" si="62"/>
        <v>{}</v>
      </c>
      <c r="Z300" s="11" t="s">
        <v>336</v>
      </c>
      <c r="AA300" s="11" t="str">
        <f t="shared" si="59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 t="str">
        <f t="shared" si="63"/>
        <v/>
      </c>
      <c r="BQ300" s="11" t="str">
        <f t="shared" si="75"/>
        <v/>
      </c>
      <c r="BR300" s="1">
        <f t="shared" si="66"/>
        <v>5</v>
      </c>
      <c r="BS300" s="1">
        <f t="shared" si="67"/>
        <v>503</v>
      </c>
      <c r="BT300" s="1">
        <f>COUNTIF($BS$10:BS300,601)</f>
        <v>6</v>
      </c>
      <c r="BU300" s="1">
        <f t="shared" si="68"/>
        <v>0</v>
      </c>
    </row>
    <row r="301" spans="2:73">
      <c r="B301" s="1" t="str">
        <f t="shared" si="64"/>
        <v>SkillDescBrief4010305</v>
      </c>
      <c r="C301" s="1" t="str">
        <f t="shared" si="65"/>
        <v>SkillDescDetail401030504</v>
      </c>
      <c r="D301" s="3">
        <v>401030504</v>
      </c>
      <c r="E301" s="3">
        <v>4010305</v>
      </c>
      <c r="F301" s="3">
        <v>4</v>
      </c>
      <c r="G301" s="3" t="s">
        <v>332</v>
      </c>
      <c r="H301" s="3"/>
      <c r="I301" s="3" t="s">
        <v>333</v>
      </c>
      <c r="J301" s="3"/>
      <c r="K301" s="3" t="s">
        <v>334</v>
      </c>
      <c r="L301" s="3"/>
      <c r="M301" s="3"/>
      <c r="N301" s="3"/>
      <c r="O301" s="3"/>
      <c r="P301" s="3"/>
      <c r="Q301" s="3" t="s">
        <v>335</v>
      </c>
      <c r="R301" s="3"/>
      <c r="S301" s="3" t="str">
        <f>IF(H301="","",$B$2&amp;G301&amp;$B$2&amp;$B$1&amp;H301)</f>
        <v/>
      </c>
      <c r="T301" s="3" t="str">
        <f>IF(J301="","",$B$2&amp;I301&amp;$B$2&amp;$B$1&amp;J301)</f>
        <v/>
      </c>
      <c r="U301" s="3" t="str">
        <f>IF(L301="","",$B$2&amp;K301&amp;$B$2&amp;$B$1&amp;L301)</f>
        <v/>
      </c>
      <c r="V301" s="3" t="str">
        <f>IF(N301="","",$B$2&amp;M301&amp;$B$2&amp;$B$1&amp;N301)</f>
        <v/>
      </c>
      <c r="W301" s="3" t="str">
        <f>IF(P301="","",$B$2&amp;O301&amp;$B$2&amp;$B$1&amp;P301)</f>
        <v/>
      </c>
      <c r="X301" s="3" t="str">
        <f>IF(R301="","",$B$2&amp;Q301&amp;$B$2&amp;$B$1&amp;R301)</f>
        <v/>
      </c>
      <c r="Y301" s="3" t="str">
        <f t="shared" si="62"/>
        <v>{}</v>
      </c>
      <c r="Z301" s="11" t="s">
        <v>336</v>
      </c>
      <c r="AA301" s="11" t="str">
        <f t="shared" si="59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 t="str">
        <f t="shared" si="63"/>
        <v/>
      </c>
      <c r="BQ301" s="11" t="str">
        <f t="shared" si="75"/>
        <v/>
      </c>
      <c r="BR301" s="1">
        <f t="shared" si="66"/>
        <v>5</v>
      </c>
      <c r="BS301" s="1">
        <f t="shared" si="67"/>
        <v>504</v>
      </c>
      <c r="BT301" s="1">
        <f>COUNTIF($BS$10:BS301,601)</f>
        <v>6</v>
      </c>
      <c r="BU301" s="1">
        <f t="shared" si="68"/>
        <v>0</v>
      </c>
    </row>
    <row r="302" spans="2:73">
      <c r="B302" s="1" t="str">
        <f t="shared" si="64"/>
        <v>SkillDescBrief4010305</v>
      </c>
      <c r="C302" s="1" t="str">
        <f t="shared" si="65"/>
        <v>SkillDescDetail401030505</v>
      </c>
      <c r="D302" s="3">
        <v>401030505</v>
      </c>
      <c r="E302" s="3">
        <v>4010305</v>
      </c>
      <c r="F302" s="3">
        <v>5</v>
      </c>
      <c r="G302" s="3" t="s">
        <v>332</v>
      </c>
      <c r="H302" s="3"/>
      <c r="I302" s="3" t="s">
        <v>333</v>
      </c>
      <c r="J302" s="3"/>
      <c r="K302" s="3" t="s">
        <v>334</v>
      </c>
      <c r="L302" s="3"/>
      <c r="M302" s="3"/>
      <c r="N302" s="3"/>
      <c r="O302" s="3"/>
      <c r="P302" s="3"/>
      <c r="Q302" s="3" t="s">
        <v>335</v>
      </c>
      <c r="R302" s="3"/>
      <c r="S302" s="3" t="str">
        <f>IF(H302="","",$B$2&amp;G302&amp;$B$2&amp;$B$1&amp;H302)</f>
        <v/>
      </c>
      <c r="T302" s="3" t="str">
        <f>IF(J302="","",$B$2&amp;I302&amp;$B$2&amp;$B$1&amp;J302)</f>
        <v/>
      </c>
      <c r="U302" s="3" t="str">
        <f>IF(L302="","",$B$2&amp;K302&amp;$B$2&amp;$B$1&amp;L302)</f>
        <v/>
      </c>
      <c r="V302" s="3" t="str">
        <f>IF(N302="","",$B$2&amp;M302&amp;$B$2&amp;$B$1&amp;N302)</f>
        <v/>
      </c>
      <c r="W302" s="3" t="str">
        <f>IF(P302="","",$B$2&amp;O302&amp;$B$2&amp;$B$1&amp;P302)</f>
        <v/>
      </c>
      <c r="X302" s="3" t="str">
        <f>IF(R302="","",$B$2&amp;Q302&amp;$B$2&amp;$B$1&amp;R302)</f>
        <v/>
      </c>
      <c r="Y302" s="3" t="str">
        <f t="shared" si="62"/>
        <v>{}</v>
      </c>
      <c r="Z302" s="11" t="s">
        <v>336</v>
      </c>
      <c r="AA302" s="11" t="str">
        <f t="shared" si="59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 t="str">
        <f t="shared" si="63"/>
        <v/>
      </c>
      <c r="BQ302" s="11" t="str">
        <f t="shared" si="75"/>
        <v/>
      </c>
      <c r="BR302" s="1">
        <f t="shared" si="66"/>
        <v>5</v>
      </c>
      <c r="BS302" s="1">
        <f t="shared" si="67"/>
        <v>505</v>
      </c>
      <c r="BT302" s="1">
        <f>COUNTIF($BS$10:BS302,601)</f>
        <v>6</v>
      </c>
      <c r="BU302" s="1">
        <f t="shared" si="68"/>
        <v>0</v>
      </c>
    </row>
    <row r="303" spans="2:73">
      <c r="B303" s="1" t="str">
        <f t="shared" si="64"/>
        <v>SkillDescBrief// 战斗被动</v>
      </c>
      <c r="C303" s="1" t="str">
        <f t="shared" si="65"/>
        <v>SkillDescDetail// 战斗被动3</v>
      </c>
      <c r="D303" s="7" t="s">
        <v>339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 t="str">
        <f t="shared" si="62"/>
        <v/>
      </c>
      <c r="Z303" s="10" t="s">
        <v>336</v>
      </c>
      <c r="AA303" s="10" t="str">
        <f t="shared" si="59"/>
        <v/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 t="str">
        <f t="shared" si="63"/>
        <v/>
      </c>
      <c r="BQ303" s="10" t="str">
        <f t="shared" si="75"/>
        <v/>
      </c>
      <c r="BR303" s="1">
        <f t="shared" si="66"/>
        <v>0</v>
      </c>
      <c r="BS303" s="1">
        <f t="shared" si="67"/>
        <v>0</v>
      </c>
      <c r="BT303" s="1">
        <f>COUNTIF($BS$10:BS303,601)</f>
        <v>6</v>
      </c>
      <c r="BU303" s="1">
        <f t="shared" si="68"/>
        <v>0</v>
      </c>
    </row>
    <row r="304" spans="2:73">
      <c r="B304" s="1" t="str">
        <f t="shared" si="64"/>
        <v>SkillDescBrief4010306</v>
      </c>
      <c r="C304" s="1" t="str">
        <f t="shared" si="65"/>
        <v>SkillDescDetail401030601</v>
      </c>
      <c r="D304" s="3">
        <v>401030601</v>
      </c>
      <c r="E304" s="3">
        <v>4010306</v>
      </c>
      <c r="F304" s="3">
        <v>1</v>
      </c>
      <c r="G304" s="3" t="s">
        <v>332</v>
      </c>
      <c r="H304" s="3"/>
      <c r="I304" s="3" t="s">
        <v>333</v>
      </c>
      <c r="J304" s="3"/>
      <c r="K304" s="3" t="s">
        <v>334</v>
      </c>
      <c r="L304" s="3"/>
      <c r="M304" s="3"/>
      <c r="N304" s="3"/>
      <c r="O304" s="3"/>
      <c r="P304" s="3"/>
      <c r="Q304" s="3" t="s">
        <v>335</v>
      </c>
      <c r="R304" s="3"/>
      <c r="S304" s="3" t="str">
        <f>IF(H304="","",$B$2&amp;G304&amp;$B$2&amp;$B$1&amp;H304)</f>
        <v/>
      </c>
      <c r="T304" s="3" t="str">
        <f>IF(J304="","",$B$2&amp;I304&amp;$B$2&amp;$B$1&amp;J304)</f>
        <v/>
      </c>
      <c r="U304" s="3" t="str">
        <f>IF(L304="","",$B$2&amp;K304&amp;$B$2&amp;$B$1&amp;L304)</f>
        <v/>
      </c>
      <c r="V304" s="3" t="str">
        <f>IF(N304="","",$B$2&amp;M304&amp;$B$2&amp;$B$1&amp;N304)</f>
        <v/>
      </c>
      <c r="W304" s="3" t="str">
        <f>IF(P304="","",$B$2&amp;O304&amp;$B$2&amp;$B$1&amp;P304)</f>
        <v/>
      </c>
      <c r="X304" s="3" t="str">
        <f>IF(R304="","",$B$2&amp;Q304&amp;$B$2&amp;$B$1&amp;R304)</f>
        <v/>
      </c>
      <c r="Y304" s="3" t="str">
        <f t="shared" si="62"/>
        <v>{}</v>
      </c>
      <c r="Z304" s="11" t="s">
        <v>367</v>
      </c>
      <c r="AA304" s="11" t="str">
        <f t="shared" si="5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304" s="11"/>
      <c r="AC304" s="11"/>
      <c r="AD304" s="11"/>
      <c r="AE304" s="11"/>
      <c r="AF304" s="11"/>
      <c r="AG304" s="11"/>
      <c r="AH304" s="11"/>
      <c r="AI304" s="11"/>
      <c r="AJ304" s="11" t="s">
        <v>368</v>
      </c>
      <c r="AK304" s="11" t="str">
        <f>$B$6</f>
        <v>&lt;c=A6EC41&gt;</v>
      </c>
      <c r="AL304" s="11">
        <v>1</v>
      </c>
      <c r="AM304" s="11" t="s">
        <v>298</v>
      </c>
      <c r="AN304" s="11" t="s">
        <v>369</v>
      </c>
      <c r="AO304" s="11" t="str">
        <f t="shared" ref="AO304:AO308" si="78">$B$8&amp;$B$6</f>
        <v>&lt;q=attr_atk&gt;&lt;c=A6EC41&gt;</v>
      </c>
      <c r="AP304" s="11" t="str">
        <f t="shared" ref="AP304:AP308" si="79">ROUND($H304*100,2)&amp;"%"</f>
        <v>0%</v>
      </c>
      <c r="AQ304" s="11" t="s">
        <v>298</v>
      </c>
      <c r="AR304" s="11" t="s">
        <v>370</v>
      </c>
      <c r="AS304" s="11" t="str">
        <f>$B$6</f>
        <v>&lt;c=A6EC41&gt;</v>
      </c>
      <c r="AT304" s="11">
        <v>1</v>
      </c>
      <c r="AU304" s="11" t="s">
        <v>298</v>
      </c>
      <c r="AV304" s="11" t="s">
        <v>371</v>
      </c>
      <c r="AW304" s="11" t="str">
        <f>$B$6</f>
        <v>&lt;c=A6EC41&gt;</v>
      </c>
      <c r="AX304" s="11">
        <v>6</v>
      </c>
      <c r="AY304" s="11" t="s">
        <v>298</v>
      </c>
      <c r="AZ304" s="11" t="s">
        <v>372</v>
      </c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 t="str">
        <f t="shared" si="63"/>
        <v>这是一个专属装备技能，它很好很强大</v>
      </c>
      <c r="BQ304" s="11" t="str">
        <f t="shared" si="7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304" s="1">
        <f t="shared" si="66"/>
        <v>6</v>
      </c>
      <c r="BS304" s="1">
        <f t="shared" si="67"/>
        <v>601</v>
      </c>
      <c r="BT304" s="1">
        <f>COUNTIF($BS$10:BS304,601)</f>
        <v>7</v>
      </c>
      <c r="BU304" s="1">
        <f t="shared" si="68"/>
        <v>1</v>
      </c>
    </row>
    <row r="305" spans="2:73">
      <c r="B305" s="1" t="str">
        <f t="shared" si="64"/>
        <v>SkillDescBrief4010306</v>
      </c>
      <c r="C305" s="1" t="str">
        <f t="shared" si="65"/>
        <v>SkillDescDetail401030602</v>
      </c>
      <c r="D305" s="3">
        <v>401030602</v>
      </c>
      <c r="E305" s="3">
        <v>4010306</v>
      </c>
      <c r="F305" s="3">
        <v>2</v>
      </c>
      <c r="G305" s="3" t="s">
        <v>332</v>
      </c>
      <c r="H305" s="3"/>
      <c r="I305" s="3" t="s">
        <v>333</v>
      </c>
      <c r="J305" s="3"/>
      <c r="K305" s="3" t="s">
        <v>334</v>
      </c>
      <c r="L305" s="3"/>
      <c r="M305" s="3"/>
      <c r="N305" s="3"/>
      <c r="O305" s="3"/>
      <c r="P305" s="3"/>
      <c r="Q305" s="3" t="s">
        <v>335</v>
      </c>
      <c r="R305" s="3"/>
      <c r="S305" s="3" t="str">
        <f>IF(H305="","",$B$2&amp;G305&amp;$B$2&amp;$B$1&amp;H305)</f>
        <v/>
      </c>
      <c r="T305" s="3" t="str">
        <f>IF(J305="","",$B$2&amp;I305&amp;$B$2&amp;$B$1&amp;J305)</f>
        <v/>
      </c>
      <c r="U305" s="3" t="str">
        <f>IF(L305="","",$B$2&amp;K305&amp;$B$2&amp;$B$1&amp;L305)</f>
        <v/>
      </c>
      <c r="V305" s="3" t="str">
        <f>IF(N305="","",$B$2&amp;M305&amp;$B$2&amp;$B$1&amp;N305)</f>
        <v/>
      </c>
      <c r="W305" s="3" t="str">
        <f>IF(P305="","",$B$2&amp;O305&amp;$B$2&amp;$B$1&amp;P305)</f>
        <v/>
      </c>
      <c r="X305" s="3" t="str">
        <f>IF(R305="","",$B$2&amp;Q305&amp;$B$2&amp;$B$1&amp;R305)</f>
        <v/>
      </c>
      <c r="Y305" s="3" t="str">
        <f t="shared" si="62"/>
        <v>{}</v>
      </c>
      <c r="Z305" s="11" t="s">
        <v>367</v>
      </c>
      <c r="AA305" s="11" t="str">
        <f t="shared" si="59"/>
        <v>2级：伤害提升至&lt;q=attr_atk&gt;&lt;c=A6EC41&gt;0%&lt;/c&gt;</v>
      </c>
      <c r="AB305" s="11"/>
      <c r="AC305" s="11"/>
      <c r="AD305" s="11">
        <v>2</v>
      </c>
      <c r="AE305" s="11"/>
      <c r="AF305" s="11" t="s">
        <v>345</v>
      </c>
      <c r="AG305" s="11"/>
      <c r="AH305" s="11"/>
      <c r="AI305" s="11"/>
      <c r="AJ305" s="11"/>
      <c r="AK305" s="11"/>
      <c r="AL305" s="11"/>
      <c r="AM305" s="11"/>
      <c r="AN305" s="11" t="s">
        <v>346</v>
      </c>
      <c r="AO305" s="11" t="str">
        <f t="shared" si="78"/>
        <v>&lt;q=attr_atk&gt;&lt;c=A6EC41&gt;</v>
      </c>
      <c r="AP305" s="11" t="str">
        <f t="shared" si="79"/>
        <v>0%</v>
      </c>
      <c r="AQ305" s="11" t="s">
        <v>298</v>
      </c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 t="str">
        <f t="shared" si="63"/>
        <v>这是一个专属装备技能，它很好很强大</v>
      </c>
      <c r="BQ305" s="11" t="str">
        <f t="shared" si="75"/>
        <v>2级：伤害提升至&lt;q=attr_atk&gt;&lt;c=A6EC41&gt;0%&lt;/c&gt;</v>
      </c>
      <c r="BR305" s="1">
        <f t="shared" si="66"/>
        <v>6</v>
      </c>
      <c r="BS305" s="1">
        <f t="shared" si="67"/>
        <v>602</v>
      </c>
      <c r="BT305" s="1">
        <f>COUNTIF($BS$10:BS305,601)</f>
        <v>7</v>
      </c>
      <c r="BU305" s="1">
        <f t="shared" si="68"/>
        <v>1</v>
      </c>
    </row>
    <row r="306" spans="2:73">
      <c r="B306" s="1" t="str">
        <f t="shared" si="64"/>
        <v>SkillDescBrief4010306</v>
      </c>
      <c r="C306" s="1" t="str">
        <f t="shared" si="65"/>
        <v>SkillDescDetail401030603</v>
      </c>
      <c r="D306" s="3">
        <v>401030603</v>
      </c>
      <c r="E306" s="3">
        <v>4010306</v>
      </c>
      <c r="F306" s="3">
        <v>3</v>
      </c>
      <c r="G306" s="3" t="s">
        <v>332</v>
      </c>
      <c r="H306" s="3"/>
      <c r="I306" s="3" t="s">
        <v>333</v>
      </c>
      <c r="J306" s="3"/>
      <c r="K306" s="3" t="s">
        <v>334</v>
      </c>
      <c r="L306" s="3"/>
      <c r="M306" s="3"/>
      <c r="N306" s="3"/>
      <c r="O306" s="3"/>
      <c r="P306" s="3"/>
      <c r="Q306" s="3" t="s">
        <v>335</v>
      </c>
      <c r="R306" s="3"/>
      <c r="S306" s="3" t="str">
        <f>IF(H306="","",$B$2&amp;G306&amp;$B$2&amp;$B$1&amp;H306)</f>
        <v/>
      </c>
      <c r="T306" s="3" t="str">
        <f>IF(J306="","",$B$2&amp;I306&amp;$B$2&amp;$B$1&amp;J306)</f>
        <v/>
      </c>
      <c r="U306" s="3" t="str">
        <f>IF(L306="","",$B$2&amp;K306&amp;$B$2&amp;$B$1&amp;L306)</f>
        <v/>
      </c>
      <c r="V306" s="3" t="str">
        <f>IF(N306="","",$B$2&amp;M306&amp;$B$2&amp;$B$1&amp;N306)</f>
        <v/>
      </c>
      <c r="W306" s="3" t="str">
        <f>IF(P306="","",$B$2&amp;O306&amp;$B$2&amp;$B$1&amp;P306)</f>
        <v/>
      </c>
      <c r="X306" s="3" t="str">
        <f>IF(R306="","",$B$2&amp;Q306&amp;$B$2&amp;$B$1&amp;R306)</f>
        <v/>
      </c>
      <c r="Y306" s="3" t="str">
        <f t="shared" si="62"/>
        <v>{}</v>
      </c>
      <c r="Z306" s="11" t="s">
        <v>367</v>
      </c>
      <c r="AA306" s="11" t="str">
        <f t="shared" si="59"/>
        <v>3级：伤害提升至&lt;q=attr_atk&gt;&lt;c=A6EC41&gt;0%&lt;/c&gt;</v>
      </c>
      <c r="AB306" s="11"/>
      <c r="AC306" s="11"/>
      <c r="AD306" s="11">
        <v>3</v>
      </c>
      <c r="AE306" s="11"/>
      <c r="AF306" s="11" t="s">
        <v>345</v>
      </c>
      <c r="AG306" s="11"/>
      <c r="AH306" s="11"/>
      <c r="AI306" s="11"/>
      <c r="AJ306" s="11"/>
      <c r="AK306" s="11"/>
      <c r="AL306" s="11"/>
      <c r="AM306" s="11"/>
      <c r="AN306" s="11" t="s">
        <v>346</v>
      </c>
      <c r="AO306" s="11" t="str">
        <f t="shared" si="78"/>
        <v>&lt;q=attr_atk&gt;&lt;c=A6EC41&gt;</v>
      </c>
      <c r="AP306" s="11" t="str">
        <f t="shared" si="79"/>
        <v>0%</v>
      </c>
      <c r="AQ306" s="11" t="s">
        <v>298</v>
      </c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 t="str">
        <f t="shared" si="63"/>
        <v>这是一个专属装备技能，它很好很强大</v>
      </c>
      <c r="BQ306" s="11" t="str">
        <f t="shared" si="75"/>
        <v>3级：伤害提升至&lt;q=attr_atk&gt;&lt;c=A6EC41&gt;0%&lt;/c&gt;</v>
      </c>
      <c r="BR306" s="1">
        <f t="shared" si="66"/>
        <v>6</v>
      </c>
      <c r="BS306" s="1">
        <f t="shared" si="67"/>
        <v>603</v>
      </c>
      <c r="BT306" s="1">
        <f>COUNTIF($BS$10:BS306,601)</f>
        <v>7</v>
      </c>
      <c r="BU306" s="1">
        <f t="shared" si="68"/>
        <v>1</v>
      </c>
    </row>
    <row r="307" spans="2:73">
      <c r="B307" s="1" t="str">
        <f t="shared" si="64"/>
        <v>SkillDescBrief4010306</v>
      </c>
      <c r="C307" s="1" t="str">
        <f t="shared" si="65"/>
        <v>SkillDescDetail401030604</v>
      </c>
      <c r="D307" s="3">
        <v>401030604</v>
      </c>
      <c r="E307" s="3">
        <v>4010306</v>
      </c>
      <c r="F307" s="3">
        <v>4</v>
      </c>
      <c r="G307" s="3" t="s">
        <v>332</v>
      </c>
      <c r="H307" s="3"/>
      <c r="I307" s="3" t="s">
        <v>333</v>
      </c>
      <c r="J307" s="3"/>
      <c r="K307" s="3" t="s">
        <v>334</v>
      </c>
      <c r="L307" s="3"/>
      <c r="M307" s="3"/>
      <c r="N307" s="3"/>
      <c r="O307" s="3"/>
      <c r="P307" s="3"/>
      <c r="Q307" s="3" t="s">
        <v>335</v>
      </c>
      <c r="R307" s="3"/>
      <c r="S307" s="3" t="str">
        <f>IF(H307="","",$B$2&amp;G307&amp;$B$2&amp;$B$1&amp;H307)</f>
        <v/>
      </c>
      <c r="T307" s="3" t="str">
        <f>IF(J307="","",$B$2&amp;I307&amp;$B$2&amp;$B$1&amp;J307)</f>
        <v/>
      </c>
      <c r="U307" s="3" t="str">
        <f>IF(L307="","",$B$2&amp;K307&amp;$B$2&amp;$B$1&amp;L307)</f>
        <v/>
      </c>
      <c r="V307" s="3" t="str">
        <f>IF(N307="","",$B$2&amp;M307&amp;$B$2&amp;$B$1&amp;N307)</f>
        <v/>
      </c>
      <c r="W307" s="3" t="str">
        <f>IF(P307="","",$B$2&amp;O307&amp;$B$2&amp;$B$1&amp;P307)</f>
        <v/>
      </c>
      <c r="X307" s="3" t="str">
        <f>IF(R307="","",$B$2&amp;Q307&amp;$B$2&amp;$B$1&amp;R307)</f>
        <v/>
      </c>
      <c r="Y307" s="3" t="str">
        <f t="shared" si="62"/>
        <v>{}</v>
      </c>
      <c r="Z307" s="11" t="s">
        <v>367</v>
      </c>
      <c r="AA307" s="11" t="str">
        <f t="shared" si="59"/>
        <v>4级：伤害提升至&lt;q=attr_atk&gt;&lt;c=A6EC41&gt;0%&lt;/c&gt;</v>
      </c>
      <c r="AB307" s="11"/>
      <c r="AC307" s="11"/>
      <c r="AD307" s="11">
        <v>4</v>
      </c>
      <c r="AE307" s="11"/>
      <c r="AF307" s="11" t="s">
        <v>345</v>
      </c>
      <c r="AG307" s="11"/>
      <c r="AH307" s="11"/>
      <c r="AI307" s="11"/>
      <c r="AJ307" s="11"/>
      <c r="AK307" s="11"/>
      <c r="AL307" s="11"/>
      <c r="AM307" s="11"/>
      <c r="AN307" s="11" t="s">
        <v>346</v>
      </c>
      <c r="AO307" s="11" t="str">
        <f t="shared" si="78"/>
        <v>&lt;q=attr_atk&gt;&lt;c=A6EC41&gt;</v>
      </c>
      <c r="AP307" s="11" t="str">
        <f t="shared" si="79"/>
        <v>0%</v>
      </c>
      <c r="AQ307" s="11" t="s">
        <v>298</v>
      </c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 t="str">
        <f t="shared" si="63"/>
        <v>这是一个专属装备技能，它很好很强大</v>
      </c>
      <c r="BQ307" s="11" t="str">
        <f t="shared" si="75"/>
        <v>4级：伤害提升至&lt;q=attr_atk&gt;&lt;c=A6EC41&gt;0%&lt;/c&gt;</v>
      </c>
      <c r="BR307" s="1">
        <f t="shared" si="66"/>
        <v>6</v>
      </c>
      <c r="BS307" s="1">
        <f t="shared" si="67"/>
        <v>604</v>
      </c>
      <c r="BT307" s="1">
        <f>COUNTIF($BS$10:BS307,601)</f>
        <v>7</v>
      </c>
      <c r="BU307" s="1">
        <f t="shared" si="68"/>
        <v>1</v>
      </c>
    </row>
    <row r="308" spans="2:73">
      <c r="B308" s="1" t="str">
        <f t="shared" si="64"/>
        <v>SkillDescBrief4010306</v>
      </c>
      <c r="C308" s="1" t="str">
        <f t="shared" si="65"/>
        <v>SkillDescDetail401030605</v>
      </c>
      <c r="D308" s="3">
        <v>401030605</v>
      </c>
      <c r="E308" s="3">
        <v>4010306</v>
      </c>
      <c r="F308" s="3">
        <v>5</v>
      </c>
      <c r="G308" s="3" t="s">
        <v>332</v>
      </c>
      <c r="H308" s="3"/>
      <c r="I308" s="3" t="s">
        <v>333</v>
      </c>
      <c r="J308" s="3"/>
      <c r="K308" s="3" t="s">
        <v>334</v>
      </c>
      <c r="L308" s="3"/>
      <c r="M308" s="3"/>
      <c r="N308" s="3"/>
      <c r="O308" s="3"/>
      <c r="P308" s="3"/>
      <c r="Q308" s="3" t="s">
        <v>335</v>
      </c>
      <c r="R308" s="3"/>
      <c r="S308" s="3" t="str">
        <f>IF(H308="","",$B$2&amp;G308&amp;$B$2&amp;$B$1&amp;H308)</f>
        <v/>
      </c>
      <c r="T308" s="3" t="str">
        <f>IF(J308="","",$B$2&amp;I308&amp;$B$2&amp;$B$1&amp;J308)</f>
        <v/>
      </c>
      <c r="U308" s="3" t="str">
        <f>IF(L308="","",$B$2&amp;K308&amp;$B$2&amp;$B$1&amp;L308)</f>
        <v/>
      </c>
      <c r="V308" s="3" t="str">
        <f>IF(N308="","",$B$2&amp;M308&amp;$B$2&amp;$B$1&amp;N308)</f>
        <v/>
      </c>
      <c r="W308" s="3" t="str">
        <f>IF(P308="","",$B$2&amp;O308&amp;$B$2&amp;$B$1&amp;P308)</f>
        <v/>
      </c>
      <c r="X308" s="3" t="str">
        <f>IF(R308="","",$B$2&amp;Q308&amp;$B$2&amp;$B$1&amp;R308)</f>
        <v/>
      </c>
      <c r="Y308" s="3" t="str">
        <f t="shared" si="62"/>
        <v>{}</v>
      </c>
      <c r="Z308" s="11" t="s">
        <v>373</v>
      </c>
      <c r="AA308" s="11" t="str">
        <f t="shared" si="59"/>
        <v>5级：伤害提升至&lt;q=attr_atk&gt;&lt;c=A6EC41&gt;0%&lt;/c&gt;</v>
      </c>
      <c r="AB308" s="11"/>
      <c r="AC308" s="11"/>
      <c r="AD308" s="11">
        <v>5</v>
      </c>
      <c r="AE308" s="11"/>
      <c r="AF308" s="11" t="s">
        <v>345</v>
      </c>
      <c r="AG308" s="11"/>
      <c r="AH308" s="11"/>
      <c r="AI308" s="11"/>
      <c r="AJ308" s="11"/>
      <c r="AK308" s="11"/>
      <c r="AL308" s="11"/>
      <c r="AM308" s="11"/>
      <c r="AN308" s="11" t="s">
        <v>346</v>
      </c>
      <c r="AO308" s="11" t="str">
        <f t="shared" si="78"/>
        <v>&lt;q=attr_atk&gt;&lt;c=A6EC41&gt;</v>
      </c>
      <c r="AP308" s="11" t="str">
        <f t="shared" si="79"/>
        <v>0%</v>
      </c>
      <c r="AQ308" s="11" t="s">
        <v>298</v>
      </c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 t="str">
        <f t="shared" si="63"/>
        <v>这是一个专属装备技能，它非常好非常强大</v>
      </c>
      <c r="BQ308" s="11" t="str">
        <f t="shared" si="75"/>
        <v>5级：伤害提升至&lt;q=attr_atk&gt;&lt;c=A6EC41&gt;0%&lt;/c&gt;</v>
      </c>
      <c r="BR308" s="1">
        <f t="shared" si="66"/>
        <v>6</v>
      </c>
      <c r="BS308" s="1">
        <f t="shared" si="67"/>
        <v>605</v>
      </c>
      <c r="BT308" s="1">
        <f>COUNTIF($BS$10:BS308,601)</f>
        <v>7</v>
      </c>
      <c r="BU308" s="1">
        <f t="shared" si="68"/>
        <v>1</v>
      </c>
    </row>
    <row r="309" spans="2:73">
      <c r="B309" s="1" t="str">
        <f t="shared" si="64"/>
        <v>SkillDescBrief// 战斗被动</v>
      </c>
      <c r="C309" s="1" t="str">
        <f t="shared" si="65"/>
        <v>SkillDescDetail// 战斗被动4</v>
      </c>
      <c r="D309" s="7" t="s">
        <v>340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 t="str">
        <f t="shared" si="62"/>
        <v/>
      </c>
      <c r="Z309" s="10" t="s">
        <v>336</v>
      </c>
      <c r="AA309" s="10" t="str">
        <f t="shared" si="59"/>
        <v/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 t="str">
        <f t="shared" si="63"/>
        <v/>
      </c>
      <c r="BQ309" s="10" t="str">
        <f t="shared" si="75"/>
        <v/>
      </c>
      <c r="BR309" s="1">
        <f t="shared" si="66"/>
        <v>0</v>
      </c>
      <c r="BS309" s="1">
        <f t="shared" si="67"/>
        <v>0</v>
      </c>
      <c r="BT309" s="1">
        <f>COUNTIF($BS$10:BS309,601)</f>
        <v>7</v>
      </c>
      <c r="BU309" s="1">
        <f t="shared" si="68"/>
        <v>1</v>
      </c>
    </row>
    <row r="310" spans="2:73">
      <c r="B310" s="1" t="str">
        <f t="shared" si="64"/>
        <v>SkillDescBrief4010307</v>
      </c>
      <c r="C310" s="1" t="str">
        <f t="shared" si="65"/>
        <v>SkillDescDetail401030701</v>
      </c>
      <c r="D310" s="3">
        <v>401030701</v>
      </c>
      <c r="E310" s="3">
        <v>4010307</v>
      </c>
      <c r="F310" s="3">
        <v>1</v>
      </c>
      <c r="G310" s="3" t="s">
        <v>332</v>
      </c>
      <c r="H310" s="3"/>
      <c r="I310" s="3" t="s">
        <v>333</v>
      </c>
      <c r="J310" s="3"/>
      <c r="K310" s="3" t="s">
        <v>334</v>
      </c>
      <c r="L310" s="3">
        <v>1</v>
      </c>
      <c r="M310" s="3"/>
      <c r="N310" s="3"/>
      <c r="O310" s="3"/>
      <c r="P310" s="3"/>
      <c r="Q310" s="3" t="s">
        <v>335</v>
      </c>
      <c r="R310" s="3"/>
      <c r="S310" s="3" t="str">
        <f>IF(H310="","",$B$2&amp;G310&amp;$B$2&amp;$B$1&amp;H310)</f>
        <v/>
      </c>
      <c r="T310" s="3" t="str">
        <f>IF(J310="","",$B$2&amp;I310&amp;$B$2&amp;$B$1&amp;J310)</f>
        <v/>
      </c>
      <c r="U310" s="3" t="str">
        <f>IF(L310="","",$B$2&amp;K310&amp;$B$2&amp;$B$1&amp;L310)</f>
        <v>"BuffPower":1</v>
      </c>
      <c r="V310" s="3" t="str">
        <f>IF(N310="","",$B$2&amp;M310&amp;$B$2&amp;$B$1&amp;N310)</f>
        <v/>
      </c>
      <c r="W310" s="3" t="str">
        <f>IF(P310="","",$B$2&amp;O310&amp;$B$2&amp;$B$1&amp;P310)</f>
        <v/>
      </c>
      <c r="X310" s="3" t="str">
        <f>IF(R310="","",$B$2&amp;Q310&amp;$B$2&amp;$B$1&amp;R310)</f>
        <v/>
      </c>
      <c r="Y310" s="3" t="str">
        <f t="shared" si="62"/>
        <v>{"BuffPower":1}</v>
      </c>
      <c r="Z310" s="11" t="s">
        <v>405</v>
      </c>
      <c r="AA310" s="11" t="str">
        <f t="shared" si="59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AB310" s="11"/>
      <c r="AC310" s="11"/>
      <c r="AD310" s="11"/>
      <c r="AE310" s="11"/>
      <c r="AF310" s="11"/>
      <c r="AG310" s="11"/>
      <c r="AH310" s="11"/>
      <c r="AI310" s="11"/>
      <c r="AJ310" s="11" t="s">
        <v>406</v>
      </c>
      <c r="AK310" s="11" t="str">
        <f>$B$6</f>
        <v>&lt;c=A6EC41&gt;</v>
      </c>
      <c r="AL310" s="11">
        <v>10</v>
      </c>
      <c r="AM310" s="11" t="s">
        <v>298</v>
      </c>
      <c r="AN310" s="11" t="s">
        <v>407</v>
      </c>
      <c r="AO310" s="11" t="s">
        <v>304</v>
      </c>
      <c r="AP310" s="11" t="str">
        <f>"40%"</f>
        <v>40%</v>
      </c>
      <c r="AQ310" s="11" t="s">
        <v>298</v>
      </c>
      <c r="AR310" s="11" t="s">
        <v>408</v>
      </c>
      <c r="AS310" s="11" t="str">
        <f>$B$6</f>
        <v>&lt;c=A6EC41&gt;</v>
      </c>
      <c r="AT310" s="11">
        <v>20</v>
      </c>
      <c r="AU310" s="11" t="s">
        <v>298</v>
      </c>
      <c r="AV310" s="11" t="s">
        <v>409</v>
      </c>
      <c r="AW310" s="11" t="str">
        <f>$B$6</f>
        <v>&lt;c=A6EC41&gt;</v>
      </c>
      <c r="AX310" s="11">
        <v>5</v>
      </c>
      <c r="AY310" s="11" t="s">
        <v>298</v>
      </c>
      <c r="AZ310" s="11" t="s">
        <v>410</v>
      </c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 t="str">
        <f t="shared" si="63"/>
        <v>周期性获得闪避，期间闪避攻击后回复能量</v>
      </c>
      <c r="BQ310" s="11" t="str">
        <f t="shared" si="75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BR310" s="1">
        <f t="shared" si="66"/>
        <v>7</v>
      </c>
      <c r="BS310" s="1">
        <f t="shared" si="67"/>
        <v>701</v>
      </c>
      <c r="BT310" s="1">
        <f>COUNTIF($BS$10:BS310,601)</f>
        <v>7</v>
      </c>
      <c r="BU310" s="1">
        <f t="shared" si="68"/>
        <v>1</v>
      </c>
    </row>
    <row r="311" spans="2:73">
      <c r="B311" s="1" t="str">
        <f t="shared" si="64"/>
        <v>SkillDescBrief4010307</v>
      </c>
      <c r="C311" s="1" t="str">
        <f t="shared" si="65"/>
        <v>SkillDescDetail401030702</v>
      </c>
      <c r="D311" s="3">
        <v>401030702</v>
      </c>
      <c r="E311" s="3">
        <v>4010307</v>
      </c>
      <c r="F311" s="3">
        <v>2</v>
      </c>
      <c r="G311" s="3" t="s">
        <v>332</v>
      </c>
      <c r="H311" s="3"/>
      <c r="I311" s="3" t="s">
        <v>333</v>
      </c>
      <c r="J311" s="3"/>
      <c r="K311" s="3" t="s">
        <v>334</v>
      </c>
      <c r="L311" s="3">
        <v>1</v>
      </c>
      <c r="M311" s="3"/>
      <c r="N311" s="3"/>
      <c r="O311" s="3"/>
      <c r="P311" s="3"/>
      <c r="Q311" s="3" t="s">
        <v>335</v>
      </c>
      <c r="R311" s="3"/>
      <c r="S311" s="3" t="str">
        <f>IF(H311="","",$B$2&amp;G311&amp;$B$2&amp;$B$1&amp;H311)</f>
        <v/>
      </c>
      <c r="T311" s="3" t="str">
        <f>IF(J311="","",$B$2&amp;I311&amp;$B$2&amp;$B$1&amp;J311)</f>
        <v/>
      </c>
      <c r="U311" s="3" t="str">
        <f>IF(L311="","",$B$2&amp;K311&amp;$B$2&amp;$B$1&amp;L311)</f>
        <v>"BuffPower":1</v>
      </c>
      <c r="V311" s="3" t="str">
        <f>IF(N311="","",$B$2&amp;M311&amp;$B$2&amp;$B$1&amp;N311)</f>
        <v/>
      </c>
      <c r="W311" s="3" t="str">
        <f>IF(P311="","",$B$2&amp;O311&amp;$B$2&amp;$B$1&amp;P311)</f>
        <v/>
      </c>
      <c r="X311" s="3" t="str">
        <f>IF(R311="","",$B$2&amp;Q311&amp;$B$2&amp;$B$1&amp;R311)</f>
        <v/>
      </c>
      <c r="Y311" s="3" t="str">
        <f t="shared" si="62"/>
        <v>{"BuffPower":1}</v>
      </c>
      <c r="Z311" s="11" t="s">
        <v>336</v>
      </c>
      <c r="AA311" s="11" t="str">
        <f t="shared" si="59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 t="str">
        <f t="shared" si="63"/>
        <v/>
      </c>
      <c r="BQ311" s="11" t="str">
        <f t="shared" si="75"/>
        <v/>
      </c>
      <c r="BR311" s="1">
        <f t="shared" si="66"/>
        <v>7</v>
      </c>
      <c r="BS311" s="1">
        <f t="shared" si="67"/>
        <v>702</v>
      </c>
      <c r="BT311" s="1">
        <f>COUNTIF($BS$10:BS311,601)</f>
        <v>7</v>
      </c>
      <c r="BU311" s="1">
        <f t="shared" si="68"/>
        <v>1</v>
      </c>
    </row>
    <row r="312" spans="2:73">
      <c r="B312" s="1" t="str">
        <f t="shared" si="64"/>
        <v>SkillDescBrief4010307</v>
      </c>
      <c r="C312" s="1" t="str">
        <f t="shared" si="65"/>
        <v>SkillDescDetail401030703</v>
      </c>
      <c r="D312" s="3">
        <v>401030703</v>
      </c>
      <c r="E312" s="3">
        <v>4010307</v>
      </c>
      <c r="F312" s="3">
        <v>3</v>
      </c>
      <c r="G312" s="3" t="s">
        <v>332</v>
      </c>
      <c r="H312" s="3"/>
      <c r="I312" s="3" t="s">
        <v>333</v>
      </c>
      <c r="J312" s="3"/>
      <c r="K312" s="3" t="s">
        <v>334</v>
      </c>
      <c r="L312" s="3">
        <v>1</v>
      </c>
      <c r="M312" s="3"/>
      <c r="N312" s="3"/>
      <c r="O312" s="3"/>
      <c r="P312" s="3"/>
      <c r="Q312" s="3" t="s">
        <v>335</v>
      </c>
      <c r="R312" s="3"/>
      <c r="S312" s="3" t="str">
        <f>IF(H312="","",$B$2&amp;G312&amp;$B$2&amp;$B$1&amp;H312)</f>
        <v/>
      </c>
      <c r="T312" s="3" t="str">
        <f>IF(J312="","",$B$2&amp;I312&amp;$B$2&amp;$B$1&amp;J312)</f>
        <v/>
      </c>
      <c r="U312" s="3" t="str">
        <f>IF(L312="","",$B$2&amp;K312&amp;$B$2&amp;$B$1&amp;L312)</f>
        <v>"BuffPower":1</v>
      </c>
      <c r="V312" s="3" t="str">
        <f>IF(N312="","",$B$2&amp;M312&amp;$B$2&amp;$B$1&amp;N312)</f>
        <v/>
      </c>
      <c r="W312" s="3" t="str">
        <f>IF(P312="","",$B$2&amp;O312&amp;$B$2&amp;$B$1&amp;P312)</f>
        <v/>
      </c>
      <c r="X312" s="3" t="str">
        <f>IF(R312="","",$B$2&amp;Q312&amp;$B$2&amp;$B$1&amp;R312)</f>
        <v/>
      </c>
      <c r="Y312" s="3" t="str">
        <f t="shared" si="62"/>
        <v>{"BuffPower":1}</v>
      </c>
      <c r="Z312" s="11" t="s">
        <v>336</v>
      </c>
      <c r="AA312" s="11" t="str">
        <f t="shared" si="59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 t="str">
        <f t="shared" si="63"/>
        <v/>
      </c>
      <c r="BQ312" s="11" t="str">
        <f t="shared" si="75"/>
        <v/>
      </c>
      <c r="BR312" s="1">
        <f t="shared" si="66"/>
        <v>7</v>
      </c>
      <c r="BS312" s="1">
        <f t="shared" si="67"/>
        <v>703</v>
      </c>
      <c r="BT312" s="1">
        <f>COUNTIF($BS$10:BS312,601)</f>
        <v>7</v>
      </c>
      <c r="BU312" s="1">
        <f t="shared" si="68"/>
        <v>1</v>
      </c>
    </row>
    <row r="313" spans="2:73">
      <c r="B313" s="1" t="str">
        <f t="shared" si="64"/>
        <v>SkillDescBrief4010307</v>
      </c>
      <c r="C313" s="1" t="str">
        <f t="shared" si="65"/>
        <v>SkillDescDetail401030704</v>
      </c>
      <c r="D313" s="3">
        <v>401030704</v>
      </c>
      <c r="E313" s="3">
        <v>4010307</v>
      </c>
      <c r="F313" s="3">
        <v>4</v>
      </c>
      <c r="G313" s="3" t="s">
        <v>332</v>
      </c>
      <c r="H313" s="3"/>
      <c r="I313" s="3" t="s">
        <v>333</v>
      </c>
      <c r="J313" s="3"/>
      <c r="K313" s="3" t="s">
        <v>334</v>
      </c>
      <c r="L313" s="3">
        <v>1</v>
      </c>
      <c r="M313" s="3"/>
      <c r="N313" s="3"/>
      <c r="O313" s="3"/>
      <c r="P313" s="3"/>
      <c r="Q313" s="3" t="s">
        <v>335</v>
      </c>
      <c r="R313" s="3"/>
      <c r="S313" s="3" t="str">
        <f>IF(H313="","",$B$2&amp;G313&amp;$B$2&amp;$B$1&amp;H313)</f>
        <v/>
      </c>
      <c r="T313" s="3" t="str">
        <f>IF(J313="","",$B$2&amp;I313&amp;$B$2&amp;$B$1&amp;J313)</f>
        <v/>
      </c>
      <c r="U313" s="3" t="str">
        <f>IF(L313="","",$B$2&amp;K313&amp;$B$2&amp;$B$1&amp;L313)</f>
        <v>"BuffPower":1</v>
      </c>
      <c r="V313" s="3" t="str">
        <f>IF(N313="","",$B$2&amp;M313&amp;$B$2&amp;$B$1&amp;N313)</f>
        <v/>
      </c>
      <c r="W313" s="3" t="str">
        <f>IF(P313="","",$B$2&amp;O313&amp;$B$2&amp;$B$1&amp;P313)</f>
        <v/>
      </c>
      <c r="X313" s="3" t="str">
        <f>IF(R313="","",$B$2&amp;Q313&amp;$B$2&amp;$B$1&amp;R313)</f>
        <v/>
      </c>
      <c r="Y313" s="3" t="str">
        <f t="shared" si="62"/>
        <v>{"BuffPower":1}</v>
      </c>
      <c r="Z313" s="11" t="s">
        <v>336</v>
      </c>
      <c r="AA313" s="11" t="str">
        <f t="shared" si="59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 t="str">
        <f t="shared" si="63"/>
        <v/>
      </c>
      <c r="BQ313" s="11" t="str">
        <f t="shared" si="75"/>
        <v/>
      </c>
      <c r="BR313" s="1">
        <f t="shared" si="66"/>
        <v>7</v>
      </c>
      <c r="BS313" s="1">
        <f t="shared" si="67"/>
        <v>704</v>
      </c>
      <c r="BT313" s="1">
        <f>COUNTIF($BS$10:BS313,601)</f>
        <v>7</v>
      </c>
      <c r="BU313" s="1">
        <f t="shared" si="68"/>
        <v>1</v>
      </c>
    </row>
    <row r="314" spans="2:73">
      <c r="B314" s="1" t="str">
        <f t="shared" si="64"/>
        <v>SkillDescBrief4010307</v>
      </c>
      <c r="C314" s="1" t="str">
        <f t="shared" si="65"/>
        <v>SkillDescDetail401030705</v>
      </c>
      <c r="D314" s="3">
        <v>401030705</v>
      </c>
      <c r="E314" s="3">
        <v>4010307</v>
      </c>
      <c r="F314" s="3">
        <v>5</v>
      </c>
      <c r="G314" s="3" t="s">
        <v>332</v>
      </c>
      <c r="H314" s="3"/>
      <c r="I314" s="3" t="s">
        <v>333</v>
      </c>
      <c r="J314" s="3"/>
      <c r="K314" s="3" t="s">
        <v>334</v>
      </c>
      <c r="L314" s="3">
        <v>1</v>
      </c>
      <c r="M314" s="3"/>
      <c r="N314" s="3"/>
      <c r="O314" s="3"/>
      <c r="P314" s="3"/>
      <c r="Q314" s="3" t="s">
        <v>335</v>
      </c>
      <c r="R314" s="3"/>
      <c r="S314" s="3" t="str">
        <f>IF(H314="","",$B$2&amp;G314&amp;$B$2&amp;$B$1&amp;H314)</f>
        <v/>
      </c>
      <c r="T314" s="3" t="str">
        <f>IF(J314="","",$B$2&amp;I314&amp;$B$2&amp;$B$1&amp;J314)</f>
        <v/>
      </c>
      <c r="U314" s="3" t="str">
        <f>IF(L314="","",$B$2&amp;K314&amp;$B$2&amp;$B$1&amp;L314)</f>
        <v>"BuffPower":1</v>
      </c>
      <c r="V314" s="3" t="str">
        <f>IF(N314="","",$B$2&amp;M314&amp;$B$2&amp;$B$1&amp;N314)</f>
        <v/>
      </c>
      <c r="W314" s="3" t="str">
        <f>IF(P314="","",$B$2&amp;O314&amp;$B$2&amp;$B$1&amp;P314)</f>
        <v/>
      </c>
      <c r="X314" s="3" t="str">
        <f>IF(R314="","",$B$2&amp;Q314&amp;$B$2&amp;$B$1&amp;R314)</f>
        <v/>
      </c>
      <c r="Y314" s="3" t="str">
        <f t="shared" si="62"/>
        <v>{"BuffPower":1}</v>
      </c>
      <c r="Z314" s="11" t="s">
        <v>336</v>
      </c>
      <c r="AA314" s="11" t="str">
        <f t="shared" ref="AA314:AA377" si="80">_xlfn.TEXTJOIN("",1,AB314:BO314)</f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 t="str">
        <f t="shared" si="63"/>
        <v/>
      </c>
      <c r="BQ314" s="11" t="str">
        <f t="shared" si="75"/>
        <v/>
      </c>
      <c r="BR314" s="1">
        <f t="shared" si="66"/>
        <v>7</v>
      </c>
      <c r="BS314" s="1">
        <f t="shared" si="67"/>
        <v>705</v>
      </c>
      <c r="BT314" s="1">
        <f>COUNTIF($BS$10:BS314,601)</f>
        <v>7</v>
      </c>
      <c r="BU314" s="1">
        <f t="shared" si="68"/>
        <v>1</v>
      </c>
    </row>
    <row r="315" spans="2:73">
      <c r="B315" s="1" t="str">
        <f t="shared" si="64"/>
        <v>SkillDescBrief// 普攻-雷</v>
      </c>
      <c r="C315" s="1" t="str">
        <f t="shared" si="65"/>
        <v>SkillDescDetail// 普攻-雷箭</v>
      </c>
      <c r="D315" s="7" t="s">
        <v>411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 t="str">
        <f t="shared" si="62"/>
        <v/>
      </c>
      <c r="Z315" s="10" t="s">
        <v>336</v>
      </c>
      <c r="AA315" s="10" t="str">
        <f t="shared" si="80"/>
        <v/>
      </c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 t="str">
        <f t="shared" si="63"/>
        <v/>
      </c>
      <c r="BQ315" s="10" t="str">
        <f t="shared" si="75"/>
        <v/>
      </c>
      <c r="BR315" s="1">
        <f t="shared" si="66"/>
        <v>0</v>
      </c>
      <c r="BS315" s="1">
        <f t="shared" si="67"/>
        <v>0</v>
      </c>
      <c r="BT315" s="1">
        <f>COUNTIF($BS$10:BS315,601)</f>
        <v>7</v>
      </c>
      <c r="BU315" s="1">
        <f t="shared" si="68"/>
        <v>1</v>
      </c>
    </row>
    <row r="316" spans="2:73">
      <c r="B316" s="1" t="str">
        <f t="shared" si="64"/>
        <v>SkillDescBrief4010308</v>
      </c>
      <c r="C316" s="1" t="str">
        <f t="shared" si="65"/>
        <v>SkillDescDetail401030801</v>
      </c>
      <c r="D316" s="3">
        <v>401030801</v>
      </c>
      <c r="E316" s="3">
        <v>4010308</v>
      </c>
      <c r="F316" s="3">
        <v>1</v>
      </c>
      <c r="G316" s="3" t="s">
        <v>332</v>
      </c>
      <c r="H316" s="3">
        <f ca="1">ROUND(_xlfn.XLOOKUP($F316,$D$1:$D$5,$E$1:$E$5)*OFFSET(H316,5-F316,0)/0.05,0)*0.05</f>
        <v>1.45</v>
      </c>
      <c r="I316" s="3" t="s">
        <v>333</v>
      </c>
      <c r="J316" s="3">
        <v>1</v>
      </c>
      <c r="K316" s="3" t="s">
        <v>334</v>
      </c>
      <c r="L316" s="3"/>
      <c r="M316" s="3"/>
      <c r="N316" s="3"/>
      <c r="O316" s="3"/>
      <c r="P316" s="3"/>
      <c r="Q316" s="3" t="s">
        <v>335</v>
      </c>
      <c r="R316" s="3"/>
      <c r="S316" s="3" t="str">
        <f ca="1">IF(H316="","",$B$2&amp;G316&amp;$B$2&amp;$B$1&amp;H316)</f>
        <v>"AtkPower":1.45</v>
      </c>
      <c r="T316" s="3" t="str">
        <f>IF(J316="","",$B$2&amp;I316&amp;$B$2&amp;$B$1&amp;J316)</f>
        <v>"BuffAtkPower":1</v>
      </c>
      <c r="U316" s="3" t="str">
        <f>IF(L316="","",$B$2&amp;K316&amp;$B$2&amp;$B$1&amp;L316)</f>
        <v/>
      </c>
      <c r="V316" s="3" t="str">
        <f>IF(N316="","",$B$2&amp;M316&amp;$B$2&amp;$B$1&amp;N316)</f>
        <v/>
      </c>
      <c r="W316" s="3" t="str">
        <f>IF(P316="","",$B$2&amp;O316&amp;$B$2&amp;$B$1&amp;P316)</f>
        <v/>
      </c>
      <c r="X316" s="3" t="str">
        <f>IF(R316="","",$B$2&amp;Q316&amp;$B$2&amp;$B$1&amp;R316)</f>
        <v/>
      </c>
      <c r="Y316" s="3" t="str">
        <f ca="1" t="shared" si="62"/>
        <v>{"AtkPower":1.45,"BuffAtkPower":1}</v>
      </c>
      <c r="Z316" s="11" t="s">
        <v>336</v>
      </c>
      <c r="AA316" s="11" t="str">
        <f t="shared" si="80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 t="str">
        <f t="shared" si="63"/>
        <v/>
      </c>
      <c r="BQ316" s="11" t="str">
        <f t="shared" si="75"/>
        <v/>
      </c>
      <c r="BR316" s="1">
        <f t="shared" si="66"/>
        <v>8</v>
      </c>
      <c r="BS316" s="1">
        <f t="shared" si="67"/>
        <v>801</v>
      </c>
      <c r="BT316" s="1">
        <f>COUNTIF($BS$10:BS316,601)</f>
        <v>7</v>
      </c>
      <c r="BU316" s="1">
        <f t="shared" si="68"/>
        <v>1</v>
      </c>
    </row>
    <row r="317" spans="2:73">
      <c r="B317" s="1" t="str">
        <f t="shared" si="64"/>
        <v>SkillDescBrief4010308</v>
      </c>
      <c r="C317" s="1" t="str">
        <f t="shared" si="65"/>
        <v>SkillDescDetail401030802</v>
      </c>
      <c r="D317" s="3">
        <v>401030802</v>
      </c>
      <c r="E317" s="3">
        <v>4010308</v>
      </c>
      <c r="F317" s="3">
        <v>2</v>
      </c>
      <c r="G317" s="3" t="s">
        <v>332</v>
      </c>
      <c r="H317" s="3">
        <f ca="1">ROUND(_xlfn.XLOOKUP($F317,$D$1:$D$5,$E$1:$E$5)*OFFSET(H317,5-F317,0)/0.05,0)*0.05</f>
        <v>1.55</v>
      </c>
      <c r="I317" s="3" t="s">
        <v>333</v>
      </c>
      <c r="J317" s="3">
        <v>1</v>
      </c>
      <c r="K317" s="3" t="s">
        <v>334</v>
      </c>
      <c r="L317" s="3"/>
      <c r="M317" s="3"/>
      <c r="N317" s="3"/>
      <c r="O317" s="3"/>
      <c r="P317" s="3"/>
      <c r="Q317" s="3" t="s">
        <v>335</v>
      </c>
      <c r="R317" s="3"/>
      <c r="S317" s="3" t="str">
        <f ca="1">IF(H317="","",$B$2&amp;G317&amp;$B$2&amp;$B$1&amp;H317)</f>
        <v>"AtkPower":1.55</v>
      </c>
      <c r="T317" s="3" t="str">
        <f>IF(J317="","",$B$2&amp;I317&amp;$B$2&amp;$B$1&amp;J317)</f>
        <v>"BuffAtkPower":1</v>
      </c>
      <c r="U317" s="3" t="str">
        <f>IF(L317="","",$B$2&amp;K317&amp;$B$2&amp;$B$1&amp;L317)</f>
        <v/>
      </c>
      <c r="V317" s="3" t="str">
        <f>IF(N317="","",$B$2&amp;M317&amp;$B$2&amp;$B$1&amp;N317)</f>
        <v/>
      </c>
      <c r="W317" s="3" t="str">
        <f>IF(P317="","",$B$2&amp;O317&amp;$B$2&amp;$B$1&amp;P317)</f>
        <v/>
      </c>
      <c r="X317" s="3" t="str">
        <f>IF(R317="","",$B$2&amp;Q317&amp;$B$2&amp;$B$1&amp;R317)</f>
        <v/>
      </c>
      <c r="Y317" s="3" t="str">
        <f ca="1" t="shared" si="62"/>
        <v>{"AtkPower":1.55,"BuffAtkPower":1}</v>
      </c>
      <c r="Z317" s="11" t="s">
        <v>336</v>
      </c>
      <c r="AA317" s="11" t="str">
        <f t="shared" si="80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 t="str">
        <f t="shared" si="63"/>
        <v/>
      </c>
      <c r="BQ317" s="11" t="str">
        <f t="shared" si="75"/>
        <v/>
      </c>
      <c r="BR317" s="1">
        <f t="shared" si="66"/>
        <v>8</v>
      </c>
      <c r="BS317" s="1">
        <f t="shared" si="67"/>
        <v>802</v>
      </c>
      <c r="BT317" s="1">
        <f>COUNTIF($BS$10:BS317,601)</f>
        <v>7</v>
      </c>
      <c r="BU317" s="1">
        <f t="shared" si="68"/>
        <v>1</v>
      </c>
    </row>
    <row r="318" spans="2:73">
      <c r="B318" s="1" t="str">
        <f t="shared" si="64"/>
        <v>SkillDescBrief4010308</v>
      </c>
      <c r="C318" s="1" t="str">
        <f t="shared" si="65"/>
        <v>SkillDescDetail401030803</v>
      </c>
      <c r="D318" s="3">
        <v>401030803</v>
      </c>
      <c r="E318" s="3">
        <v>4010308</v>
      </c>
      <c r="F318" s="3">
        <v>3</v>
      </c>
      <c r="G318" s="3" t="s">
        <v>332</v>
      </c>
      <c r="H318" s="3">
        <f ca="1">ROUND(_xlfn.XLOOKUP($F318,$D$1:$D$5,$E$1:$E$5)*OFFSET(H318,5-F318,0)/0.05,0)*0.05</f>
        <v>1.65</v>
      </c>
      <c r="I318" s="3" t="s">
        <v>333</v>
      </c>
      <c r="J318" s="3">
        <v>1</v>
      </c>
      <c r="K318" s="3" t="s">
        <v>334</v>
      </c>
      <c r="L318" s="3"/>
      <c r="M318" s="3"/>
      <c r="N318" s="3"/>
      <c r="O318" s="3"/>
      <c r="P318" s="3"/>
      <c r="Q318" s="3" t="s">
        <v>335</v>
      </c>
      <c r="R318" s="3"/>
      <c r="S318" s="3" t="str">
        <f ca="1">IF(H318="","",$B$2&amp;G318&amp;$B$2&amp;$B$1&amp;H318)</f>
        <v>"AtkPower":1.65</v>
      </c>
      <c r="T318" s="3" t="str">
        <f>IF(J318="","",$B$2&amp;I318&amp;$B$2&amp;$B$1&amp;J318)</f>
        <v>"BuffAtkPower":1</v>
      </c>
      <c r="U318" s="3" t="str">
        <f>IF(L318="","",$B$2&amp;K318&amp;$B$2&amp;$B$1&amp;L318)</f>
        <v/>
      </c>
      <c r="V318" s="3" t="str">
        <f>IF(N318="","",$B$2&amp;M318&amp;$B$2&amp;$B$1&amp;N318)</f>
        <v/>
      </c>
      <c r="W318" s="3" t="str">
        <f>IF(P318="","",$B$2&amp;O318&amp;$B$2&amp;$B$1&amp;P318)</f>
        <v/>
      </c>
      <c r="X318" s="3" t="str">
        <f>IF(R318="","",$B$2&amp;Q318&amp;$B$2&amp;$B$1&amp;R318)</f>
        <v/>
      </c>
      <c r="Y318" s="3" t="str">
        <f ca="1" t="shared" si="62"/>
        <v>{"AtkPower":1.65,"BuffAtkPower":1}</v>
      </c>
      <c r="Z318" s="11" t="s">
        <v>336</v>
      </c>
      <c r="AA318" s="11" t="str">
        <f t="shared" si="80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 t="str">
        <f t="shared" si="63"/>
        <v/>
      </c>
      <c r="BQ318" s="11" t="str">
        <f t="shared" si="75"/>
        <v/>
      </c>
      <c r="BR318" s="1">
        <f t="shared" si="66"/>
        <v>8</v>
      </c>
      <c r="BS318" s="1">
        <f t="shared" si="67"/>
        <v>803</v>
      </c>
      <c r="BT318" s="1">
        <f>COUNTIF($BS$10:BS318,601)</f>
        <v>7</v>
      </c>
      <c r="BU318" s="1">
        <f t="shared" si="68"/>
        <v>1</v>
      </c>
    </row>
    <row r="319" spans="2:73">
      <c r="B319" s="1" t="str">
        <f t="shared" si="64"/>
        <v>SkillDescBrief4010308</v>
      </c>
      <c r="C319" s="1" t="str">
        <f t="shared" si="65"/>
        <v>SkillDescDetail401030804</v>
      </c>
      <c r="D319" s="3">
        <v>401030804</v>
      </c>
      <c r="E319" s="3">
        <v>4010308</v>
      </c>
      <c r="F319" s="3">
        <v>4</v>
      </c>
      <c r="G319" s="3" t="s">
        <v>332</v>
      </c>
      <c r="H319" s="3">
        <f ca="1">ROUND(_xlfn.XLOOKUP($F319,$D$1:$D$5,$E$1:$E$5)*OFFSET(H319,5-F319,0)/0.05,0)*0.05</f>
        <v>1.85</v>
      </c>
      <c r="I319" s="3" t="s">
        <v>333</v>
      </c>
      <c r="J319" s="3">
        <v>1</v>
      </c>
      <c r="K319" s="3" t="s">
        <v>334</v>
      </c>
      <c r="L319" s="3"/>
      <c r="M319" s="3"/>
      <c r="N319" s="3"/>
      <c r="O319" s="3"/>
      <c r="P319" s="3"/>
      <c r="Q319" s="3" t="s">
        <v>335</v>
      </c>
      <c r="R319" s="3"/>
      <c r="S319" s="3" t="str">
        <f ca="1">IF(H319="","",$B$2&amp;G319&amp;$B$2&amp;$B$1&amp;H319)</f>
        <v>"AtkPower":1.85</v>
      </c>
      <c r="T319" s="3" t="str">
        <f>IF(J319="","",$B$2&amp;I319&amp;$B$2&amp;$B$1&amp;J319)</f>
        <v>"BuffAtkPower":1</v>
      </c>
      <c r="U319" s="3" t="str">
        <f>IF(L319="","",$B$2&amp;K319&amp;$B$2&amp;$B$1&amp;L319)</f>
        <v/>
      </c>
      <c r="V319" s="3" t="str">
        <f>IF(N319="","",$B$2&amp;M319&amp;$B$2&amp;$B$1&amp;N319)</f>
        <v/>
      </c>
      <c r="W319" s="3" t="str">
        <f>IF(P319="","",$B$2&amp;O319&amp;$B$2&amp;$B$1&amp;P319)</f>
        <v/>
      </c>
      <c r="X319" s="3" t="str">
        <f>IF(R319="","",$B$2&amp;Q319&amp;$B$2&amp;$B$1&amp;R319)</f>
        <v/>
      </c>
      <c r="Y319" s="3" t="str">
        <f ca="1" t="shared" si="62"/>
        <v>{"AtkPower":1.85,"BuffAtkPower":1}</v>
      </c>
      <c r="Z319" s="11" t="s">
        <v>336</v>
      </c>
      <c r="AA319" s="11" t="str">
        <f t="shared" si="80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 t="str">
        <f t="shared" si="63"/>
        <v/>
      </c>
      <c r="BQ319" s="11" t="str">
        <f t="shared" si="75"/>
        <v/>
      </c>
      <c r="BR319" s="1">
        <f t="shared" si="66"/>
        <v>8</v>
      </c>
      <c r="BS319" s="1">
        <f t="shared" si="67"/>
        <v>804</v>
      </c>
      <c r="BT319" s="1">
        <f>COUNTIF($BS$10:BS319,601)</f>
        <v>7</v>
      </c>
      <c r="BU319" s="1">
        <f t="shared" si="68"/>
        <v>1</v>
      </c>
    </row>
    <row r="320" spans="2:73">
      <c r="B320" s="1" t="str">
        <f t="shared" si="64"/>
        <v>SkillDescBrief4010308</v>
      </c>
      <c r="C320" s="1" t="str">
        <f t="shared" si="65"/>
        <v>SkillDescDetail401030805</v>
      </c>
      <c r="D320" s="3">
        <v>401030805</v>
      </c>
      <c r="E320" s="3">
        <v>4010308</v>
      </c>
      <c r="F320" s="3">
        <v>5</v>
      </c>
      <c r="G320" s="3" t="s">
        <v>332</v>
      </c>
      <c r="H320" s="3">
        <v>2.05</v>
      </c>
      <c r="I320" s="3" t="s">
        <v>333</v>
      </c>
      <c r="J320" s="3">
        <v>1</v>
      </c>
      <c r="K320" s="3" t="s">
        <v>334</v>
      </c>
      <c r="L320" s="3"/>
      <c r="M320" s="3"/>
      <c r="N320" s="3"/>
      <c r="O320" s="3"/>
      <c r="P320" s="3"/>
      <c r="Q320" s="3" t="s">
        <v>335</v>
      </c>
      <c r="R320" s="3"/>
      <c r="S320" s="3" t="str">
        <f>IF(H320="","",$B$2&amp;G320&amp;$B$2&amp;$B$1&amp;H320)</f>
        <v>"AtkPower":2.05</v>
      </c>
      <c r="T320" s="3" t="str">
        <f>IF(J320="","",$B$2&amp;I320&amp;$B$2&amp;$B$1&amp;J320)</f>
        <v>"BuffAtkPower":1</v>
      </c>
      <c r="U320" s="3" t="str">
        <f>IF(L320="","",$B$2&amp;K320&amp;$B$2&amp;$B$1&amp;L320)</f>
        <v/>
      </c>
      <c r="V320" s="3" t="str">
        <f>IF(N320="","",$B$2&amp;M320&amp;$B$2&amp;$B$1&amp;N320)</f>
        <v/>
      </c>
      <c r="W320" s="3" t="str">
        <f>IF(P320="","",$B$2&amp;O320&amp;$B$2&amp;$B$1&amp;P320)</f>
        <v/>
      </c>
      <c r="X320" s="3" t="str">
        <f>IF(R320="","",$B$2&amp;Q320&amp;$B$2&amp;$B$1&amp;R320)</f>
        <v/>
      </c>
      <c r="Y320" s="3" t="str">
        <f t="shared" si="62"/>
        <v>{"AtkPower":2.05,"BuffAtkPower":1}</v>
      </c>
      <c r="Z320" s="11" t="s">
        <v>336</v>
      </c>
      <c r="AA320" s="11" t="str">
        <f t="shared" si="80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 t="str">
        <f t="shared" si="63"/>
        <v/>
      </c>
      <c r="BQ320" s="11" t="str">
        <f t="shared" si="75"/>
        <v/>
      </c>
      <c r="BR320" s="1">
        <f t="shared" si="66"/>
        <v>8</v>
      </c>
      <c r="BS320" s="1">
        <f t="shared" si="67"/>
        <v>805</v>
      </c>
      <c r="BT320" s="1">
        <f>COUNTIF($BS$10:BS320,601)</f>
        <v>7</v>
      </c>
      <c r="BU320" s="1">
        <f t="shared" si="68"/>
        <v>1</v>
      </c>
    </row>
    <row r="321" spans="2:73">
      <c r="B321" s="1" t="str">
        <f t="shared" si="64"/>
        <v>SkillDescBrief// 大招-火</v>
      </c>
      <c r="C321" s="1" t="str">
        <f t="shared" si="65"/>
        <v>SkillDescDetail// 大招-火雷箭</v>
      </c>
      <c r="D321" s="7" t="s">
        <v>412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 t="str">
        <f t="shared" si="62"/>
        <v/>
      </c>
      <c r="Z321" s="10" t="s">
        <v>336</v>
      </c>
      <c r="AA321" s="10" t="str">
        <f t="shared" si="80"/>
        <v/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 t="str">
        <f t="shared" si="63"/>
        <v/>
      </c>
      <c r="BQ321" s="10" t="str">
        <f t="shared" si="75"/>
        <v/>
      </c>
      <c r="BR321" s="1">
        <f t="shared" si="66"/>
        <v>0</v>
      </c>
      <c r="BS321" s="1">
        <f t="shared" si="67"/>
        <v>0</v>
      </c>
      <c r="BT321" s="1">
        <f>COUNTIF($BS$10:BS321,601)</f>
        <v>7</v>
      </c>
      <c r="BU321" s="1">
        <f t="shared" si="68"/>
        <v>1</v>
      </c>
    </row>
    <row r="322" spans="2:73">
      <c r="B322" s="1" t="str">
        <f t="shared" si="64"/>
        <v>SkillDescBrief4010309</v>
      </c>
      <c r="C322" s="1" t="str">
        <f t="shared" si="65"/>
        <v>SkillDescDetail401030901</v>
      </c>
      <c r="D322" s="3">
        <v>401030901</v>
      </c>
      <c r="E322" s="3">
        <v>4010309</v>
      </c>
      <c r="F322" s="3">
        <v>1</v>
      </c>
      <c r="G322" s="3" t="s">
        <v>332</v>
      </c>
      <c r="H322" s="3">
        <f ca="1">ROUND(_xlfn.XLOOKUP($F322,$D$1:$D$5,$E$1:$E$5)*OFFSET(H322,5-F322,0)/0.05,0)*0.05</f>
        <v>0.85</v>
      </c>
      <c r="I322" s="3" t="s">
        <v>333</v>
      </c>
      <c r="J322" s="3">
        <v>1</v>
      </c>
      <c r="K322" s="3" t="s">
        <v>334</v>
      </c>
      <c r="L322" s="3"/>
      <c r="M322" s="3"/>
      <c r="N322" s="3"/>
      <c r="O322" s="3"/>
      <c r="P322" s="3"/>
      <c r="Q322" s="3" t="s">
        <v>335</v>
      </c>
      <c r="R322" s="3"/>
      <c r="S322" s="3" t="str">
        <f ca="1">IF(H322="","",$B$2&amp;G322&amp;$B$2&amp;$B$1&amp;H322)</f>
        <v>"AtkPower":0.85</v>
      </c>
      <c r="T322" s="3" t="str">
        <f>IF(J322="","",$B$2&amp;I322&amp;$B$2&amp;$B$1&amp;J322)</f>
        <v>"BuffAtkPower":1</v>
      </c>
      <c r="U322" s="3" t="str">
        <f>IF(L322="","",$B$2&amp;K322&amp;$B$2&amp;$B$1&amp;L322)</f>
        <v/>
      </c>
      <c r="V322" s="3" t="str">
        <f>IF(N322="","",$B$2&amp;M322&amp;$B$2&amp;$B$1&amp;N322)</f>
        <v/>
      </c>
      <c r="W322" s="3" t="str">
        <f>IF(P322="","",$B$2&amp;O322&amp;$B$2&amp;$B$1&amp;P322)</f>
        <v/>
      </c>
      <c r="X322" s="3" t="str">
        <f>IF(R322="","",$B$2&amp;Q322&amp;$B$2&amp;$B$1&amp;R322)</f>
        <v/>
      </c>
      <c r="Y322" s="3" t="str">
        <f ca="1" t="shared" si="62"/>
        <v>{"AtkPower":0.85,"BuffAtkPower":1}</v>
      </c>
      <c r="Z322" s="11" t="s">
        <v>336</v>
      </c>
      <c r="AA322" s="11" t="str">
        <f t="shared" si="80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 t="str">
        <f t="shared" si="63"/>
        <v/>
      </c>
      <c r="BQ322" s="11" t="str">
        <f t="shared" si="75"/>
        <v/>
      </c>
      <c r="BR322" s="1">
        <f t="shared" si="66"/>
        <v>9</v>
      </c>
      <c r="BS322" s="1">
        <f t="shared" si="67"/>
        <v>901</v>
      </c>
      <c r="BT322" s="1">
        <f>COUNTIF($BS$10:BS322,601)</f>
        <v>7</v>
      </c>
      <c r="BU322" s="1">
        <f t="shared" si="68"/>
        <v>1</v>
      </c>
    </row>
    <row r="323" spans="2:73">
      <c r="B323" s="1" t="str">
        <f t="shared" si="64"/>
        <v>SkillDescBrief4010309</v>
      </c>
      <c r="C323" s="1" t="str">
        <f t="shared" si="65"/>
        <v>SkillDescDetail401030902</v>
      </c>
      <c r="D323" s="3">
        <v>401030902</v>
      </c>
      <c r="E323" s="3">
        <v>4010309</v>
      </c>
      <c r="F323" s="3">
        <v>2</v>
      </c>
      <c r="G323" s="3" t="s">
        <v>332</v>
      </c>
      <c r="H323" s="3">
        <f ca="1">ROUND(_xlfn.XLOOKUP($F323,$D$1:$D$5,$E$1:$E$5)*OFFSET(H323,5-F323,0)/0.05,0)*0.05</f>
        <v>0.9</v>
      </c>
      <c r="I323" s="3" t="s">
        <v>333</v>
      </c>
      <c r="J323" s="3">
        <v>1</v>
      </c>
      <c r="K323" s="3" t="s">
        <v>334</v>
      </c>
      <c r="L323" s="3"/>
      <c r="M323" s="3"/>
      <c r="N323" s="3"/>
      <c r="O323" s="3"/>
      <c r="P323" s="3"/>
      <c r="Q323" s="3" t="s">
        <v>335</v>
      </c>
      <c r="R323" s="3"/>
      <c r="S323" s="3" t="str">
        <f ca="1">IF(H323="","",$B$2&amp;G323&amp;$B$2&amp;$B$1&amp;H323)</f>
        <v>"AtkPower":0.9</v>
      </c>
      <c r="T323" s="3" t="str">
        <f>IF(J323="","",$B$2&amp;I323&amp;$B$2&amp;$B$1&amp;J323)</f>
        <v>"BuffAtkPower":1</v>
      </c>
      <c r="U323" s="3" t="str">
        <f>IF(L323="","",$B$2&amp;K323&amp;$B$2&amp;$B$1&amp;L323)</f>
        <v/>
      </c>
      <c r="V323" s="3" t="str">
        <f>IF(N323="","",$B$2&amp;M323&amp;$B$2&amp;$B$1&amp;N323)</f>
        <v/>
      </c>
      <c r="W323" s="3" t="str">
        <f>IF(P323="","",$B$2&amp;O323&amp;$B$2&amp;$B$1&amp;P323)</f>
        <v/>
      </c>
      <c r="X323" s="3" t="str">
        <f>IF(R323="","",$B$2&amp;Q323&amp;$B$2&amp;$B$1&amp;R323)</f>
        <v/>
      </c>
      <c r="Y323" s="3" t="str">
        <f ca="1" t="shared" si="62"/>
        <v>{"AtkPower":0.9,"BuffAtkPower":1}</v>
      </c>
      <c r="Z323" s="11" t="s">
        <v>336</v>
      </c>
      <c r="AA323" s="11" t="str">
        <f t="shared" si="80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 t="str">
        <f t="shared" si="63"/>
        <v/>
      </c>
      <c r="BQ323" s="11" t="str">
        <f t="shared" si="75"/>
        <v/>
      </c>
      <c r="BR323" s="1">
        <f t="shared" si="66"/>
        <v>9</v>
      </c>
      <c r="BS323" s="1">
        <f t="shared" si="67"/>
        <v>902</v>
      </c>
      <c r="BT323" s="1">
        <f>COUNTIF($BS$10:BS323,601)</f>
        <v>7</v>
      </c>
      <c r="BU323" s="1">
        <f t="shared" si="68"/>
        <v>1</v>
      </c>
    </row>
    <row r="324" spans="2:73">
      <c r="B324" s="1" t="str">
        <f t="shared" si="64"/>
        <v>SkillDescBrief4010309</v>
      </c>
      <c r="C324" s="1" t="str">
        <f t="shared" si="65"/>
        <v>SkillDescDetail401030903</v>
      </c>
      <c r="D324" s="3">
        <v>401030903</v>
      </c>
      <c r="E324" s="3">
        <v>4010309</v>
      </c>
      <c r="F324" s="3">
        <v>3</v>
      </c>
      <c r="G324" s="3" t="s">
        <v>332</v>
      </c>
      <c r="H324" s="3">
        <f ca="1">ROUND(_xlfn.XLOOKUP($F324,$D$1:$D$5,$E$1:$E$5)*OFFSET(H324,5-F324,0)/0.05,0)*0.05</f>
        <v>0.95</v>
      </c>
      <c r="I324" s="3" t="s">
        <v>333</v>
      </c>
      <c r="J324" s="3">
        <v>1</v>
      </c>
      <c r="K324" s="3" t="s">
        <v>334</v>
      </c>
      <c r="L324" s="3"/>
      <c r="M324" s="3"/>
      <c r="N324" s="3"/>
      <c r="O324" s="3"/>
      <c r="P324" s="3"/>
      <c r="Q324" s="3" t="s">
        <v>335</v>
      </c>
      <c r="R324" s="3"/>
      <c r="S324" s="3" t="str">
        <f ca="1">IF(H324="","",$B$2&amp;G324&amp;$B$2&amp;$B$1&amp;H324)</f>
        <v>"AtkPower":0.95</v>
      </c>
      <c r="T324" s="3" t="str">
        <f>IF(J324="","",$B$2&amp;I324&amp;$B$2&amp;$B$1&amp;J324)</f>
        <v>"BuffAtkPower":1</v>
      </c>
      <c r="U324" s="3" t="str">
        <f>IF(L324="","",$B$2&amp;K324&amp;$B$2&amp;$B$1&amp;L324)</f>
        <v/>
      </c>
      <c r="V324" s="3" t="str">
        <f>IF(N324="","",$B$2&amp;M324&amp;$B$2&amp;$B$1&amp;N324)</f>
        <v/>
      </c>
      <c r="W324" s="3" t="str">
        <f>IF(P324="","",$B$2&amp;O324&amp;$B$2&amp;$B$1&amp;P324)</f>
        <v/>
      </c>
      <c r="X324" s="3" t="str">
        <f>IF(R324="","",$B$2&amp;Q324&amp;$B$2&amp;$B$1&amp;R324)</f>
        <v/>
      </c>
      <c r="Y324" s="3" t="str">
        <f ca="1" t="shared" si="62"/>
        <v>{"AtkPower":0.95,"BuffAtkPower":1}</v>
      </c>
      <c r="Z324" s="11" t="s">
        <v>336</v>
      </c>
      <c r="AA324" s="11" t="str">
        <f t="shared" si="80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 t="str">
        <f t="shared" si="63"/>
        <v/>
      </c>
      <c r="BQ324" s="11" t="str">
        <f t="shared" si="75"/>
        <v/>
      </c>
      <c r="BR324" s="1">
        <f t="shared" si="66"/>
        <v>9</v>
      </c>
      <c r="BS324" s="1">
        <f t="shared" si="67"/>
        <v>903</v>
      </c>
      <c r="BT324" s="1">
        <f>COUNTIF($BS$10:BS324,601)</f>
        <v>7</v>
      </c>
      <c r="BU324" s="1">
        <f t="shared" si="68"/>
        <v>1</v>
      </c>
    </row>
    <row r="325" spans="2:73">
      <c r="B325" s="1" t="str">
        <f t="shared" si="64"/>
        <v>SkillDescBrief4010309</v>
      </c>
      <c r="C325" s="1" t="str">
        <f t="shared" si="65"/>
        <v>SkillDescDetail401030904</v>
      </c>
      <c r="D325" s="3">
        <v>401030904</v>
      </c>
      <c r="E325" s="3">
        <v>4010309</v>
      </c>
      <c r="F325" s="3">
        <v>4</v>
      </c>
      <c r="G325" s="3" t="s">
        <v>332</v>
      </c>
      <c r="H325" s="3">
        <f ca="1">ROUND(_xlfn.XLOOKUP($F325,$D$1:$D$5,$E$1:$E$5)*OFFSET(H325,5-F325,0)/0.05,0)*0.05</f>
        <v>1.1</v>
      </c>
      <c r="I325" s="3" t="s">
        <v>333</v>
      </c>
      <c r="J325" s="3">
        <v>1</v>
      </c>
      <c r="K325" s="3" t="s">
        <v>334</v>
      </c>
      <c r="L325" s="3"/>
      <c r="M325" s="3"/>
      <c r="N325" s="3"/>
      <c r="O325" s="3"/>
      <c r="P325" s="3"/>
      <c r="Q325" s="3" t="s">
        <v>335</v>
      </c>
      <c r="R325" s="3"/>
      <c r="S325" s="3" t="str">
        <f ca="1">IF(H325="","",$B$2&amp;G325&amp;$B$2&amp;$B$1&amp;H325)</f>
        <v>"AtkPower":1.1</v>
      </c>
      <c r="T325" s="3" t="str">
        <f>IF(J325="","",$B$2&amp;I325&amp;$B$2&amp;$B$1&amp;J325)</f>
        <v>"BuffAtkPower":1</v>
      </c>
      <c r="U325" s="3" t="str">
        <f>IF(L325="","",$B$2&amp;K325&amp;$B$2&amp;$B$1&amp;L325)</f>
        <v/>
      </c>
      <c r="V325" s="3" t="str">
        <f>IF(N325="","",$B$2&amp;M325&amp;$B$2&amp;$B$1&amp;N325)</f>
        <v/>
      </c>
      <c r="W325" s="3" t="str">
        <f>IF(P325="","",$B$2&amp;O325&amp;$B$2&amp;$B$1&amp;P325)</f>
        <v/>
      </c>
      <c r="X325" s="3" t="str">
        <f>IF(R325="","",$B$2&amp;Q325&amp;$B$2&amp;$B$1&amp;R325)</f>
        <v/>
      </c>
      <c r="Y325" s="3" t="str">
        <f ca="1" t="shared" si="62"/>
        <v>{"AtkPower":1.1,"BuffAtkPower":1}</v>
      </c>
      <c r="Z325" s="11" t="s">
        <v>336</v>
      </c>
      <c r="AA325" s="11" t="str">
        <f t="shared" si="80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 t="str">
        <f t="shared" si="63"/>
        <v/>
      </c>
      <c r="BQ325" s="11" t="str">
        <f t="shared" si="75"/>
        <v/>
      </c>
      <c r="BR325" s="1">
        <f t="shared" si="66"/>
        <v>9</v>
      </c>
      <c r="BS325" s="1">
        <f t="shared" si="67"/>
        <v>904</v>
      </c>
      <c r="BT325" s="1">
        <f>COUNTIF($BS$10:BS325,601)</f>
        <v>7</v>
      </c>
      <c r="BU325" s="1">
        <f t="shared" si="68"/>
        <v>1</v>
      </c>
    </row>
    <row r="326" spans="2:73">
      <c r="B326" s="1" t="str">
        <f t="shared" si="64"/>
        <v>SkillDescBrief4010309</v>
      </c>
      <c r="C326" s="1" t="str">
        <f t="shared" si="65"/>
        <v>SkillDescDetail401030905</v>
      </c>
      <c r="D326" s="3">
        <v>401030905</v>
      </c>
      <c r="E326" s="3">
        <v>4010309</v>
      </c>
      <c r="F326" s="3">
        <v>5</v>
      </c>
      <c r="G326" s="3" t="s">
        <v>332</v>
      </c>
      <c r="H326" s="3">
        <v>1.2</v>
      </c>
      <c r="I326" s="3" t="s">
        <v>333</v>
      </c>
      <c r="J326" s="3">
        <v>1</v>
      </c>
      <c r="K326" s="3" t="s">
        <v>334</v>
      </c>
      <c r="L326" s="3"/>
      <c r="M326" s="3"/>
      <c r="N326" s="3"/>
      <c r="O326" s="3"/>
      <c r="P326" s="3"/>
      <c r="Q326" s="3" t="s">
        <v>335</v>
      </c>
      <c r="R326" s="3"/>
      <c r="S326" s="3" t="str">
        <f>IF(H326="","",$B$2&amp;G326&amp;$B$2&amp;$B$1&amp;H326)</f>
        <v>"AtkPower":1.2</v>
      </c>
      <c r="T326" s="3" t="str">
        <f>IF(J326="","",$B$2&amp;I326&amp;$B$2&amp;$B$1&amp;J326)</f>
        <v>"BuffAtkPower":1</v>
      </c>
      <c r="U326" s="3" t="str">
        <f>IF(L326="","",$B$2&amp;K326&amp;$B$2&amp;$B$1&amp;L326)</f>
        <v/>
      </c>
      <c r="V326" s="3" t="str">
        <f>IF(N326="","",$B$2&amp;M326&amp;$B$2&amp;$B$1&amp;N326)</f>
        <v/>
      </c>
      <c r="W326" s="3" t="str">
        <f>IF(P326="","",$B$2&amp;O326&amp;$B$2&amp;$B$1&amp;P326)</f>
        <v/>
      </c>
      <c r="X326" s="3" t="str">
        <f>IF(R326="","",$B$2&amp;Q326&amp;$B$2&amp;$B$1&amp;R326)</f>
        <v/>
      </c>
      <c r="Y326" s="3" t="str">
        <f t="shared" si="62"/>
        <v>{"AtkPower":1.2,"BuffAtkPower":1}</v>
      </c>
      <c r="Z326" s="11" t="s">
        <v>336</v>
      </c>
      <c r="AA326" s="11" t="str">
        <f t="shared" si="80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 t="str">
        <f t="shared" si="63"/>
        <v/>
      </c>
      <c r="BQ326" s="11" t="str">
        <f t="shared" si="75"/>
        <v/>
      </c>
      <c r="BR326" s="1">
        <f t="shared" si="66"/>
        <v>9</v>
      </c>
      <c r="BS326" s="1">
        <f t="shared" si="67"/>
        <v>905</v>
      </c>
      <c r="BT326" s="1">
        <f>COUNTIF($BS$10:BS326,601)</f>
        <v>7</v>
      </c>
      <c r="BU326" s="1">
        <f t="shared" si="68"/>
        <v>1</v>
      </c>
    </row>
    <row r="327" spans="2:73">
      <c r="B327" s="1" t="str">
        <f t="shared" si="64"/>
        <v>SkillDescBrief// 手捧雷</v>
      </c>
      <c r="C327" s="1" t="str">
        <f t="shared" si="65"/>
        <v>SkillDescDetail// 手捧雷</v>
      </c>
      <c r="D327" s="7" t="s">
        <v>413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 t="str">
        <f t="shared" si="62"/>
        <v/>
      </c>
      <c r="Z327" s="10" t="s">
        <v>336</v>
      </c>
      <c r="AA327" s="10" t="str">
        <f t="shared" si="80"/>
        <v/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 t="str">
        <f t="shared" si="63"/>
        <v/>
      </c>
      <c r="BQ327" s="10" t="str">
        <f t="shared" si="75"/>
        <v/>
      </c>
      <c r="BR327" s="1">
        <f t="shared" si="66"/>
        <v>0</v>
      </c>
      <c r="BS327" s="1">
        <f t="shared" si="67"/>
        <v>0</v>
      </c>
      <c r="BT327" s="1">
        <f>COUNTIF($BS$10:BS327,601)</f>
        <v>7</v>
      </c>
      <c r="BU327" s="1">
        <f t="shared" si="68"/>
        <v>1</v>
      </c>
    </row>
    <row r="328" spans="2:73">
      <c r="B328" s="1" t="str">
        <f t="shared" si="64"/>
        <v>SkillDescBrief// 普攻</v>
      </c>
      <c r="C328" s="1" t="str">
        <f t="shared" si="65"/>
        <v>SkillDescDetail// 普攻</v>
      </c>
      <c r="D328" s="7" t="s">
        <v>331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 t="str">
        <f t="shared" si="62"/>
        <v/>
      </c>
      <c r="Z328" s="10" t="s">
        <v>336</v>
      </c>
      <c r="AA328" s="10" t="str">
        <f t="shared" si="80"/>
        <v/>
      </c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 t="str">
        <f t="shared" si="63"/>
        <v/>
      </c>
      <c r="BQ328" s="10" t="str">
        <f t="shared" si="75"/>
        <v/>
      </c>
      <c r="BR328" s="1">
        <f t="shared" si="66"/>
        <v>0</v>
      </c>
      <c r="BS328" s="1">
        <f t="shared" si="67"/>
        <v>0</v>
      </c>
      <c r="BT328" s="1">
        <f>COUNTIF($BS$10:BS328,601)</f>
        <v>7</v>
      </c>
      <c r="BU328" s="1">
        <f t="shared" si="68"/>
        <v>1</v>
      </c>
    </row>
    <row r="329" spans="2:73">
      <c r="B329" s="1" t="str">
        <f t="shared" si="64"/>
        <v>SkillDescBrief4010401</v>
      </c>
      <c r="C329" s="1" t="str">
        <f t="shared" si="65"/>
        <v>SkillDescDetail401040101</v>
      </c>
      <c r="D329" s="3">
        <v>401040101</v>
      </c>
      <c r="E329" s="3">
        <v>4010401</v>
      </c>
      <c r="F329" s="3">
        <v>1</v>
      </c>
      <c r="G329" s="3" t="s">
        <v>332</v>
      </c>
      <c r="H329" s="3">
        <f ca="1">ROUND(_xlfn.XLOOKUP($F329,$D$1:$D$5,$E$1:$E$5)*OFFSET(H329,5-F329,0)/0.05,0)*0.05</f>
        <v>1.35</v>
      </c>
      <c r="I329" s="3" t="s">
        <v>333</v>
      </c>
      <c r="J329" s="3"/>
      <c r="K329" s="3" t="s">
        <v>334</v>
      </c>
      <c r="L329" s="3"/>
      <c r="M329" s="3"/>
      <c r="N329" s="3"/>
      <c r="O329" s="3"/>
      <c r="P329" s="3"/>
      <c r="Q329" s="3" t="s">
        <v>335</v>
      </c>
      <c r="R329" s="3"/>
      <c r="S329" s="3" t="str">
        <f ca="1">IF(H329="","",$B$2&amp;G329&amp;$B$2&amp;$B$1&amp;H329)</f>
        <v>"AtkPower":1.35</v>
      </c>
      <c r="T329" s="3" t="str">
        <f>IF(J329="","",$B$2&amp;I329&amp;$B$2&amp;$B$1&amp;J329)</f>
        <v/>
      </c>
      <c r="U329" s="3" t="str">
        <f>IF(L329="","",$B$2&amp;K329&amp;$B$2&amp;$B$1&amp;L329)</f>
        <v/>
      </c>
      <c r="V329" s="3" t="str">
        <f>IF(N329="","",$B$2&amp;M329&amp;$B$2&amp;$B$1&amp;N329)</f>
        <v/>
      </c>
      <c r="W329" s="3" t="str">
        <f>IF(P329="","",$B$2&amp;O329&amp;$B$2&amp;$B$1&amp;P329)</f>
        <v/>
      </c>
      <c r="X329" s="3" t="str">
        <f>IF(R329="","",$B$2&amp;Q329&amp;$B$2&amp;$B$1&amp;R329)</f>
        <v/>
      </c>
      <c r="Y329" s="3" t="str">
        <f ca="1" t="shared" si="62"/>
        <v>{"AtkPower":1.35}</v>
      </c>
      <c r="Z329" s="11" t="s">
        <v>414</v>
      </c>
      <c r="AA329" s="11" t="str">
        <f ca="1" t="shared" si="80"/>
        <v>投掷手捧雷，对&lt;c=A6EC41&gt;1&lt;/c&gt;个敌人造成&lt;q=attr_atk&gt;&lt;c=A6EC41&gt;135%&lt;/c&gt;伤害</v>
      </c>
      <c r="AB329" s="11"/>
      <c r="AC329" s="11"/>
      <c r="AD329" s="11"/>
      <c r="AE329" s="11"/>
      <c r="AF329" s="11"/>
      <c r="AG329" s="11"/>
      <c r="AH329" s="11"/>
      <c r="AI329" s="11"/>
      <c r="AJ329" s="11" t="s">
        <v>415</v>
      </c>
      <c r="AK329" s="11" t="str">
        <f>$B$6</f>
        <v>&lt;c=A6EC41&gt;</v>
      </c>
      <c r="AL329" s="11">
        <v>1</v>
      </c>
      <c r="AM329" s="11" t="s">
        <v>298</v>
      </c>
      <c r="AN329" s="11" t="s">
        <v>343</v>
      </c>
      <c r="AO329" s="11" t="str">
        <f>$B$8&amp;$B$6</f>
        <v>&lt;q=attr_atk&gt;&lt;c=A6EC41&gt;</v>
      </c>
      <c r="AP329" s="11" t="str">
        <f ca="1">ROUND($H329*100,2)&amp;"%"</f>
        <v>135%</v>
      </c>
      <c r="AQ329" s="11" t="s">
        <v>298</v>
      </c>
      <c r="AR329" s="11" t="s">
        <v>344</v>
      </c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 t="str">
        <f t="shared" si="63"/>
        <v>向敌人投掷手捧雷</v>
      </c>
      <c r="BQ329" s="11" t="str">
        <f ca="1" t="shared" si="75"/>
        <v>投掷手捧雷，对&lt;c=A6EC41&gt;1&lt;/c&gt;个敌人造成&lt;q=attr_atk&gt;&lt;c=A6EC41&gt;135%&lt;/c&gt;伤害</v>
      </c>
      <c r="BR329" s="1">
        <f t="shared" si="66"/>
        <v>1</v>
      </c>
      <c r="BS329" s="1">
        <f t="shared" si="67"/>
        <v>101</v>
      </c>
      <c r="BT329" s="1">
        <f>COUNTIF($BS$10:BS329,601)</f>
        <v>7</v>
      </c>
      <c r="BU329" s="1">
        <f t="shared" si="68"/>
        <v>1</v>
      </c>
    </row>
    <row r="330" spans="2:73">
      <c r="B330" s="1" t="str">
        <f t="shared" si="64"/>
        <v>SkillDescBrief4010401</v>
      </c>
      <c r="C330" s="1" t="str">
        <f t="shared" si="65"/>
        <v>SkillDescDetail401040102</v>
      </c>
      <c r="D330" s="3">
        <v>401040102</v>
      </c>
      <c r="E330" s="3">
        <v>4010401</v>
      </c>
      <c r="F330" s="3">
        <v>2</v>
      </c>
      <c r="G330" s="3" t="s">
        <v>332</v>
      </c>
      <c r="H330" s="3">
        <f ca="1">ROUND(_xlfn.XLOOKUP($F330,$D$1:$D$5,$E$1:$E$5)*OFFSET(H330,5-F330,0)/0.05,0)*0.05</f>
        <v>1.45</v>
      </c>
      <c r="I330" s="3" t="s">
        <v>333</v>
      </c>
      <c r="J330" s="3"/>
      <c r="K330" s="3" t="s">
        <v>334</v>
      </c>
      <c r="L330" s="3"/>
      <c r="M330" s="3"/>
      <c r="N330" s="3"/>
      <c r="O330" s="3"/>
      <c r="P330" s="3"/>
      <c r="Q330" s="3" t="s">
        <v>335</v>
      </c>
      <c r="R330" s="3"/>
      <c r="S330" s="3" t="str">
        <f ca="1">IF(H330="","",$B$2&amp;G330&amp;$B$2&amp;$B$1&amp;H330)</f>
        <v>"AtkPower":1.45</v>
      </c>
      <c r="T330" s="3" t="str">
        <f>IF(J330="","",$B$2&amp;I330&amp;$B$2&amp;$B$1&amp;J330)</f>
        <v/>
      </c>
      <c r="U330" s="3" t="str">
        <f>IF(L330="","",$B$2&amp;K330&amp;$B$2&amp;$B$1&amp;L330)</f>
        <v/>
      </c>
      <c r="V330" s="3" t="str">
        <f>IF(N330="","",$B$2&amp;M330&amp;$B$2&amp;$B$1&amp;N330)</f>
        <v/>
      </c>
      <c r="W330" s="3" t="str">
        <f>IF(P330="","",$B$2&amp;O330&amp;$B$2&amp;$B$1&amp;P330)</f>
        <v/>
      </c>
      <c r="X330" s="3" t="str">
        <f>IF(R330="","",$B$2&amp;Q330&amp;$B$2&amp;$B$1&amp;R330)</f>
        <v/>
      </c>
      <c r="Y330" s="3" t="str">
        <f ca="1" t="shared" ref="Y330:Y393" si="81">IF(E330="","",$A$3&amp;_xlfn.TEXTJOIN($C$1,1,S330:X330)&amp;$A$4)</f>
        <v>{"AtkPower":1.45}</v>
      </c>
      <c r="Z330" s="11" t="s">
        <v>414</v>
      </c>
      <c r="AA330" s="11" t="str">
        <f ca="1" t="shared" si="80"/>
        <v>2级：伤害提升至&lt;q=attr_atk&gt;&lt;c=A6EC41&gt;145%&lt;/c&gt;</v>
      </c>
      <c r="AB330" s="11"/>
      <c r="AC330" s="11"/>
      <c r="AD330" s="11">
        <v>2</v>
      </c>
      <c r="AE330" s="11"/>
      <c r="AF330" s="11" t="s">
        <v>345</v>
      </c>
      <c r="AG330" s="11"/>
      <c r="AH330" s="11"/>
      <c r="AI330" s="11"/>
      <c r="AJ330" s="11" t="s">
        <v>346</v>
      </c>
      <c r="AK330" s="11" t="str">
        <f t="shared" ref="AK330:AK333" si="82">$B$8&amp;$B$6</f>
        <v>&lt;q=attr_atk&gt;&lt;c=A6EC41&gt;</v>
      </c>
      <c r="AL330" s="11" t="str">
        <f ca="1" t="shared" ref="AL330:AL333" si="83">ROUND($H330*100,2)&amp;"%"</f>
        <v>145%</v>
      </c>
      <c r="AM330" s="11" t="s">
        <v>298</v>
      </c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 t="str">
        <f t="shared" ref="BP330:BP393" si="84">Z330</f>
        <v>向敌人投掷手捧雷</v>
      </c>
      <c r="BQ330" s="11" t="str">
        <f ca="1" t="shared" si="75"/>
        <v>2级：伤害提升至&lt;q=attr_atk&gt;&lt;c=A6EC41&gt;145%&lt;/c&gt;</v>
      </c>
      <c r="BR330" s="1">
        <f t="shared" si="66"/>
        <v>1</v>
      </c>
      <c r="BS330" s="1">
        <f t="shared" si="67"/>
        <v>102</v>
      </c>
      <c r="BT330" s="1">
        <f>COUNTIF($BS$10:BS330,601)</f>
        <v>7</v>
      </c>
      <c r="BU330" s="1">
        <f t="shared" si="68"/>
        <v>1</v>
      </c>
    </row>
    <row r="331" spans="2:73">
      <c r="B331" s="1" t="str">
        <f t="shared" ref="B331:B394" si="85">$C$3&amp;LEFT($D331,7)</f>
        <v>SkillDescBrief4010401</v>
      </c>
      <c r="C331" s="1" t="str">
        <f t="shared" ref="C331:C394" si="86">$C$4&amp;$D331</f>
        <v>SkillDescDetail401040103</v>
      </c>
      <c r="D331" s="3">
        <v>401040103</v>
      </c>
      <c r="E331" s="3">
        <v>4010401</v>
      </c>
      <c r="F331" s="3">
        <v>3</v>
      </c>
      <c r="G331" s="3" t="s">
        <v>332</v>
      </c>
      <c r="H331" s="3">
        <f ca="1">ROUND(_xlfn.XLOOKUP($F331,$D$1:$D$5,$E$1:$E$5)*OFFSET(H331,5-F331,0)/0.05,0)*0.05</f>
        <v>1.55</v>
      </c>
      <c r="I331" s="3" t="s">
        <v>333</v>
      </c>
      <c r="J331" s="3"/>
      <c r="K331" s="3" t="s">
        <v>334</v>
      </c>
      <c r="L331" s="3"/>
      <c r="M331" s="3"/>
      <c r="N331" s="3"/>
      <c r="O331" s="3"/>
      <c r="P331" s="3"/>
      <c r="Q331" s="3" t="s">
        <v>335</v>
      </c>
      <c r="R331" s="3"/>
      <c r="S331" s="3" t="str">
        <f ca="1">IF(H331="","",$B$2&amp;G331&amp;$B$2&amp;$B$1&amp;H331)</f>
        <v>"AtkPower":1.55</v>
      </c>
      <c r="T331" s="3" t="str">
        <f>IF(J331="","",$B$2&amp;I331&amp;$B$2&amp;$B$1&amp;J331)</f>
        <v/>
      </c>
      <c r="U331" s="3" t="str">
        <f>IF(L331="","",$B$2&amp;K331&amp;$B$2&amp;$B$1&amp;L331)</f>
        <v/>
      </c>
      <c r="V331" s="3" t="str">
        <f>IF(N331="","",$B$2&amp;M331&amp;$B$2&amp;$B$1&amp;N331)</f>
        <v/>
      </c>
      <c r="W331" s="3" t="str">
        <f>IF(P331="","",$B$2&amp;O331&amp;$B$2&amp;$B$1&amp;P331)</f>
        <v/>
      </c>
      <c r="X331" s="3" t="str">
        <f>IF(R331="","",$B$2&amp;Q331&amp;$B$2&amp;$B$1&amp;R331)</f>
        <v/>
      </c>
      <c r="Y331" s="3" t="str">
        <f ca="1" t="shared" si="81"/>
        <v>{"AtkPower":1.55}</v>
      </c>
      <c r="Z331" s="11" t="s">
        <v>414</v>
      </c>
      <c r="AA331" s="11" t="str">
        <f ca="1" t="shared" si="80"/>
        <v>3级：伤害提升至&lt;q=attr_atk&gt;&lt;c=A6EC41&gt;155%&lt;/c&gt;</v>
      </c>
      <c r="AB331" s="11"/>
      <c r="AC331" s="11"/>
      <c r="AD331" s="11">
        <v>3</v>
      </c>
      <c r="AE331" s="11"/>
      <c r="AF331" s="11" t="s">
        <v>345</v>
      </c>
      <c r="AG331" s="11"/>
      <c r="AH331" s="11"/>
      <c r="AI331" s="11"/>
      <c r="AJ331" s="11" t="s">
        <v>346</v>
      </c>
      <c r="AK331" s="11" t="str">
        <f t="shared" si="82"/>
        <v>&lt;q=attr_atk&gt;&lt;c=A6EC41&gt;</v>
      </c>
      <c r="AL331" s="11" t="str">
        <f ca="1" t="shared" si="83"/>
        <v>155%</v>
      </c>
      <c r="AM331" s="11" t="s">
        <v>298</v>
      </c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 t="str">
        <f t="shared" si="84"/>
        <v>向敌人投掷手捧雷</v>
      </c>
      <c r="BQ331" s="11" t="str">
        <f ca="1" t="shared" si="75"/>
        <v>3级：伤害提升至&lt;q=attr_atk&gt;&lt;c=A6EC41&gt;155%&lt;/c&gt;</v>
      </c>
      <c r="BR331" s="1">
        <f t="shared" ref="BR331:BR394" si="87">MOD(E331,100)</f>
        <v>1</v>
      </c>
      <c r="BS331" s="1">
        <f t="shared" ref="BS331:BS394" si="88">BR331*100+F331</f>
        <v>103</v>
      </c>
      <c r="BT331" s="1">
        <f>COUNTIF($BS$10:BS331,601)</f>
        <v>7</v>
      </c>
      <c r="BU331" s="1">
        <f t="shared" ref="BU331:BU394" si="89">IF(MOD(BT331,2)=0,0,1)</f>
        <v>1</v>
      </c>
    </row>
    <row r="332" spans="2:73">
      <c r="B332" s="1" t="str">
        <f t="shared" si="85"/>
        <v>SkillDescBrief4010401</v>
      </c>
      <c r="C332" s="1" t="str">
        <f t="shared" si="86"/>
        <v>SkillDescDetail401040104</v>
      </c>
      <c r="D332" s="3">
        <v>401040104</v>
      </c>
      <c r="E332" s="3">
        <v>4010401</v>
      </c>
      <c r="F332" s="3">
        <v>4</v>
      </c>
      <c r="G332" s="3" t="s">
        <v>332</v>
      </c>
      <c r="H332" s="3">
        <f ca="1">ROUND(_xlfn.XLOOKUP($F332,$D$1:$D$5,$E$1:$E$5)*OFFSET(H332,5-F332,0)/0.05,0)*0.05</f>
        <v>1.75</v>
      </c>
      <c r="I332" s="3" t="s">
        <v>333</v>
      </c>
      <c r="J332" s="3"/>
      <c r="K332" s="3" t="s">
        <v>334</v>
      </c>
      <c r="L332" s="3"/>
      <c r="M332" s="3"/>
      <c r="N332" s="3"/>
      <c r="O332" s="3"/>
      <c r="P332" s="3"/>
      <c r="Q332" s="3" t="s">
        <v>335</v>
      </c>
      <c r="R332" s="3"/>
      <c r="S332" s="3" t="str">
        <f ca="1">IF(H332="","",$B$2&amp;G332&amp;$B$2&amp;$B$1&amp;H332)</f>
        <v>"AtkPower":1.75</v>
      </c>
      <c r="T332" s="3" t="str">
        <f>IF(J332="","",$B$2&amp;I332&amp;$B$2&amp;$B$1&amp;J332)</f>
        <v/>
      </c>
      <c r="U332" s="3" t="str">
        <f>IF(L332="","",$B$2&amp;K332&amp;$B$2&amp;$B$1&amp;L332)</f>
        <v/>
      </c>
      <c r="V332" s="3" t="str">
        <f>IF(N332="","",$B$2&amp;M332&amp;$B$2&amp;$B$1&amp;N332)</f>
        <v/>
      </c>
      <c r="W332" s="3" t="str">
        <f>IF(P332="","",$B$2&amp;O332&amp;$B$2&amp;$B$1&amp;P332)</f>
        <v/>
      </c>
      <c r="X332" s="3" t="str">
        <f>IF(R332="","",$B$2&amp;Q332&amp;$B$2&amp;$B$1&amp;R332)</f>
        <v/>
      </c>
      <c r="Y332" s="3" t="str">
        <f ca="1" t="shared" si="81"/>
        <v>{"AtkPower":1.75}</v>
      </c>
      <c r="Z332" s="11" t="s">
        <v>414</v>
      </c>
      <c r="AA332" s="11" t="str">
        <f ca="1" t="shared" si="80"/>
        <v>4级：伤害提升至&lt;q=attr_atk&gt;&lt;c=A6EC41&gt;175%&lt;/c&gt;</v>
      </c>
      <c r="AB332" s="11"/>
      <c r="AC332" s="11"/>
      <c r="AD332" s="11">
        <v>4</v>
      </c>
      <c r="AE332" s="11"/>
      <c r="AF332" s="11" t="s">
        <v>345</v>
      </c>
      <c r="AG332" s="11"/>
      <c r="AH332" s="11"/>
      <c r="AI332" s="11"/>
      <c r="AJ332" s="11" t="s">
        <v>346</v>
      </c>
      <c r="AK332" s="11" t="str">
        <f t="shared" si="82"/>
        <v>&lt;q=attr_atk&gt;&lt;c=A6EC41&gt;</v>
      </c>
      <c r="AL332" s="11" t="str">
        <f ca="1" t="shared" si="83"/>
        <v>175%</v>
      </c>
      <c r="AM332" s="11" t="s">
        <v>298</v>
      </c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 t="str">
        <f t="shared" si="84"/>
        <v>向敌人投掷手捧雷</v>
      </c>
      <c r="BQ332" s="11" t="str">
        <f ca="1" t="shared" si="75"/>
        <v>4级：伤害提升至&lt;q=attr_atk&gt;&lt;c=A6EC41&gt;175%&lt;/c&gt;</v>
      </c>
      <c r="BR332" s="1">
        <f t="shared" si="87"/>
        <v>1</v>
      </c>
      <c r="BS332" s="1">
        <f t="shared" si="88"/>
        <v>104</v>
      </c>
      <c r="BT332" s="1">
        <f>COUNTIF($BS$10:BS332,601)</f>
        <v>7</v>
      </c>
      <c r="BU332" s="1">
        <f t="shared" si="89"/>
        <v>1</v>
      </c>
    </row>
    <row r="333" spans="2:73">
      <c r="B333" s="1" t="str">
        <f t="shared" si="85"/>
        <v>SkillDescBrief4010401</v>
      </c>
      <c r="C333" s="1" t="str">
        <f t="shared" si="86"/>
        <v>SkillDescDetail401040105</v>
      </c>
      <c r="D333" s="3">
        <v>401040105</v>
      </c>
      <c r="E333" s="3">
        <v>4010401</v>
      </c>
      <c r="F333" s="3">
        <v>5</v>
      </c>
      <c r="G333" s="3" t="s">
        <v>332</v>
      </c>
      <c r="H333" s="3">
        <v>1.95</v>
      </c>
      <c r="I333" s="3" t="s">
        <v>333</v>
      </c>
      <c r="J333" s="3"/>
      <c r="K333" s="3" t="s">
        <v>334</v>
      </c>
      <c r="L333" s="3"/>
      <c r="M333" s="3"/>
      <c r="N333" s="3"/>
      <c r="O333" s="3"/>
      <c r="P333" s="3"/>
      <c r="Q333" s="3" t="s">
        <v>335</v>
      </c>
      <c r="R333" s="3"/>
      <c r="S333" s="3" t="str">
        <f>IF(H333="","",$B$2&amp;G333&amp;$B$2&amp;$B$1&amp;H333)</f>
        <v>"AtkPower":1.95</v>
      </c>
      <c r="T333" s="3" t="str">
        <f>IF(J333="","",$B$2&amp;I333&amp;$B$2&amp;$B$1&amp;J333)</f>
        <v/>
      </c>
      <c r="U333" s="3" t="str">
        <f>IF(L333="","",$B$2&amp;K333&amp;$B$2&amp;$B$1&amp;L333)</f>
        <v/>
      </c>
      <c r="V333" s="3" t="str">
        <f>IF(N333="","",$B$2&amp;M333&amp;$B$2&amp;$B$1&amp;N333)</f>
        <v/>
      </c>
      <c r="W333" s="3" t="str">
        <f>IF(P333="","",$B$2&amp;O333&amp;$B$2&amp;$B$1&amp;P333)</f>
        <v/>
      </c>
      <c r="X333" s="3" t="str">
        <f>IF(R333="","",$B$2&amp;Q333&amp;$B$2&amp;$B$1&amp;R333)</f>
        <v/>
      </c>
      <c r="Y333" s="3" t="str">
        <f t="shared" si="81"/>
        <v>{"AtkPower":1.95}</v>
      </c>
      <c r="Z333" s="11" t="s">
        <v>414</v>
      </c>
      <c r="AA333" s="11" t="str">
        <f t="shared" si="80"/>
        <v>5级：伤害提升至&lt;q=attr_atk&gt;&lt;c=A6EC41&gt;195%&lt;/c&gt;</v>
      </c>
      <c r="AB333" s="11"/>
      <c r="AC333" s="11"/>
      <c r="AD333" s="11">
        <v>5</v>
      </c>
      <c r="AE333" s="11"/>
      <c r="AF333" s="11" t="s">
        <v>345</v>
      </c>
      <c r="AG333" s="11"/>
      <c r="AH333" s="11"/>
      <c r="AI333" s="11"/>
      <c r="AJ333" s="11" t="s">
        <v>346</v>
      </c>
      <c r="AK333" s="11" t="str">
        <f t="shared" si="82"/>
        <v>&lt;q=attr_atk&gt;&lt;c=A6EC41&gt;</v>
      </c>
      <c r="AL333" s="11" t="str">
        <f t="shared" si="83"/>
        <v>195%</v>
      </c>
      <c r="AM333" s="11" t="s">
        <v>298</v>
      </c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 t="str">
        <f t="shared" si="84"/>
        <v>向敌人投掷手捧雷</v>
      </c>
      <c r="BQ333" s="11" t="str">
        <f t="shared" si="75"/>
        <v>5级：伤害提升至&lt;q=attr_atk&gt;&lt;c=A6EC41&gt;195%&lt;/c&gt;</v>
      </c>
      <c r="BR333" s="1">
        <f t="shared" si="87"/>
        <v>1</v>
      </c>
      <c r="BS333" s="1">
        <f t="shared" si="88"/>
        <v>105</v>
      </c>
      <c r="BT333" s="1">
        <f>COUNTIF($BS$10:BS333,601)</f>
        <v>7</v>
      </c>
      <c r="BU333" s="1">
        <f t="shared" si="89"/>
        <v>1</v>
      </c>
    </row>
    <row r="334" spans="2:73">
      <c r="B334" s="1" t="str">
        <f t="shared" si="85"/>
        <v>SkillDescBrief// 大招</v>
      </c>
      <c r="C334" s="1" t="str">
        <f t="shared" si="86"/>
        <v>SkillDescDetail// 大招</v>
      </c>
      <c r="D334" s="7" t="s">
        <v>199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 t="str">
        <f t="shared" si="81"/>
        <v/>
      </c>
      <c r="Z334" s="10" t="s">
        <v>336</v>
      </c>
      <c r="AA334" s="10" t="str">
        <f t="shared" si="80"/>
        <v/>
      </c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 t="str">
        <f t="shared" si="84"/>
        <v/>
      </c>
      <c r="BQ334" s="10" t="str">
        <f t="shared" si="75"/>
        <v/>
      </c>
      <c r="BR334" s="1">
        <f t="shared" si="87"/>
        <v>0</v>
      </c>
      <c r="BS334" s="1">
        <f t="shared" si="88"/>
        <v>0</v>
      </c>
      <c r="BT334" s="1">
        <f>COUNTIF($BS$10:BS334,601)</f>
        <v>7</v>
      </c>
      <c r="BU334" s="1">
        <f t="shared" si="89"/>
        <v>1</v>
      </c>
    </row>
    <row r="335" spans="2:73">
      <c r="B335" s="1" t="str">
        <f t="shared" si="85"/>
        <v>SkillDescBrief4010402</v>
      </c>
      <c r="C335" s="1" t="str">
        <f t="shared" si="86"/>
        <v>SkillDescDetail401040201</v>
      </c>
      <c r="D335" s="3">
        <v>401040201</v>
      </c>
      <c r="E335" s="3">
        <v>4010402</v>
      </c>
      <c r="F335" s="3">
        <v>1</v>
      </c>
      <c r="G335" s="3" t="s">
        <v>332</v>
      </c>
      <c r="H335" s="3">
        <f ca="1">ROUND(_xlfn.XLOOKUP($F335,$D$1:$D$5,$E$1:$E$5)*OFFSET(H335,5-F335,0)/0.05,0)*0.05</f>
        <v>4.2</v>
      </c>
      <c r="I335" s="3" t="s">
        <v>333</v>
      </c>
      <c r="J335" s="3"/>
      <c r="K335" s="3" t="s">
        <v>334</v>
      </c>
      <c r="L335" s="3"/>
      <c r="M335" s="3"/>
      <c r="N335" s="3"/>
      <c r="O335" s="3"/>
      <c r="P335" s="3"/>
      <c r="Q335" s="3" t="s">
        <v>335</v>
      </c>
      <c r="R335" s="3"/>
      <c r="S335" s="3" t="str">
        <f ca="1">IF(H335="","",$B$2&amp;G335&amp;$B$2&amp;$B$1&amp;H335)</f>
        <v>"AtkPower":4.2</v>
      </c>
      <c r="T335" s="3" t="str">
        <f>IF(J335="","",$B$2&amp;I335&amp;$B$2&amp;$B$1&amp;J335)</f>
        <v/>
      </c>
      <c r="U335" s="3" t="str">
        <f>IF(L335="","",$B$2&amp;K335&amp;$B$2&amp;$B$1&amp;L335)</f>
        <v/>
      </c>
      <c r="V335" s="3" t="str">
        <f>IF(N335="","",$B$2&amp;M335&amp;$B$2&amp;$B$1&amp;N335)</f>
        <v/>
      </c>
      <c r="W335" s="3" t="str">
        <f>IF(P335="","",$B$2&amp;O335&amp;$B$2&amp;$B$1&amp;P335)</f>
        <v/>
      </c>
      <c r="X335" s="3" t="str">
        <f>IF(R335="","",$B$2&amp;Q335&amp;$B$2&amp;$B$1&amp;R335)</f>
        <v/>
      </c>
      <c r="Y335" s="3" t="str">
        <f ca="1" t="shared" si="81"/>
        <v>{"AtkPower":4.2}</v>
      </c>
      <c r="Z335" s="11" t="s">
        <v>416</v>
      </c>
      <c r="AA335" s="11" t="str">
        <f ca="1" t="shared" si="80"/>
        <v>投掷手捧雷，落地后向&lt;c=A6EC41&gt;1&lt;/c&gt;个方向爆炸，对&lt;c=A6EC41&gt;1&lt;/c&gt;个敌人造成伤害，伤害提升至&lt;q=attr_atk&gt;&lt;c=A6EC41&gt;420%&lt;/c&gt;</v>
      </c>
      <c r="AB335" s="11"/>
      <c r="AC335" s="11"/>
      <c r="AD335" s="11"/>
      <c r="AE335" s="11"/>
      <c r="AF335" s="11"/>
      <c r="AG335" s="11"/>
      <c r="AH335" s="11"/>
      <c r="AI335" s="11"/>
      <c r="AJ335" s="11" t="s">
        <v>417</v>
      </c>
      <c r="AK335" s="11" t="str">
        <f>$B$6</f>
        <v>&lt;c=A6EC41&gt;</v>
      </c>
      <c r="AL335" s="11">
        <v>1</v>
      </c>
      <c r="AM335" s="11" t="s">
        <v>298</v>
      </c>
      <c r="AN335" s="11" t="s">
        <v>418</v>
      </c>
      <c r="AO335" s="11" t="str">
        <f>$B$6</f>
        <v>&lt;c=A6EC41&gt;</v>
      </c>
      <c r="AP335" s="11">
        <v>1</v>
      </c>
      <c r="AQ335" s="11" t="s">
        <v>298</v>
      </c>
      <c r="AR335" s="11" t="s">
        <v>419</v>
      </c>
      <c r="AS335" s="11" t="str">
        <f>$B$8&amp;$B$6</f>
        <v>&lt;q=attr_atk&gt;&lt;c=A6EC41&gt;</v>
      </c>
      <c r="AT335" s="11" t="str">
        <f ca="1">ROUND($H335*100,2)&amp;"%"</f>
        <v>420%</v>
      </c>
      <c r="AU335" s="11" t="s">
        <v>298</v>
      </c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 t="str">
        <f t="shared" si="84"/>
        <v>投掷手捧雷，落地后爆炸</v>
      </c>
      <c r="BQ335" s="11" t="str">
        <f ca="1" t="shared" si="75"/>
        <v>投掷手捧雷，落地后向&lt;c=A6EC41&gt;1&lt;/c&gt;个方向爆炸，对&lt;c=A6EC41&gt;1&lt;/c&gt;个敌人造成伤害，伤害提升至&lt;q=attr_atk&gt;&lt;c=A6EC41&gt;420%&lt;/c&gt;</v>
      </c>
      <c r="BR335" s="1">
        <f t="shared" si="87"/>
        <v>2</v>
      </c>
      <c r="BS335" s="1">
        <f t="shared" si="88"/>
        <v>201</v>
      </c>
      <c r="BT335" s="1">
        <f>COUNTIF($BS$10:BS335,601)</f>
        <v>7</v>
      </c>
      <c r="BU335" s="1">
        <f t="shared" si="89"/>
        <v>1</v>
      </c>
    </row>
    <row r="336" spans="2:73">
      <c r="B336" s="1" t="str">
        <f t="shared" si="85"/>
        <v>SkillDescBrief4010402</v>
      </c>
      <c r="C336" s="1" t="str">
        <f t="shared" si="86"/>
        <v>SkillDescDetail401040202</v>
      </c>
      <c r="D336" s="3">
        <v>401040202</v>
      </c>
      <c r="E336" s="3">
        <v>4010402</v>
      </c>
      <c r="F336" s="3">
        <v>2</v>
      </c>
      <c r="G336" s="3" t="s">
        <v>332</v>
      </c>
      <c r="H336" s="3">
        <f ca="1">ROUND(_xlfn.XLOOKUP($F336,$D$1:$D$5,$E$1:$E$5)*OFFSET(H336,5-F336,0)/0.05,0)*0.05</f>
        <v>4.5</v>
      </c>
      <c r="I336" s="3" t="s">
        <v>333</v>
      </c>
      <c r="J336" s="3"/>
      <c r="K336" s="3" t="s">
        <v>334</v>
      </c>
      <c r="L336" s="3"/>
      <c r="M336" s="3"/>
      <c r="N336" s="3"/>
      <c r="O336" s="3"/>
      <c r="P336" s="3"/>
      <c r="Q336" s="3" t="s">
        <v>335</v>
      </c>
      <c r="R336" s="3"/>
      <c r="S336" s="3" t="str">
        <f ca="1">IF(H336="","",$B$2&amp;G336&amp;$B$2&amp;$B$1&amp;H336)</f>
        <v>"AtkPower":4.5</v>
      </c>
      <c r="T336" s="3" t="str">
        <f>IF(J336="","",$B$2&amp;I336&amp;$B$2&amp;$B$1&amp;J336)</f>
        <v/>
      </c>
      <c r="U336" s="3" t="str">
        <f>IF(L336="","",$B$2&amp;K336&amp;$B$2&amp;$B$1&amp;L336)</f>
        <v/>
      </c>
      <c r="V336" s="3" t="str">
        <f>IF(N336="","",$B$2&amp;M336&amp;$B$2&amp;$B$1&amp;N336)</f>
        <v/>
      </c>
      <c r="W336" s="3" t="str">
        <f>IF(P336="","",$B$2&amp;O336&amp;$B$2&amp;$B$1&amp;P336)</f>
        <v/>
      </c>
      <c r="X336" s="3" t="str">
        <f>IF(R336="","",$B$2&amp;Q336&amp;$B$2&amp;$B$1&amp;R336)</f>
        <v/>
      </c>
      <c r="Y336" s="3" t="str">
        <f ca="1" t="shared" si="81"/>
        <v>{"AtkPower":4.5}</v>
      </c>
      <c r="Z336" s="11" t="s">
        <v>416</v>
      </c>
      <c r="AA336" s="11" t="str">
        <f ca="1" t="shared" si="80"/>
        <v>2级：伤害提升至&lt;q=attr_atk&gt;&lt;c=A6EC41&gt;450%&lt;/c&gt;</v>
      </c>
      <c r="AB336" s="11"/>
      <c r="AC336" s="11"/>
      <c r="AD336" s="11">
        <v>2</v>
      </c>
      <c r="AE336" s="11"/>
      <c r="AF336" s="11" t="s">
        <v>345</v>
      </c>
      <c r="AG336" s="11"/>
      <c r="AH336" s="11"/>
      <c r="AI336" s="11"/>
      <c r="AJ336" s="11" t="s">
        <v>346</v>
      </c>
      <c r="AK336" s="11" t="str">
        <f t="shared" ref="AK336:AK339" si="90">$B$8&amp;$B$6</f>
        <v>&lt;q=attr_atk&gt;&lt;c=A6EC41&gt;</v>
      </c>
      <c r="AL336" s="11" t="str">
        <f ca="1" t="shared" ref="AL336:AL339" si="91">ROUND($H336*100,2)&amp;"%"</f>
        <v>450%</v>
      </c>
      <c r="AM336" s="11" t="s">
        <v>298</v>
      </c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 t="str">
        <f t="shared" si="84"/>
        <v>投掷手捧雷，落地后爆炸</v>
      </c>
      <c r="BQ336" s="11" t="str">
        <f ca="1" t="shared" si="75"/>
        <v>2级：伤害提升至&lt;q=attr_atk&gt;&lt;c=A6EC41&gt;450%&lt;/c&gt;</v>
      </c>
      <c r="BR336" s="1">
        <f t="shared" si="87"/>
        <v>2</v>
      </c>
      <c r="BS336" s="1">
        <f t="shared" si="88"/>
        <v>202</v>
      </c>
      <c r="BT336" s="1">
        <f>COUNTIF($BS$10:BS336,601)</f>
        <v>7</v>
      </c>
      <c r="BU336" s="1">
        <f t="shared" si="89"/>
        <v>1</v>
      </c>
    </row>
    <row r="337" spans="2:73">
      <c r="B337" s="1" t="str">
        <f t="shared" si="85"/>
        <v>SkillDescBrief4010402</v>
      </c>
      <c r="C337" s="1" t="str">
        <f t="shared" si="86"/>
        <v>SkillDescDetail401040203</v>
      </c>
      <c r="D337" s="3">
        <v>401040203</v>
      </c>
      <c r="E337" s="3">
        <v>4010402</v>
      </c>
      <c r="F337" s="3">
        <v>3</v>
      </c>
      <c r="G337" s="3" t="s">
        <v>332</v>
      </c>
      <c r="H337" s="3">
        <f ca="1">ROUND(_xlfn.XLOOKUP($F337,$D$1:$D$5,$E$1:$E$5)*OFFSET(H337,5-F337,0)/0.05,0)*0.05</f>
        <v>4.8</v>
      </c>
      <c r="I337" s="3" t="s">
        <v>333</v>
      </c>
      <c r="J337" s="3"/>
      <c r="K337" s="3" t="s">
        <v>334</v>
      </c>
      <c r="L337" s="3"/>
      <c r="M337" s="3"/>
      <c r="N337" s="3"/>
      <c r="O337" s="3"/>
      <c r="P337" s="3"/>
      <c r="Q337" s="3" t="s">
        <v>335</v>
      </c>
      <c r="R337" s="3"/>
      <c r="S337" s="3" t="str">
        <f ca="1">IF(H337="","",$B$2&amp;G337&amp;$B$2&amp;$B$1&amp;H337)</f>
        <v>"AtkPower":4.8</v>
      </c>
      <c r="T337" s="3" t="str">
        <f>IF(J337="","",$B$2&amp;I337&amp;$B$2&amp;$B$1&amp;J337)</f>
        <v/>
      </c>
      <c r="U337" s="3" t="str">
        <f>IF(L337="","",$B$2&amp;K337&amp;$B$2&amp;$B$1&amp;L337)</f>
        <v/>
      </c>
      <c r="V337" s="3" t="str">
        <f>IF(N337="","",$B$2&amp;M337&amp;$B$2&amp;$B$1&amp;N337)</f>
        <v/>
      </c>
      <c r="W337" s="3" t="str">
        <f>IF(P337="","",$B$2&amp;O337&amp;$B$2&amp;$B$1&amp;P337)</f>
        <v/>
      </c>
      <c r="X337" s="3" t="str">
        <f>IF(R337="","",$B$2&amp;Q337&amp;$B$2&amp;$B$1&amp;R337)</f>
        <v/>
      </c>
      <c r="Y337" s="3" t="str">
        <f ca="1" t="shared" si="81"/>
        <v>{"AtkPower":4.8}</v>
      </c>
      <c r="Z337" s="11" t="s">
        <v>416</v>
      </c>
      <c r="AA337" s="11" t="str">
        <f ca="1" t="shared" si="80"/>
        <v>3级：伤害提升至&lt;q=attr_atk&gt;&lt;c=A6EC41&gt;480%&lt;/c&gt;</v>
      </c>
      <c r="AB337" s="11"/>
      <c r="AC337" s="11"/>
      <c r="AD337" s="11">
        <v>3</v>
      </c>
      <c r="AE337" s="11"/>
      <c r="AF337" s="11" t="s">
        <v>345</v>
      </c>
      <c r="AG337" s="11"/>
      <c r="AH337" s="11"/>
      <c r="AI337" s="11"/>
      <c r="AJ337" s="11" t="s">
        <v>346</v>
      </c>
      <c r="AK337" s="11" t="str">
        <f t="shared" si="90"/>
        <v>&lt;q=attr_atk&gt;&lt;c=A6EC41&gt;</v>
      </c>
      <c r="AL337" s="11" t="str">
        <f ca="1" t="shared" si="91"/>
        <v>480%</v>
      </c>
      <c r="AM337" s="11" t="s">
        <v>298</v>
      </c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 t="str">
        <f t="shared" si="84"/>
        <v>投掷手捧雷，落地后爆炸</v>
      </c>
      <c r="BQ337" s="11" t="str">
        <f ca="1" t="shared" si="75"/>
        <v>3级：伤害提升至&lt;q=attr_atk&gt;&lt;c=A6EC41&gt;480%&lt;/c&gt;</v>
      </c>
      <c r="BR337" s="1">
        <f t="shared" si="87"/>
        <v>2</v>
      </c>
      <c r="BS337" s="1">
        <f t="shared" si="88"/>
        <v>203</v>
      </c>
      <c r="BT337" s="1">
        <f>COUNTIF($BS$10:BS337,601)</f>
        <v>7</v>
      </c>
      <c r="BU337" s="1">
        <f t="shared" si="89"/>
        <v>1</v>
      </c>
    </row>
    <row r="338" spans="2:73">
      <c r="B338" s="1" t="str">
        <f t="shared" si="85"/>
        <v>SkillDescBrief4010402</v>
      </c>
      <c r="C338" s="1" t="str">
        <f t="shared" si="86"/>
        <v>SkillDescDetail401040204</v>
      </c>
      <c r="D338" s="3">
        <v>401040204</v>
      </c>
      <c r="E338" s="3">
        <v>4010402</v>
      </c>
      <c r="F338" s="3">
        <v>4</v>
      </c>
      <c r="G338" s="3" t="s">
        <v>332</v>
      </c>
      <c r="H338" s="3">
        <f ca="1">ROUND(_xlfn.XLOOKUP($F338,$D$1:$D$5,$E$1:$E$5)*OFFSET(H338,5-F338,0)/0.05,0)*0.05</f>
        <v>5.4</v>
      </c>
      <c r="I338" s="3" t="s">
        <v>333</v>
      </c>
      <c r="J338" s="3"/>
      <c r="K338" s="3" t="s">
        <v>334</v>
      </c>
      <c r="L338" s="3"/>
      <c r="M338" s="3"/>
      <c r="N338" s="3"/>
      <c r="O338" s="3"/>
      <c r="P338" s="3"/>
      <c r="Q338" s="3" t="s">
        <v>335</v>
      </c>
      <c r="R338" s="3"/>
      <c r="S338" s="3" t="str">
        <f ca="1">IF(H338="","",$B$2&amp;G338&amp;$B$2&amp;$B$1&amp;H338)</f>
        <v>"AtkPower":5.4</v>
      </c>
      <c r="T338" s="3" t="str">
        <f>IF(J338="","",$B$2&amp;I338&amp;$B$2&amp;$B$1&amp;J338)</f>
        <v/>
      </c>
      <c r="U338" s="3" t="str">
        <f>IF(L338="","",$B$2&amp;K338&amp;$B$2&amp;$B$1&amp;L338)</f>
        <v/>
      </c>
      <c r="V338" s="3" t="str">
        <f>IF(N338="","",$B$2&amp;M338&amp;$B$2&amp;$B$1&amp;N338)</f>
        <v/>
      </c>
      <c r="W338" s="3" t="str">
        <f>IF(P338="","",$B$2&amp;O338&amp;$B$2&amp;$B$1&amp;P338)</f>
        <v/>
      </c>
      <c r="X338" s="3" t="str">
        <f>IF(R338="","",$B$2&amp;Q338&amp;$B$2&amp;$B$1&amp;R338)</f>
        <v/>
      </c>
      <c r="Y338" s="3" t="str">
        <f ca="1" t="shared" si="81"/>
        <v>{"AtkPower":5.4}</v>
      </c>
      <c r="Z338" s="11" t="s">
        <v>416</v>
      </c>
      <c r="AA338" s="11" t="str">
        <f ca="1" t="shared" si="80"/>
        <v>4级：伤害提升至&lt;q=attr_atk&gt;&lt;c=A6EC41&gt;540%&lt;/c&gt;</v>
      </c>
      <c r="AB338" s="11"/>
      <c r="AC338" s="11"/>
      <c r="AD338" s="11">
        <v>4</v>
      </c>
      <c r="AE338" s="11"/>
      <c r="AF338" s="11" t="s">
        <v>345</v>
      </c>
      <c r="AG338" s="11"/>
      <c r="AH338" s="11"/>
      <c r="AI338" s="11"/>
      <c r="AJ338" s="11" t="s">
        <v>346</v>
      </c>
      <c r="AK338" s="11" t="str">
        <f t="shared" si="90"/>
        <v>&lt;q=attr_atk&gt;&lt;c=A6EC41&gt;</v>
      </c>
      <c r="AL338" s="11" t="str">
        <f ca="1" t="shared" si="91"/>
        <v>540%</v>
      </c>
      <c r="AM338" s="11" t="s">
        <v>298</v>
      </c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 t="str">
        <f t="shared" si="84"/>
        <v>投掷手捧雷，落地后爆炸</v>
      </c>
      <c r="BQ338" s="11" t="str">
        <f ca="1" t="shared" si="75"/>
        <v>4级：伤害提升至&lt;q=attr_atk&gt;&lt;c=A6EC41&gt;540%&lt;/c&gt;</v>
      </c>
      <c r="BR338" s="1">
        <f t="shared" si="87"/>
        <v>2</v>
      </c>
      <c r="BS338" s="1">
        <f t="shared" si="88"/>
        <v>204</v>
      </c>
      <c r="BT338" s="1">
        <f>COUNTIF($BS$10:BS338,601)</f>
        <v>7</v>
      </c>
      <c r="BU338" s="1">
        <f t="shared" si="89"/>
        <v>1</v>
      </c>
    </row>
    <row r="339" spans="2:73">
      <c r="B339" s="1" t="str">
        <f t="shared" si="85"/>
        <v>SkillDescBrief4010402</v>
      </c>
      <c r="C339" s="1" t="str">
        <f t="shared" si="86"/>
        <v>SkillDescDetail401040205</v>
      </c>
      <c r="D339" s="3">
        <v>401040205</v>
      </c>
      <c r="E339" s="3">
        <v>4010402</v>
      </c>
      <c r="F339" s="3">
        <v>5</v>
      </c>
      <c r="G339" s="3" t="s">
        <v>332</v>
      </c>
      <c r="H339" s="3">
        <v>6</v>
      </c>
      <c r="I339" s="3" t="s">
        <v>333</v>
      </c>
      <c r="J339" s="3"/>
      <c r="K339" s="3" t="s">
        <v>334</v>
      </c>
      <c r="L339" s="3"/>
      <c r="M339" s="3"/>
      <c r="N339" s="3"/>
      <c r="O339" s="3"/>
      <c r="P339" s="3"/>
      <c r="Q339" s="3" t="s">
        <v>335</v>
      </c>
      <c r="R339" s="3"/>
      <c r="S339" s="3" t="str">
        <f>IF(H339="","",$B$2&amp;G339&amp;$B$2&amp;$B$1&amp;H339)</f>
        <v>"AtkPower":6</v>
      </c>
      <c r="T339" s="3" t="str">
        <f>IF(J339="","",$B$2&amp;I339&amp;$B$2&amp;$B$1&amp;J339)</f>
        <v/>
      </c>
      <c r="U339" s="3" t="str">
        <f>IF(L339="","",$B$2&amp;K339&amp;$B$2&amp;$B$1&amp;L339)</f>
        <v/>
      </c>
      <c r="V339" s="3" t="str">
        <f>IF(N339="","",$B$2&amp;M339&amp;$B$2&amp;$B$1&amp;N339)</f>
        <v/>
      </c>
      <c r="W339" s="3" t="str">
        <f>IF(P339="","",$B$2&amp;O339&amp;$B$2&amp;$B$1&amp;P339)</f>
        <v/>
      </c>
      <c r="X339" s="3" t="str">
        <f>IF(R339="","",$B$2&amp;Q339&amp;$B$2&amp;$B$1&amp;R339)</f>
        <v/>
      </c>
      <c r="Y339" s="3" t="str">
        <f t="shared" si="81"/>
        <v>{"AtkPower":6}</v>
      </c>
      <c r="Z339" s="11" t="s">
        <v>416</v>
      </c>
      <c r="AA339" s="11" t="str">
        <f t="shared" si="80"/>
        <v>5级：伤害提升至&lt;q=attr_atk&gt;&lt;c=A6EC41&gt;600%&lt;/c&gt;</v>
      </c>
      <c r="AB339" s="11"/>
      <c r="AC339" s="11"/>
      <c r="AD339" s="11">
        <v>5</v>
      </c>
      <c r="AE339" s="11"/>
      <c r="AF339" s="11" t="s">
        <v>345</v>
      </c>
      <c r="AG339" s="11"/>
      <c r="AH339" s="11"/>
      <c r="AI339" s="11"/>
      <c r="AJ339" s="11" t="s">
        <v>346</v>
      </c>
      <c r="AK339" s="11" t="str">
        <f t="shared" si="90"/>
        <v>&lt;q=attr_atk&gt;&lt;c=A6EC41&gt;</v>
      </c>
      <c r="AL339" s="11" t="str">
        <f t="shared" si="91"/>
        <v>600%</v>
      </c>
      <c r="AM339" s="11" t="s">
        <v>298</v>
      </c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 t="str">
        <f t="shared" si="84"/>
        <v>投掷手捧雷，落地后爆炸</v>
      </c>
      <c r="BQ339" s="11" t="str">
        <f t="shared" si="75"/>
        <v>5级：伤害提升至&lt;q=attr_atk&gt;&lt;c=A6EC41&gt;600%&lt;/c&gt;</v>
      </c>
      <c r="BR339" s="1">
        <f t="shared" si="87"/>
        <v>2</v>
      </c>
      <c r="BS339" s="1">
        <f t="shared" si="88"/>
        <v>205</v>
      </c>
      <c r="BT339" s="1">
        <f>COUNTIF($BS$10:BS339,601)</f>
        <v>7</v>
      </c>
      <c r="BU339" s="1">
        <f t="shared" si="89"/>
        <v>1</v>
      </c>
    </row>
    <row r="340" spans="2:73">
      <c r="B340" s="1" t="str">
        <f t="shared" si="85"/>
        <v>SkillDescBrief// 经营被动</v>
      </c>
      <c r="C340" s="1" t="str">
        <f t="shared" si="86"/>
        <v>SkillDescDetail// 经营被动</v>
      </c>
      <c r="D340" s="7" t="s">
        <v>71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 t="str">
        <f t="shared" si="81"/>
        <v/>
      </c>
      <c r="Z340" s="10" t="s">
        <v>336</v>
      </c>
      <c r="AA340" s="10" t="str">
        <f t="shared" si="80"/>
        <v/>
      </c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 t="str">
        <f t="shared" si="84"/>
        <v/>
      </c>
      <c r="BQ340" s="10" t="str">
        <f t="shared" si="75"/>
        <v/>
      </c>
      <c r="BR340" s="1">
        <f t="shared" si="87"/>
        <v>0</v>
      </c>
      <c r="BS340" s="1">
        <f t="shared" si="88"/>
        <v>0</v>
      </c>
      <c r="BT340" s="1">
        <f>COUNTIF($BS$10:BS340,601)</f>
        <v>7</v>
      </c>
      <c r="BU340" s="1">
        <f t="shared" si="89"/>
        <v>1</v>
      </c>
    </row>
    <row r="341" spans="2:73">
      <c r="B341" s="1" t="str">
        <f t="shared" si="85"/>
        <v>SkillDescBrief4010403</v>
      </c>
      <c r="C341" s="1" t="str">
        <f t="shared" si="86"/>
        <v>SkillDescDetail401040301</v>
      </c>
      <c r="D341" s="3">
        <v>401040301</v>
      </c>
      <c r="E341" s="3">
        <v>4010403</v>
      </c>
      <c r="F341" s="3">
        <v>1</v>
      </c>
      <c r="G341" s="3" t="s">
        <v>332</v>
      </c>
      <c r="H341" s="3"/>
      <c r="I341" s="3" t="s">
        <v>333</v>
      </c>
      <c r="J341" s="3"/>
      <c r="K341" s="3" t="s">
        <v>334</v>
      </c>
      <c r="L341" s="3"/>
      <c r="M341" s="3"/>
      <c r="N341" s="3"/>
      <c r="O341" s="3"/>
      <c r="P341" s="3"/>
      <c r="Q341" s="3" t="s">
        <v>335</v>
      </c>
      <c r="R341" s="3"/>
      <c r="S341" s="3" t="str">
        <f>IF(H341="","",$B$2&amp;G341&amp;$B$2&amp;$B$1&amp;H341)</f>
        <v/>
      </c>
      <c r="T341" s="3" t="str">
        <f>IF(J341="","",$B$2&amp;I341&amp;$B$2&amp;$B$1&amp;J341)</f>
        <v/>
      </c>
      <c r="U341" s="3" t="str">
        <f>IF(L341="","",$B$2&amp;K341&amp;$B$2&amp;$B$1&amp;L341)</f>
        <v/>
      </c>
      <c r="V341" s="3" t="str">
        <f>IF(N341="","",$B$2&amp;M341&amp;$B$2&amp;$B$1&amp;N341)</f>
        <v/>
      </c>
      <c r="W341" s="3" t="str">
        <f>IF(P341="","",$B$2&amp;O341&amp;$B$2&amp;$B$1&amp;P341)</f>
        <v/>
      </c>
      <c r="X341" s="3" t="str">
        <f>IF(R341="","",$B$2&amp;Q341&amp;$B$2&amp;$B$1&amp;R341)</f>
        <v/>
      </c>
      <c r="Y341" s="3" t="str">
        <f t="shared" si="81"/>
        <v>{}</v>
      </c>
      <c r="Z341" s="11" t="s">
        <v>358</v>
      </c>
      <c r="AA341" s="11" t="str">
        <f t="shared" si="80"/>
        <v>放置在产业中时，产业收入提高&lt;c=A6EC41&gt;2&lt;/c&gt;倍，产业升级消耗减少&lt;c=A6EC41&gt;2&lt;/c&gt;倍</v>
      </c>
      <c r="AB341" s="11"/>
      <c r="AC341" s="11"/>
      <c r="AD341" s="11"/>
      <c r="AE341" s="11"/>
      <c r="AF341" s="11"/>
      <c r="AG341" s="11"/>
      <c r="AH341" s="11"/>
      <c r="AI341" s="11"/>
      <c r="AJ341" s="11" t="s">
        <v>359</v>
      </c>
      <c r="AK341" s="11" t="str">
        <f t="shared" ref="AK341:AK345" si="92">$B$6</f>
        <v>&lt;c=A6EC41&gt;</v>
      </c>
      <c r="AL341" s="11">
        <v>2</v>
      </c>
      <c r="AM341" s="11" t="s">
        <v>298</v>
      </c>
      <c r="AN341" s="11" t="s">
        <v>360</v>
      </c>
      <c r="AO341" s="11" t="s">
        <v>304</v>
      </c>
      <c r="AP341" s="11">
        <v>2</v>
      </c>
      <c r="AQ341" s="11" t="s">
        <v>298</v>
      </c>
      <c r="AR341" s="11" t="s">
        <v>361</v>
      </c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 t="str">
        <f t="shared" si="84"/>
        <v>使产业收入提高，升级消耗减少</v>
      </c>
      <c r="BQ341" s="11" t="str">
        <f t="shared" si="75"/>
        <v>放置在产业中时，产业收入提高&lt;c=A6EC41&gt;2&lt;/c&gt;倍，产业升级消耗减少&lt;c=A6EC41&gt;2&lt;/c&gt;倍</v>
      </c>
      <c r="BR341" s="1">
        <f t="shared" si="87"/>
        <v>3</v>
      </c>
      <c r="BS341" s="1">
        <f t="shared" si="88"/>
        <v>301</v>
      </c>
      <c r="BT341" s="1">
        <f>COUNTIF($BS$10:BS341,601)</f>
        <v>7</v>
      </c>
      <c r="BU341" s="1">
        <f t="shared" si="89"/>
        <v>1</v>
      </c>
    </row>
    <row r="342" spans="2:73">
      <c r="B342" s="1" t="str">
        <f t="shared" si="85"/>
        <v>SkillDescBrief4010403</v>
      </c>
      <c r="C342" s="1" t="str">
        <f t="shared" si="86"/>
        <v>SkillDescDetail401040302</v>
      </c>
      <c r="D342" s="3">
        <v>401040302</v>
      </c>
      <c r="E342" s="3">
        <v>4010403</v>
      </c>
      <c r="F342" s="3">
        <v>2</v>
      </c>
      <c r="G342" s="3" t="s">
        <v>332</v>
      </c>
      <c r="H342" s="3"/>
      <c r="I342" s="3" t="s">
        <v>333</v>
      </c>
      <c r="J342" s="3"/>
      <c r="K342" s="3" t="s">
        <v>334</v>
      </c>
      <c r="L342" s="3"/>
      <c r="M342" s="3"/>
      <c r="N342" s="3"/>
      <c r="O342" s="3"/>
      <c r="P342" s="3"/>
      <c r="Q342" s="3" t="s">
        <v>335</v>
      </c>
      <c r="R342" s="3"/>
      <c r="S342" s="3" t="str">
        <f>IF(H342="","",$B$2&amp;G342&amp;$B$2&amp;$B$1&amp;H342)</f>
        <v/>
      </c>
      <c r="T342" s="3" t="str">
        <f>IF(J342="","",$B$2&amp;I342&amp;$B$2&amp;$B$1&amp;J342)</f>
        <v/>
      </c>
      <c r="U342" s="3" t="str">
        <f>IF(L342="","",$B$2&amp;K342&amp;$B$2&amp;$B$1&amp;L342)</f>
        <v/>
      </c>
      <c r="V342" s="3" t="str">
        <f>IF(N342="","",$B$2&amp;M342&amp;$B$2&amp;$B$1&amp;N342)</f>
        <v/>
      </c>
      <c r="W342" s="3" t="str">
        <f>IF(P342="","",$B$2&amp;O342&amp;$B$2&amp;$B$1&amp;P342)</f>
        <v/>
      </c>
      <c r="X342" s="3" t="str">
        <f>IF(R342="","",$B$2&amp;Q342&amp;$B$2&amp;$B$1&amp;R342)</f>
        <v/>
      </c>
      <c r="Y342" s="3" t="str">
        <f t="shared" si="81"/>
        <v>{}</v>
      </c>
      <c r="Z342" s="11" t="s">
        <v>358</v>
      </c>
      <c r="AA342" s="11" t="str">
        <f t="shared" si="80"/>
        <v>2级：放置在产业中时，产业收入提高&lt;c=A6EC41&gt;8&lt;/c&gt;倍，产业升级消耗减少&lt;c=A6EC41&gt;8&lt;/c&gt;倍</v>
      </c>
      <c r="AB342" s="11"/>
      <c r="AC342" s="11"/>
      <c r="AD342" s="11">
        <v>2</v>
      </c>
      <c r="AE342" s="11"/>
      <c r="AF342" s="11" t="s">
        <v>345</v>
      </c>
      <c r="AG342" s="11"/>
      <c r="AH342" s="11"/>
      <c r="AI342" s="11"/>
      <c r="AJ342" s="11" t="s">
        <v>359</v>
      </c>
      <c r="AK342" s="11" t="str">
        <f t="shared" si="92"/>
        <v>&lt;c=A6EC41&gt;</v>
      </c>
      <c r="AL342" s="11">
        <f>AL341*4</f>
        <v>8</v>
      </c>
      <c r="AM342" s="11" t="s">
        <v>298</v>
      </c>
      <c r="AN342" s="11" t="s">
        <v>360</v>
      </c>
      <c r="AO342" s="11" t="s">
        <v>304</v>
      </c>
      <c r="AP342" s="11">
        <f>AP341*4</f>
        <v>8</v>
      </c>
      <c r="AQ342" s="11" t="s">
        <v>298</v>
      </c>
      <c r="AR342" s="11" t="s">
        <v>361</v>
      </c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 t="str">
        <f t="shared" si="84"/>
        <v>使产业收入提高，升级消耗减少</v>
      </c>
      <c r="BQ342" s="11" t="str">
        <f t="shared" si="75"/>
        <v>2级：放置在产业中时，产业收入提高&lt;c=A6EC41&gt;8&lt;/c&gt;倍，产业升级消耗减少&lt;c=A6EC41&gt;8&lt;/c&gt;倍</v>
      </c>
      <c r="BR342" s="1">
        <f t="shared" si="87"/>
        <v>3</v>
      </c>
      <c r="BS342" s="1">
        <f t="shared" si="88"/>
        <v>302</v>
      </c>
      <c r="BT342" s="1">
        <f>COUNTIF($BS$10:BS342,601)</f>
        <v>7</v>
      </c>
      <c r="BU342" s="1">
        <f t="shared" si="89"/>
        <v>1</v>
      </c>
    </row>
    <row r="343" spans="2:73">
      <c r="B343" s="1" t="str">
        <f t="shared" si="85"/>
        <v>SkillDescBrief4010403</v>
      </c>
      <c r="C343" s="1" t="str">
        <f t="shared" si="86"/>
        <v>SkillDescDetail401040303</v>
      </c>
      <c r="D343" s="3">
        <v>401040303</v>
      </c>
      <c r="E343" s="3">
        <v>4010403</v>
      </c>
      <c r="F343" s="3">
        <v>3</v>
      </c>
      <c r="G343" s="3" t="s">
        <v>332</v>
      </c>
      <c r="H343" s="3"/>
      <c r="I343" s="3" t="s">
        <v>333</v>
      </c>
      <c r="J343" s="3"/>
      <c r="K343" s="3" t="s">
        <v>334</v>
      </c>
      <c r="L343" s="3"/>
      <c r="M343" s="3"/>
      <c r="N343" s="3"/>
      <c r="O343" s="3"/>
      <c r="P343" s="3"/>
      <c r="Q343" s="3" t="s">
        <v>335</v>
      </c>
      <c r="R343" s="3"/>
      <c r="S343" s="3" t="str">
        <f>IF(H343="","",$B$2&amp;G343&amp;$B$2&amp;$B$1&amp;H343)</f>
        <v/>
      </c>
      <c r="T343" s="3" t="str">
        <f>IF(J343="","",$B$2&amp;I343&amp;$B$2&amp;$B$1&amp;J343)</f>
        <v/>
      </c>
      <c r="U343" s="3" t="str">
        <f>IF(L343="","",$B$2&amp;K343&amp;$B$2&amp;$B$1&amp;L343)</f>
        <v/>
      </c>
      <c r="V343" s="3" t="str">
        <f>IF(N343="","",$B$2&amp;M343&amp;$B$2&amp;$B$1&amp;N343)</f>
        <v/>
      </c>
      <c r="W343" s="3" t="str">
        <f>IF(P343="","",$B$2&amp;O343&amp;$B$2&amp;$B$1&amp;P343)</f>
        <v/>
      </c>
      <c r="X343" s="3" t="str">
        <f>IF(R343="","",$B$2&amp;Q343&amp;$B$2&amp;$B$1&amp;R343)</f>
        <v/>
      </c>
      <c r="Y343" s="3" t="str">
        <f t="shared" si="81"/>
        <v>{}</v>
      </c>
      <c r="Z343" s="11" t="s">
        <v>358</v>
      </c>
      <c r="AA343" s="11" t="str">
        <f t="shared" si="80"/>
        <v>3级：放置在产业中时，产业收入提高&lt;c=A6EC41&gt;32&lt;/c&gt;倍，产业升级消耗减少&lt;c=A6EC41&gt;32&lt;/c&gt;倍</v>
      </c>
      <c r="AB343" s="11"/>
      <c r="AC343" s="11"/>
      <c r="AD343" s="11">
        <v>3</v>
      </c>
      <c r="AE343" s="11"/>
      <c r="AF343" s="11" t="s">
        <v>345</v>
      </c>
      <c r="AG343" s="11"/>
      <c r="AH343" s="11"/>
      <c r="AI343" s="11"/>
      <c r="AJ343" s="11" t="s">
        <v>359</v>
      </c>
      <c r="AK343" s="11" t="str">
        <f t="shared" si="92"/>
        <v>&lt;c=A6EC41&gt;</v>
      </c>
      <c r="AL343" s="11">
        <f>AL342*4</f>
        <v>32</v>
      </c>
      <c r="AM343" s="11" t="s">
        <v>298</v>
      </c>
      <c r="AN343" s="11" t="s">
        <v>360</v>
      </c>
      <c r="AO343" s="11" t="s">
        <v>304</v>
      </c>
      <c r="AP343" s="11">
        <f>AP342*4</f>
        <v>32</v>
      </c>
      <c r="AQ343" s="11" t="s">
        <v>298</v>
      </c>
      <c r="AR343" s="11" t="s">
        <v>361</v>
      </c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 t="str">
        <f t="shared" si="84"/>
        <v>使产业收入提高，升级消耗减少</v>
      </c>
      <c r="BQ343" s="11" t="str">
        <f t="shared" si="75"/>
        <v>3级：放置在产业中时，产业收入提高&lt;c=A6EC41&gt;32&lt;/c&gt;倍，产业升级消耗减少&lt;c=A6EC41&gt;32&lt;/c&gt;倍</v>
      </c>
      <c r="BR343" s="1">
        <f t="shared" si="87"/>
        <v>3</v>
      </c>
      <c r="BS343" s="1">
        <f t="shared" si="88"/>
        <v>303</v>
      </c>
      <c r="BT343" s="1">
        <f>COUNTIF($BS$10:BS343,601)</f>
        <v>7</v>
      </c>
      <c r="BU343" s="1">
        <f t="shared" si="89"/>
        <v>1</v>
      </c>
    </row>
    <row r="344" spans="2:73">
      <c r="B344" s="1" t="str">
        <f t="shared" si="85"/>
        <v>SkillDescBrief4010403</v>
      </c>
      <c r="C344" s="1" t="str">
        <f t="shared" si="86"/>
        <v>SkillDescDetail401040304</v>
      </c>
      <c r="D344" s="3">
        <v>401040304</v>
      </c>
      <c r="E344" s="3">
        <v>4010403</v>
      </c>
      <c r="F344" s="3">
        <v>4</v>
      </c>
      <c r="G344" s="3" t="s">
        <v>332</v>
      </c>
      <c r="H344" s="3"/>
      <c r="I344" s="3" t="s">
        <v>333</v>
      </c>
      <c r="J344" s="3"/>
      <c r="K344" s="3" t="s">
        <v>334</v>
      </c>
      <c r="L344" s="3"/>
      <c r="M344" s="3"/>
      <c r="N344" s="3"/>
      <c r="O344" s="3"/>
      <c r="P344" s="3"/>
      <c r="Q344" s="3" t="s">
        <v>335</v>
      </c>
      <c r="R344" s="3"/>
      <c r="S344" s="3" t="str">
        <f>IF(H344="","",$B$2&amp;G344&amp;$B$2&amp;$B$1&amp;H344)</f>
        <v/>
      </c>
      <c r="T344" s="3" t="str">
        <f>IF(J344="","",$B$2&amp;I344&amp;$B$2&amp;$B$1&amp;J344)</f>
        <v/>
      </c>
      <c r="U344" s="3" t="str">
        <f>IF(L344="","",$B$2&amp;K344&amp;$B$2&amp;$B$1&amp;L344)</f>
        <v/>
      </c>
      <c r="V344" s="3" t="str">
        <f>IF(N344="","",$B$2&amp;M344&amp;$B$2&amp;$B$1&amp;N344)</f>
        <v/>
      </c>
      <c r="W344" s="3" t="str">
        <f>IF(P344="","",$B$2&amp;O344&amp;$B$2&amp;$B$1&amp;P344)</f>
        <v/>
      </c>
      <c r="X344" s="3" t="str">
        <f>IF(R344="","",$B$2&amp;Q344&amp;$B$2&amp;$B$1&amp;R344)</f>
        <v/>
      </c>
      <c r="Y344" s="3" t="str">
        <f t="shared" si="81"/>
        <v>{}</v>
      </c>
      <c r="Z344" s="11" t="s">
        <v>358</v>
      </c>
      <c r="AA344" s="11" t="str">
        <f t="shared" si="80"/>
        <v>4级：放置在产业中时，产业收入提高&lt;c=A6EC41&gt;64&lt;/c&gt;倍，产业升级消耗减少&lt;c=A6EC41&gt;64&lt;/c&gt;倍</v>
      </c>
      <c r="AB344" s="11"/>
      <c r="AC344" s="11"/>
      <c r="AD344" s="11">
        <v>4</v>
      </c>
      <c r="AE344" s="11"/>
      <c r="AF344" s="11" t="s">
        <v>345</v>
      </c>
      <c r="AG344" s="11"/>
      <c r="AH344" s="11"/>
      <c r="AI344" s="11"/>
      <c r="AJ344" s="11" t="s">
        <v>359</v>
      </c>
      <c r="AK344" s="11" t="str">
        <f t="shared" si="92"/>
        <v>&lt;c=A6EC41&gt;</v>
      </c>
      <c r="AL344" s="11">
        <v>64</v>
      </c>
      <c r="AM344" s="11" t="s">
        <v>298</v>
      </c>
      <c r="AN344" s="11" t="s">
        <v>360</v>
      </c>
      <c r="AO344" s="11" t="s">
        <v>304</v>
      </c>
      <c r="AP344" s="11">
        <v>64</v>
      </c>
      <c r="AQ344" s="11" t="s">
        <v>298</v>
      </c>
      <c r="AR344" s="11" t="s">
        <v>361</v>
      </c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 t="str">
        <f t="shared" si="84"/>
        <v>使产业收入提高，升级消耗减少</v>
      </c>
      <c r="BQ344" s="11" t="str">
        <f t="shared" si="75"/>
        <v>4级：放置在产业中时，产业收入提高&lt;c=A6EC41&gt;64&lt;/c&gt;倍，产业升级消耗减少&lt;c=A6EC41&gt;64&lt;/c&gt;倍</v>
      </c>
      <c r="BR344" s="1">
        <f t="shared" si="87"/>
        <v>3</v>
      </c>
      <c r="BS344" s="1">
        <f t="shared" si="88"/>
        <v>304</v>
      </c>
      <c r="BT344" s="1">
        <f>COUNTIF($BS$10:BS344,601)</f>
        <v>7</v>
      </c>
      <c r="BU344" s="1">
        <f t="shared" si="89"/>
        <v>1</v>
      </c>
    </row>
    <row r="345" spans="2:73">
      <c r="B345" s="1" t="str">
        <f t="shared" si="85"/>
        <v>SkillDescBrief4010403</v>
      </c>
      <c r="C345" s="1" t="str">
        <f t="shared" si="86"/>
        <v>SkillDescDetail401040305</v>
      </c>
      <c r="D345" s="3">
        <v>401040305</v>
      </c>
      <c r="E345" s="3">
        <v>4010403</v>
      </c>
      <c r="F345" s="3">
        <v>5</v>
      </c>
      <c r="G345" s="3" t="s">
        <v>332</v>
      </c>
      <c r="H345" s="3"/>
      <c r="I345" s="3" t="s">
        <v>333</v>
      </c>
      <c r="J345" s="3"/>
      <c r="K345" s="3" t="s">
        <v>334</v>
      </c>
      <c r="L345" s="3"/>
      <c r="M345" s="3"/>
      <c r="N345" s="3"/>
      <c r="O345" s="3"/>
      <c r="P345" s="3"/>
      <c r="Q345" s="3" t="s">
        <v>335</v>
      </c>
      <c r="R345" s="3"/>
      <c r="S345" s="3" t="str">
        <f>IF(H345="","",$B$2&amp;G345&amp;$B$2&amp;$B$1&amp;H345)</f>
        <v/>
      </c>
      <c r="T345" s="3" t="str">
        <f>IF(J345="","",$B$2&amp;I345&amp;$B$2&amp;$B$1&amp;J345)</f>
        <v/>
      </c>
      <c r="U345" s="3" t="str">
        <f>IF(L345="","",$B$2&amp;K345&amp;$B$2&amp;$B$1&amp;L345)</f>
        <v/>
      </c>
      <c r="V345" s="3" t="str">
        <f>IF(N345="","",$B$2&amp;M345&amp;$B$2&amp;$B$1&amp;N345)</f>
        <v/>
      </c>
      <c r="W345" s="3" t="str">
        <f>IF(P345="","",$B$2&amp;O345&amp;$B$2&amp;$B$1&amp;P345)</f>
        <v/>
      </c>
      <c r="X345" s="3" t="str">
        <f>IF(R345="","",$B$2&amp;Q345&amp;$B$2&amp;$B$1&amp;R345)</f>
        <v/>
      </c>
      <c r="Y345" s="3" t="str">
        <f t="shared" si="81"/>
        <v>{}</v>
      </c>
      <c r="Z345" s="11" t="s">
        <v>358</v>
      </c>
      <c r="AA345" s="11" t="str">
        <f t="shared" si="80"/>
        <v>5级：放置在产业中时，产业收入提高&lt;c=A6EC41&gt;128&lt;/c&gt;倍，产业升级消耗减少&lt;c=A6EC41&gt;128&lt;/c&gt;倍</v>
      </c>
      <c r="AB345" s="11"/>
      <c r="AC345" s="11"/>
      <c r="AD345" s="11">
        <v>5</v>
      </c>
      <c r="AE345" s="11"/>
      <c r="AF345" s="11" t="s">
        <v>345</v>
      </c>
      <c r="AG345" s="11"/>
      <c r="AH345" s="11"/>
      <c r="AI345" s="11"/>
      <c r="AJ345" s="11" t="s">
        <v>359</v>
      </c>
      <c r="AK345" s="11" t="str">
        <f t="shared" si="92"/>
        <v>&lt;c=A6EC41&gt;</v>
      </c>
      <c r="AL345" s="11">
        <v>128</v>
      </c>
      <c r="AM345" s="11" t="s">
        <v>298</v>
      </c>
      <c r="AN345" s="11" t="s">
        <v>360</v>
      </c>
      <c r="AO345" s="11" t="s">
        <v>304</v>
      </c>
      <c r="AP345" s="11">
        <v>128</v>
      </c>
      <c r="AQ345" s="11" t="s">
        <v>298</v>
      </c>
      <c r="AR345" s="11" t="s">
        <v>361</v>
      </c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 t="str">
        <f t="shared" si="84"/>
        <v>使产业收入提高，升级消耗减少</v>
      </c>
      <c r="BQ345" s="11" t="str">
        <f t="shared" si="75"/>
        <v>5级：放置在产业中时，产业收入提高&lt;c=A6EC41&gt;128&lt;/c&gt;倍，产业升级消耗减少&lt;c=A6EC41&gt;128&lt;/c&gt;倍</v>
      </c>
      <c r="BR345" s="1">
        <f t="shared" si="87"/>
        <v>3</v>
      </c>
      <c r="BS345" s="1">
        <f t="shared" si="88"/>
        <v>305</v>
      </c>
      <c r="BT345" s="1">
        <f>COUNTIF($BS$10:BS345,601)</f>
        <v>7</v>
      </c>
      <c r="BU345" s="1">
        <f t="shared" si="89"/>
        <v>1</v>
      </c>
    </row>
    <row r="346" spans="2:73">
      <c r="B346" s="1" t="str">
        <f t="shared" si="85"/>
        <v>SkillDescBrief// 战斗被动</v>
      </c>
      <c r="C346" s="1" t="str">
        <f t="shared" si="86"/>
        <v>SkillDescDetail// 战斗被动1</v>
      </c>
      <c r="D346" s="7" t="s">
        <v>337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 t="str">
        <f t="shared" si="81"/>
        <v/>
      </c>
      <c r="Z346" s="10" t="s">
        <v>336</v>
      </c>
      <c r="AA346" s="10" t="str">
        <f t="shared" si="80"/>
        <v/>
      </c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 t="str">
        <f t="shared" si="84"/>
        <v/>
      </c>
      <c r="BQ346" s="10" t="str">
        <f t="shared" si="75"/>
        <v/>
      </c>
      <c r="BR346" s="1">
        <f t="shared" si="87"/>
        <v>0</v>
      </c>
      <c r="BS346" s="1">
        <f t="shared" si="88"/>
        <v>0</v>
      </c>
      <c r="BT346" s="1">
        <f>COUNTIF($BS$10:BS346,601)</f>
        <v>7</v>
      </c>
      <c r="BU346" s="1">
        <f t="shared" si="89"/>
        <v>1</v>
      </c>
    </row>
    <row r="347" spans="2:73">
      <c r="B347" s="1" t="str">
        <f t="shared" si="85"/>
        <v>SkillDescBrief4010404</v>
      </c>
      <c r="C347" s="1" t="str">
        <f t="shared" si="86"/>
        <v>SkillDescDetail401040401</v>
      </c>
      <c r="D347" s="3">
        <v>401040401</v>
      </c>
      <c r="E347" s="3">
        <v>4010404</v>
      </c>
      <c r="F347" s="3">
        <v>1</v>
      </c>
      <c r="G347" s="3" t="s">
        <v>332</v>
      </c>
      <c r="H347" s="3">
        <f ca="1">ROUND(_xlfn.XLOOKUP($F347,$D$1:$D$5,$E$1:$E$5)*OFFSET(H347,5-F347,0)/0.05,0)*0.05</f>
        <v>4.55</v>
      </c>
      <c r="I347" s="3" t="s">
        <v>333</v>
      </c>
      <c r="J347" s="3"/>
      <c r="K347" s="3" t="s">
        <v>334</v>
      </c>
      <c r="L347" s="3"/>
      <c r="M347" s="3"/>
      <c r="N347" s="3"/>
      <c r="O347" s="3"/>
      <c r="P347" s="3"/>
      <c r="Q347" s="3" t="s">
        <v>335</v>
      </c>
      <c r="R347" s="3"/>
      <c r="S347" s="3" t="str">
        <f ca="1">IF(H347="","",$B$2&amp;G347&amp;$B$2&amp;$B$1&amp;H347)</f>
        <v>"AtkPower":4.55</v>
      </c>
      <c r="T347" s="3" t="str">
        <f>IF(J347="","",$B$2&amp;I347&amp;$B$2&amp;$B$1&amp;J347)</f>
        <v/>
      </c>
      <c r="U347" s="3" t="str">
        <f>IF(L347="","",$B$2&amp;K347&amp;$B$2&amp;$B$1&amp;L347)</f>
        <v/>
      </c>
      <c r="V347" s="3" t="str">
        <f>IF(N347="","",$B$2&amp;M347&amp;$B$2&amp;$B$1&amp;N347)</f>
        <v/>
      </c>
      <c r="W347" s="3" t="str">
        <f>IF(P347="","",$B$2&amp;O347&amp;$B$2&amp;$B$1&amp;P347)</f>
        <v/>
      </c>
      <c r="X347" s="3" t="str">
        <f>IF(R347="","",$B$2&amp;Q347&amp;$B$2&amp;$B$1&amp;R347)</f>
        <v/>
      </c>
      <c r="Y347" s="3" t="str">
        <f ca="1" t="shared" si="81"/>
        <v>{"AtkPower":4.55}</v>
      </c>
      <c r="Z347" s="11" t="s">
        <v>420</v>
      </c>
      <c r="AA347" s="11" t="str">
        <f ca="1" t="shared" si="80"/>
        <v>敌方受到控制效果时，追加投掷&lt;c=A6EC41&gt;1&lt;/c&gt;颗小型手捧雷，造成&lt;q=attr_atk&gt;&lt;c=A6EC41&gt;455%&lt;/c&gt;伤害，同时眩晕敌方&lt;c=A6EC41&gt;1&lt;/c&gt;秒</v>
      </c>
      <c r="AB347" s="11"/>
      <c r="AC347" s="11"/>
      <c r="AD347" s="11"/>
      <c r="AE347" s="11"/>
      <c r="AF347" s="11"/>
      <c r="AG347" s="11"/>
      <c r="AH347" s="11"/>
      <c r="AI347" s="11"/>
      <c r="AJ347" s="11" t="s">
        <v>421</v>
      </c>
      <c r="AK347" s="11" t="str">
        <f>$B$6</f>
        <v>&lt;c=A6EC41&gt;</v>
      </c>
      <c r="AL347" s="11">
        <v>1</v>
      </c>
      <c r="AM347" s="11" t="s">
        <v>298</v>
      </c>
      <c r="AN347" s="11" t="s">
        <v>422</v>
      </c>
      <c r="AO347" s="11" t="str">
        <f>$B$8&amp;$B$6</f>
        <v>&lt;q=attr_atk&gt;&lt;c=A6EC41&gt;</v>
      </c>
      <c r="AP347" s="11" t="str">
        <f ca="1">ROUND($H347*100,2)&amp;"%"</f>
        <v>455%</v>
      </c>
      <c r="AQ347" s="11" t="s">
        <v>298</v>
      </c>
      <c r="AR347" s="11" t="s">
        <v>423</v>
      </c>
      <c r="AS347" s="11" t="str">
        <f>$B$6</f>
        <v>&lt;c=A6EC41&gt;</v>
      </c>
      <c r="AT347" s="11">
        <v>1</v>
      </c>
      <c r="AU347" s="11" t="s">
        <v>298</v>
      </c>
      <c r="AV347" s="11" t="s">
        <v>401</v>
      </c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 t="str">
        <f t="shared" si="84"/>
        <v>对受控的敌人追加投掷小型手捧雷</v>
      </c>
      <c r="BQ347" s="11" t="str">
        <f ca="1" t="shared" si="75"/>
        <v>敌方受到控制效果时，追加投掷&lt;c=A6EC41&gt;1&lt;/c&gt;颗小型手捧雷，造成&lt;q=attr_atk&gt;&lt;c=A6EC41&gt;455%&lt;/c&gt;伤害，同时眩晕敌方&lt;c=A6EC41&gt;1&lt;/c&gt;秒</v>
      </c>
      <c r="BR347" s="1">
        <f t="shared" si="87"/>
        <v>4</v>
      </c>
      <c r="BS347" s="1">
        <f t="shared" si="88"/>
        <v>401</v>
      </c>
      <c r="BT347" s="1">
        <f>COUNTIF($BS$10:BS347,601)</f>
        <v>7</v>
      </c>
      <c r="BU347" s="1">
        <f t="shared" si="89"/>
        <v>1</v>
      </c>
    </row>
    <row r="348" spans="2:73">
      <c r="B348" s="1" t="str">
        <f t="shared" si="85"/>
        <v>SkillDescBrief4010404</v>
      </c>
      <c r="C348" s="1" t="str">
        <f t="shared" si="86"/>
        <v>SkillDescDetail401040402</v>
      </c>
      <c r="D348" s="3">
        <v>401040402</v>
      </c>
      <c r="E348" s="3">
        <v>4010404</v>
      </c>
      <c r="F348" s="3">
        <v>2</v>
      </c>
      <c r="G348" s="3" t="s">
        <v>332</v>
      </c>
      <c r="H348" s="3">
        <f ca="1">ROUND(_xlfn.XLOOKUP($F348,$D$1:$D$5,$E$1:$E$5)*OFFSET(H348,5-F348,0)/0.05,0)*0.05</f>
        <v>4.9</v>
      </c>
      <c r="I348" s="3" t="s">
        <v>333</v>
      </c>
      <c r="J348" s="3"/>
      <c r="K348" s="3" t="s">
        <v>334</v>
      </c>
      <c r="L348" s="3"/>
      <c r="M348" s="3"/>
      <c r="N348" s="3"/>
      <c r="O348" s="3"/>
      <c r="P348" s="3"/>
      <c r="Q348" s="3" t="s">
        <v>335</v>
      </c>
      <c r="R348" s="3"/>
      <c r="S348" s="3" t="str">
        <f ca="1">IF(H348="","",$B$2&amp;G348&amp;$B$2&amp;$B$1&amp;H348)</f>
        <v>"AtkPower":4.9</v>
      </c>
      <c r="T348" s="3" t="str">
        <f>IF(J348="","",$B$2&amp;I348&amp;$B$2&amp;$B$1&amp;J348)</f>
        <v/>
      </c>
      <c r="U348" s="3" t="str">
        <f>IF(L348="","",$B$2&amp;K348&amp;$B$2&amp;$B$1&amp;L348)</f>
        <v/>
      </c>
      <c r="V348" s="3" t="str">
        <f>IF(N348="","",$B$2&amp;M348&amp;$B$2&amp;$B$1&amp;N348)</f>
        <v/>
      </c>
      <c r="W348" s="3" t="str">
        <f>IF(P348="","",$B$2&amp;O348&amp;$B$2&amp;$B$1&amp;P348)</f>
        <v/>
      </c>
      <c r="X348" s="3" t="str">
        <f>IF(R348="","",$B$2&amp;Q348&amp;$B$2&amp;$B$1&amp;R348)</f>
        <v/>
      </c>
      <c r="Y348" s="3" t="str">
        <f ca="1" t="shared" si="81"/>
        <v>{"AtkPower":4.9}</v>
      </c>
      <c r="Z348" s="11" t="s">
        <v>420</v>
      </c>
      <c r="AA348" s="11" t="str">
        <f ca="1" t="shared" si="80"/>
        <v>2级：伤害提升至&lt;q=attr_atk&gt;&lt;c=A6EC41&gt;490%&lt;/c&gt;</v>
      </c>
      <c r="AB348" s="11"/>
      <c r="AC348" s="11"/>
      <c r="AD348" s="11">
        <v>2</v>
      </c>
      <c r="AE348" s="11"/>
      <c r="AF348" s="11" t="s">
        <v>345</v>
      </c>
      <c r="AG348" s="11"/>
      <c r="AH348" s="11"/>
      <c r="AI348" s="11"/>
      <c r="AJ348" s="11" t="s">
        <v>346</v>
      </c>
      <c r="AK348" s="11" t="str">
        <f t="shared" ref="AK348:AK351" si="93">$B$8&amp;$B$6</f>
        <v>&lt;q=attr_atk&gt;&lt;c=A6EC41&gt;</v>
      </c>
      <c r="AL348" s="11" t="str">
        <f ca="1" t="shared" ref="AL348:AL351" si="94">ROUND($H348*100,2)&amp;"%"</f>
        <v>490%</v>
      </c>
      <c r="AM348" s="11" t="s">
        <v>298</v>
      </c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 t="str">
        <f t="shared" si="84"/>
        <v>对受控的敌人追加投掷小型手捧雷</v>
      </c>
      <c r="BQ348" s="11" t="str">
        <f ca="1" t="shared" si="75"/>
        <v>2级：伤害提升至&lt;q=attr_atk&gt;&lt;c=A6EC41&gt;490%&lt;/c&gt;</v>
      </c>
      <c r="BR348" s="1">
        <f t="shared" si="87"/>
        <v>4</v>
      </c>
      <c r="BS348" s="1">
        <f t="shared" si="88"/>
        <v>402</v>
      </c>
      <c r="BT348" s="1">
        <f>COUNTIF($BS$10:BS348,601)</f>
        <v>7</v>
      </c>
      <c r="BU348" s="1">
        <f t="shared" si="89"/>
        <v>1</v>
      </c>
    </row>
    <row r="349" spans="2:73">
      <c r="B349" s="1" t="str">
        <f t="shared" si="85"/>
        <v>SkillDescBrief4010404</v>
      </c>
      <c r="C349" s="1" t="str">
        <f t="shared" si="86"/>
        <v>SkillDescDetail401040403</v>
      </c>
      <c r="D349" s="3">
        <v>401040403</v>
      </c>
      <c r="E349" s="3">
        <v>4010404</v>
      </c>
      <c r="F349" s="3">
        <v>3</v>
      </c>
      <c r="G349" s="3" t="s">
        <v>332</v>
      </c>
      <c r="H349" s="3">
        <f ca="1">ROUND(_xlfn.XLOOKUP($F349,$D$1:$D$5,$E$1:$E$5)*OFFSET(H349,5-F349,0)/0.05,0)*0.05</f>
        <v>5.2</v>
      </c>
      <c r="I349" s="3" t="s">
        <v>333</v>
      </c>
      <c r="J349" s="3"/>
      <c r="K349" s="3" t="s">
        <v>334</v>
      </c>
      <c r="L349" s="3"/>
      <c r="M349" s="3"/>
      <c r="N349" s="3"/>
      <c r="O349" s="3"/>
      <c r="P349" s="3"/>
      <c r="Q349" s="3" t="s">
        <v>335</v>
      </c>
      <c r="R349" s="3"/>
      <c r="S349" s="3" t="str">
        <f ca="1">IF(H349="","",$B$2&amp;G349&amp;$B$2&amp;$B$1&amp;H349)</f>
        <v>"AtkPower":5.2</v>
      </c>
      <c r="T349" s="3" t="str">
        <f>IF(J349="","",$B$2&amp;I349&amp;$B$2&amp;$B$1&amp;J349)</f>
        <v/>
      </c>
      <c r="U349" s="3" t="str">
        <f>IF(L349="","",$B$2&amp;K349&amp;$B$2&amp;$B$1&amp;L349)</f>
        <v/>
      </c>
      <c r="V349" s="3" t="str">
        <f>IF(N349="","",$B$2&amp;M349&amp;$B$2&amp;$B$1&amp;N349)</f>
        <v/>
      </c>
      <c r="W349" s="3" t="str">
        <f>IF(P349="","",$B$2&amp;O349&amp;$B$2&amp;$B$1&amp;P349)</f>
        <v/>
      </c>
      <c r="X349" s="3" t="str">
        <f>IF(R349="","",$B$2&amp;Q349&amp;$B$2&amp;$B$1&amp;R349)</f>
        <v/>
      </c>
      <c r="Y349" s="3" t="str">
        <f ca="1" t="shared" si="81"/>
        <v>{"AtkPower":5.2}</v>
      </c>
      <c r="Z349" s="11" t="s">
        <v>420</v>
      </c>
      <c r="AA349" s="11" t="str">
        <f ca="1" t="shared" si="80"/>
        <v>3级：伤害提升至&lt;q=attr_atk&gt;&lt;c=A6EC41&gt;520%&lt;/c&gt;</v>
      </c>
      <c r="AB349" s="11"/>
      <c r="AC349" s="11"/>
      <c r="AD349" s="11">
        <v>3</v>
      </c>
      <c r="AE349" s="11"/>
      <c r="AF349" s="11" t="s">
        <v>345</v>
      </c>
      <c r="AG349" s="11"/>
      <c r="AH349" s="11"/>
      <c r="AI349" s="11"/>
      <c r="AJ349" s="11" t="s">
        <v>346</v>
      </c>
      <c r="AK349" s="11" t="str">
        <f t="shared" si="93"/>
        <v>&lt;q=attr_atk&gt;&lt;c=A6EC41&gt;</v>
      </c>
      <c r="AL349" s="11" t="str">
        <f ca="1" t="shared" si="94"/>
        <v>520%</v>
      </c>
      <c r="AM349" s="11" t="s">
        <v>298</v>
      </c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 t="str">
        <f t="shared" si="84"/>
        <v>对受控的敌人追加投掷小型手捧雷</v>
      </c>
      <c r="BQ349" s="11" t="str">
        <f ca="1" t="shared" si="75"/>
        <v>3级：伤害提升至&lt;q=attr_atk&gt;&lt;c=A6EC41&gt;520%&lt;/c&gt;</v>
      </c>
      <c r="BR349" s="1">
        <f t="shared" si="87"/>
        <v>4</v>
      </c>
      <c r="BS349" s="1">
        <f t="shared" si="88"/>
        <v>403</v>
      </c>
      <c r="BT349" s="1">
        <f>COUNTIF($BS$10:BS349,601)</f>
        <v>7</v>
      </c>
      <c r="BU349" s="1">
        <f t="shared" si="89"/>
        <v>1</v>
      </c>
    </row>
    <row r="350" spans="2:73">
      <c r="B350" s="1" t="str">
        <f t="shared" si="85"/>
        <v>SkillDescBrief4010404</v>
      </c>
      <c r="C350" s="1" t="str">
        <f t="shared" si="86"/>
        <v>SkillDescDetail401040404</v>
      </c>
      <c r="D350" s="3">
        <v>401040404</v>
      </c>
      <c r="E350" s="3">
        <v>4010404</v>
      </c>
      <c r="F350" s="3">
        <v>4</v>
      </c>
      <c r="G350" s="3" t="s">
        <v>332</v>
      </c>
      <c r="H350" s="3">
        <f ca="1">ROUND(_xlfn.XLOOKUP($F350,$D$1:$D$5,$E$1:$E$5)*OFFSET(H350,5-F350,0)/0.05,0)*0.05</f>
        <v>5.85</v>
      </c>
      <c r="I350" s="3" t="s">
        <v>333</v>
      </c>
      <c r="J350" s="3"/>
      <c r="K350" s="3" t="s">
        <v>334</v>
      </c>
      <c r="L350" s="3"/>
      <c r="M350" s="3"/>
      <c r="N350" s="3"/>
      <c r="O350" s="3"/>
      <c r="P350" s="3"/>
      <c r="Q350" s="3" t="s">
        <v>335</v>
      </c>
      <c r="R350" s="3"/>
      <c r="S350" s="3" t="str">
        <f ca="1">IF(H350="","",$B$2&amp;G350&amp;$B$2&amp;$B$1&amp;H350)</f>
        <v>"AtkPower":5.85</v>
      </c>
      <c r="T350" s="3" t="str">
        <f>IF(J350="","",$B$2&amp;I350&amp;$B$2&amp;$B$1&amp;J350)</f>
        <v/>
      </c>
      <c r="U350" s="3" t="str">
        <f>IF(L350="","",$B$2&amp;K350&amp;$B$2&amp;$B$1&amp;L350)</f>
        <v/>
      </c>
      <c r="V350" s="3" t="str">
        <f>IF(N350="","",$B$2&amp;M350&amp;$B$2&amp;$B$1&amp;N350)</f>
        <v/>
      </c>
      <c r="W350" s="3" t="str">
        <f>IF(P350="","",$B$2&amp;O350&amp;$B$2&amp;$B$1&amp;P350)</f>
        <v/>
      </c>
      <c r="X350" s="3" t="str">
        <f>IF(R350="","",$B$2&amp;Q350&amp;$B$2&amp;$B$1&amp;R350)</f>
        <v/>
      </c>
      <c r="Y350" s="3" t="str">
        <f ca="1" t="shared" si="81"/>
        <v>{"AtkPower":5.85}</v>
      </c>
      <c r="Z350" s="11" t="s">
        <v>420</v>
      </c>
      <c r="AA350" s="11" t="str">
        <f ca="1" t="shared" si="80"/>
        <v>4级：伤害提升至&lt;q=attr_atk&gt;&lt;c=A6EC41&gt;585%&lt;/c&gt;</v>
      </c>
      <c r="AB350" s="11"/>
      <c r="AC350" s="11"/>
      <c r="AD350" s="11">
        <v>4</v>
      </c>
      <c r="AE350" s="11"/>
      <c r="AF350" s="11" t="s">
        <v>345</v>
      </c>
      <c r="AG350" s="11"/>
      <c r="AH350" s="11"/>
      <c r="AI350" s="11"/>
      <c r="AJ350" s="11" t="s">
        <v>346</v>
      </c>
      <c r="AK350" s="11" t="str">
        <f t="shared" si="93"/>
        <v>&lt;q=attr_atk&gt;&lt;c=A6EC41&gt;</v>
      </c>
      <c r="AL350" s="11" t="str">
        <f ca="1" t="shared" si="94"/>
        <v>585%</v>
      </c>
      <c r="AM350" s="11" t="s">
        <v>298</v>
      </c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 t="str">
        <f t="shared" si="84"/>
        <v>对受控的敌人追加投掷小型手捧雷</v>
      </c>
      <c r="BQ350" s="11" t="str">
        <f ca="1" t="shared" si="75"/>
        <v>4级：伤害提升至&lt;q=attr_atk&gt;&lt;c=A6EC41&gt;585%&lt;/c&gt;</v>
      </c>
      <c r="BR350" s="1">
        <f t="shared" si="87"/>
        <v>4</v>
      </c>
      <c r="BS350" s="1">
        <f t="shared" si="88"/>
        <v>404</v>
      </c>
      <c r="BT350" s="1">
        <f>COUNTIF($BS$10:BS350,601)</f>
        <v>7</v>
      </c>
      <c r="BU350" s="1">
        <f t="shared" si="89"/>
        <v>1</v>
      </c>
    </row>
    <row r="351" spans="2:73">
      <c r="B351" s="1" t="str">
        <f t="shared" si="85"/>
        <v>SkillDescBrief4010404</v>
      </c>
      <c r="C351" s="1" t="str">
        <f t="shared" si="86"/>
        <v>SkillDescDetail401040405</v>
      </c>
      <c r="D351" s="3">
        <v>401040405</v>
      </c>
      <c r="E351" s="3">
        <v>4010404</v>
      </c>
      <c r="F351" s="3">
        <v>5</v>
      </c>
      <c r="G351" s="3" t="s">
        <v>332</v>
      </c>
      <c r="H351" s="3">
        <v>6.5</v>
      </c>
      <c r="I351" s="3" t="s">
        <v>333</v>
      </c>
      <c r="J351" s="3"/>
      <c r="K351" s="3" t="s">
        <v>334</v>
      </c>
      <c r="L351" s="3"/>
      <c r="M351" s="3"/>
      <c r="N351" s="3"/>
      <c r="O351" s="3"/>
      <c r="P351" s="3"/>
      <c r="Q351" s="3" t="s">
        <v>335</v>
      </c>
      <c r="R351" s="3"/>
      <c r="S351" s="3" t="str">
        <f>IF(H351="","",$B$2&amp;G351&amp;$B$2&amp;$B$1&amp;H351)</f>
        <v>"AtkPower":6.5</v>
      </c>
      <c r="T351" s="3" t="str">
        <f>IF(J351="","",$B$2&amp;I351&amp;$B$2&amp;$B$1&amp;J351)</f>
        <v/>
      </c>
      <c r="U351" s="3" t="str">
        <f>IF(L351="","",$B$2&amp;K351&amp;$B$2&amp;$B$1&amp;L351)</f>
        <v/>
      </c>
      <c r="V351" s="3" t="str">
        <f>IF(N351="","",$B$2&amp;M351&amp;$B$2&amp;$B$1&amp;N351)</f>
        <v/>
      </c>
      <c r="W351" s="3" t="str">
        <f>IF(P351="","",$B$2&amp;O351&amp;$B$2&amp;$B$1&amp;P351)</f>
        <v/>
      </c>
      <c r="X351" s="3" t="str">
        <f>IF(R351="","",$B$2&amp;Q351&amp;$B$2&amp;$B$1&amp;R351)</f>
        <v/>
      </c>
      <c r="Y351" s="3" t="str">
        <f t="shared" si="81"/>
        <v>{"AtkPower":6.5}</v>
      </c>
      <c r="Z351" s="11" t="s">
        <v>420</v>
      </c>
      <c r="AA351" s="11" t="str">
        <f t="shared" si="80"/>
        <v>5级：伤害提升至&lt;q=attr_atk&gt;&lt;c=A6EC41&gt;650%&lt;/c&gt;</v>
      </c>
      <c r="AB351" s="11"/>
      <c r="AC351" s="11"/>
      <c r="AD351" s="11">
        <v>5</v>
      </c>
      <c r="AE351" s="11"/>
      <c r="AF351" s="11" t="s">
        <v>345</v>
      </c>
      <c r="AG351" s="11"/>
      <c r="AH351" s="11"/>
      <c r="AI351" s="11"/>
      <c r="AJ351" s="11" t="s">
        <v>346</v>
      </c>
      <c r="AK351" s="11" t="str">
        <f t="shared" si="93"/>
        <v>&lt;q=attr_atk&gt;&lt;c=A6EC41&gt;</v>
      </c>
      <c r="AL351" s="11" t="str">
        <f t="shared" si="94"/>
        <v>650%</v>
      </c>
      <c r="AM351" s="11" t="s">
        <v>298</v>
      </c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 t="str">
        <f t="shared" si="84"/>
        <v>对受控的敌人追加投掷小型手捧雷</v>
      </c>
      <c r="BQ351" s="11" t="str">
        <f t="shared" si="75"/>
        <v>5级：伤害提升至&lt;q=attr_atk&gt;&lt;c=A6EC41&gt;650%&lt;/c&gt;</v>
      </c>
      <c r="BR351" s="1">
        <f t="shared" si="87"/>
        <v>4</v>
      </c>
      <c r="BS351" s="1">
        <f t="shared" si="88"/>
        <v>405</v>
      </c>
      <c r="BT351" s="1">
        <f>COUNTIF($BS$10:BS351,601)</f>
        <v>7</v>
      </c>
      <c r="BU351" s="1">
        <f t="shared" si="89"/>
        <v>1</v>
      </c>
    </row>
    <row r="352" spans="2:73">
      <c r="B352" s="1" t="str">
        <f t="shared" si="85"/>
        <v>SkillDescBrief// 战斗被动</v>
      </c>
      <c r="C352" s="1" t="str">
        <f t="shared" si="86"/>
        <v>SkillDescDetail// 战斗被动2</v>
      </c>
      <c r="D352" s="7" t="s">
        <v>338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 t="str">
        <f t="shared" si="81"/>
        <v/>
      </c>
      <c r="Z352" s="10" t="s">
        <v>336</v>
      </c>
      <c r="AA352" s="10" t="str">
        <f t="shared" si="80"/>
        <v/>
      </c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 t="str">
        <f t="shared" si="84"/>
        <v/>
      </c>
      <c r="BQ352" s="10" t="str">
        <f t="shared" si="75"/>
        <v/>
      </c>
      <c r="BR352" s="1">
        <f t="shared" si="87"/>
        <v>0</v>
      </c>
      <c r="BS352" s="1">
        <f t="shared" si="88"/>
        <v>0</v>
      </c>
      <c r="BT352" s="1">
        <f>COUNTIF($BS$10:BS352,601)</f>
        <v>7</v>
      </c>
      <c r="BU352" s="1">
        <f t="shared" si="89"/>
        <v>1</v>
      </c>
    </row>
    <row r="353" spans="2:73">
      <c r="B353" s="1" t="str">
        <f t="shared" si="85"/>
        <v>SkillDescBrief4010405</v>
      </c>
      <c r="C353" s="1" t="str">
        <f t="shared" si="86"/>
        <v>SkillDescDetail401040501</v>
      </c>
      <c r="D353" s="3">
        <v>401040501</v>
      </c>
      <c r="E353" s="3">
        <v>4010405</v>
      </c>
      <c r="F353" s="3">
        <v>1</v>
      </c>
      <c r="G353" s="3" t="s">
        <v>332</v>
      </c>
      <c r="H353" s="3"/>
      <c r="I353" s="3" t="s">
        <v>333</v>
      </c>
      <c r="J353" s="3"/>
      <c r="K353" s="3" t="s">
        <v>334</v>
      </c>
      <c r="L353" s="3"/>
      <c r="M353" s="3"/>
      <c r="N353" s="3"/>
      <c r="O353" s="3"/>
      <c r="P353" s="3"/>
      <c r="Q353" s="3" t="s">
        <v>335</v>
      </c>
      <c r="R353" s="3"/>
      <c r="S353" s="3" t="str">
        <f>IF(H353="","",$B$2&amp;G353&amp;$B$2&amp;$B$1&amp;H353)</f>
        <v/>
      </c>
      <c r="T353" s="3" t="str">
        <f>IF(J353="","",$B$2&amp;I353&amp;$B$2&amp;$B$1&amp;J353)</f>
        <v/>
      </c>
      <c r="U353" s="3" t="str">
        <f>IF(L353="","",$B$2&amp;K353&amp;$B$2&amp;$B$1&amp;L353)</f>
        <v/>
      </c>
      <c r="V353" s="3" t="str">
        <f>IF(N353="","",$B$2&amp;M353&amp;$B$2&amp;$B$1&amp;N353)</f>
        <v/>
      </c>
      <c r="W353" s="3" t="str">
        <f>IF(P353="","",$B$2&amp;O353&amp;$B$2&amp;$B$1&amp;P353)</f>
        <v/>
      </c>
      <c r="X353" s="3" t="str">
        <f>IF(R353="","",$B$2&amp;Q353&amp;$B$2&amp;$B$1&amp;R353)</f>
        <v/>
      </c>
      <c r="Y353" s="3" t="str">
        <f t="shared" si="81"/>
        <v>{}</v>
      </c>
      <c r="Z353" s="11" t="s">
        <v>336</v>
      </c>
      <c r="AA353" s="11" t="str">
        <f t="shared" si="80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 t="str">
        <f t="shared" si="84"/>
        <v/>
      </c>
      <c r="BQ353" s="11" t="str">
        <f t="shared" ref="BQ353:BQ416" si="95">AA353</f>
        <v/>
      </c>
      <c r="BR353" s="1">
        <f t="shared" si="87"/>
        <v>5</v>
      </c>
      <c r="BS353" s="1">
        <f t="shared" si="88"/>
        <v>501</v>
      </c>
      <c r="BT353" s="1">
        <f>COUNTIF($BS$10:BS353,601)</f>
        <v>7</v>
      </c>
      <c r="BU353" s="1">
        <f t="shared" si="89"/>
        <v>1</v>
      </c>
    </row>
    <row r="354" spans="2:73">
      <c r="B354" s="1" t="str">
        <f t="shared" si="85"/>
        <v>SkillDescBrief4010405</v>
      </c>
      <c r="C354" s="1" t="str">
        <f t="shared" si="86"/>
        <v>SkillDescDetail401040502</v>
      </c>
      <c r="D354" s="3">
        <v>401040502</v>
      </c>
      <c r="E354" s="3">
        <v>4010405</v>
      </c>
      <c r="F354" s="3">
        <v>2</v>
      </c>
      <c r="G354" s="3" t="s">
        <v>332</v>
      </c>
      <c r="H354" s="3"/>
      <c r="I354" s="3" t="s">
        <v>333</v>
      </c>
      <c r="J354" s="3"/>
      <c r="K354" s="3" t="s">
        <v>334</v>
      </c>
      <c r="L354" s="3"/>
      <c r="M354" s="3"/>
      <c r="N354" s="3"/>
      <c r="O354" s="3"/>
      <c r="P354" s="3"/>
      <c r="Q354" s="3" t="s">
        <v>335</v>
      </c>
      <c r="R354" s="3"/>
      <c r="S354" s="3" t="str">
        <f>IF(H354="","",$B$2&amp;G354&amp;$B$2&amp;$B$1&amp;H354)</f>
        <v/>
      </c>
      <c r="T354" s="3" t="str">
        <f>IF(J354="","",$B$2&amp;I354&amp;$B$2&amp;$B$1&amp;J354)</f>
        <v/>
      </c>
      <c r="U354" s="3" t="str">
        <f>IF(L354="","",$B$2&amp;K354&amp;$B$2&amp;$B$1&amp;L354)</f>
        <v/>
      </c>
      <c r="V354" s="3" t="str">
        <f>IF(N354="","",$B$2&amp;M354&amp;$B$2&amp;$B$1&amp;N354)</f>
        <v/>
      </c>
      <c r="W354" s="3" t="str">
        <f>IF(P354="","",$B$2&amp;O354&amp;$B$2&amp;$B$1&amp;P354)</f>
        <v/>
      </c>
      <c r="X354" s="3" t="str">
        <f>IF(R354="","",$B$2&amp;Q354&amp;$B$2&amp;$B$1&amp;R354)</f>
        <v/>
      </c>
      <c r="Y354" s="3" t="str">
        <f t="shared" si="81"/>
        <v>{}</v>
      </c>
      <c r="Z354" s="11" t="s">
        <v>336</v>
      </c>
      <c r="AA354" s="11" t="str">
        <f t="shared" si="80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 t="str">
        <f t="shared" si="84"/>
        <v/>
      </c>
      <c r="BQ354" s="11" t="str">
        <f t="shared" si="95"/>
        <v/>
      </c>
      <c r="BR354" s="1">
        <f t="shared" si="87"/>
        <v>5</v>
      </c>
      <c r="BS354" s="1">
        <f t="shared" si="88"/>
        <v>502</v>
      </c>
      <c r="BT354" s="1">
        <f>COUNTIF($BS$10:BS354,601)</f>
        <v>7</v>
      </c>
      <c r="BU354" s="1">
        <f t="shared" si="89"/>
        <v>1</v>
      </c>
    </row>
    <row r="355" spans="2:73">
      <c r="B355" s="1" t="str">
        <f t="shared" si="85"/>
        <v>SkillDescBrief4010405</v>
      </c>
      <c r="C355" s="1" t="str">
        <f t="shared" si="86"/>
        <v>SkillDescDetail401040503</v>
      </c>
      <c r="D355" s="3">
        <v>401040503</v>
      </c>
      <c r="E355" s="3">
        <v>4010405</v>
      </c>
      <c r="F355" s="3">
        <v>3</v>
      </c>
      <c r="G355" s="3" t="s">
        <v>332</v>
      </c>
      <c r="H355" s="3"/>
      <c r="I355" s="3" t="s">
        <v>333</v>
      </c>
      <c r="J355" s="3"/>
      <c r="K355" s="3" t="s">
        <v>334</v>
      </c>
      <c r="L355" s="3"/>
      <c r="M355" s="3"/>
      <c r="N355" s="3"/>
      <c r="O355" s="3"/>
      <c r="P355" s="3"/>
      <c r="Q355" s="3" t="s">
        <v>335</v>
      </c>
      <c r="R355" s="3"/>
      <c r="S355" s="3" t="str">
        <f>IF(H355="","",$B$2&amp;G355&amp;$B$2&amp;$B$1&amp;H355)</f>
        <v/>
      </c>
      <c r="T355" s="3" t="str">
        <f>IF(J355="","",$B$2&amp;I355&amp;$B$2&amp;$B$1&amp;J355)</f>
        <v/>
      </c>
      <c r="U355" s="3" t="str">
        <f>IF(L355="","",$B$2&amp;K355&amp;$B$2&amp;$B$1&amp;L355)</f>
        <v/>
      </c>
      <c r="V355" s="3" t="str">
        <f>IF(N355="","",$B$2&amp;M355&amp;$B$2&amp;$B$1&amp;N355)</f>
        <v/>
      </c>
      <c r="W355" s="3" t="str">
        <f>IF(P355="","",$B$2&amp;O355&amp;$B$2&amp;$B$1&amp;P355)</f>
        <v/>
      </c>
      <c r="X355" s="3" t="str">
        <f>IF(R355="","",$B$2&amp;Q355&amp;$B$2&amp;$B$1&amp;R355)</f>
        <v/>
      </c>
      <c r="Y355" s="3" t="str">
        <f t="shared" si="81"/>
        <v>{}</v>
      </c>
      <c r="Z355" s="11" t="s">
        <v>336</v>
      </c>
      <c r="AA355" s="11" t="str">
        <f t="shared" si="80"/>
        <v/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 t="str">
        <f t="shared" si="84"/>
        <v/>
      </c>
      <c r="BQ355" s="11" t="str">
        <f t="shared" si="95"/>
        <v/>
      </c>
      <c r="BR355" s="1">
        <f t="shared" si="87"/>
        <v>5</v>
      </c>
      <c r="BS355" s="1">
        <f t="shared" si="88"/>
        <v>503</v>
      </c>
      <c r="BT355" s="1">
        <f>COUNTIF($BS$10:BS355,601)</f>
        <v>7</v>
      </c>
      <c r="BU355" s="1">
        <f t="shared" si="89"/>
        <v>1</v>
      </c>
    </row>
    <row r="356" spans="2:73">
      <c r="B356" s="1" t="str">
        <f t="shared" si="85"/>
        <v>SkillDescBrief4010405</v>
      </c>
      <c r="C356" s="1" t="str">
        <f t="shared" si="86"/>
        <v>SkillDescDetail401040504</v>
      </c>
      <c r="D356" s="3">
        <v>401040504</v>
      </c>
      <c r="E356" s="3">
        <v>4010405</v>
      </c>
      <c r="F356" s="3">
        <v>4</v>
      </c>
      <c r="G356" s="3" t="s">
        <v>332</v>
      </c>
      <c r="H356" s="3"/>
      <c r="I356" s="3" t="s">
        <v>333</v>
      </c>
      <c r="J356" s="3"/>
      <c r="K356" s="3" t="s">
        <v>334</v>
      </c>
      <c r="L356" s="3"/>
      <c r="M356" s="3"/>
      <c r="N356" s="3"/>
      <c r="O356" s="3"/>
      <c r="P356" s="3"/>
      <c r="Q356" s="3" t="s">
        <v>335</v>
      </c>
      <c r="R356" s="3"/>
      <c r="S356" s="3" t="str">
        <f>IF(H356="","",$B$2&amp;G356&amp;$B$2&amp;$B$1&amp;H356)</f>
        <v/>
      </c>
      <c r="T356" s="3" t="str">
        <f>IF(J356="","",$B$2&amp;I356&amp;$B$2&amp;$B$1&amp;J356)</f>
        <v/>
      </c>
      <c r="U356" s="3" t="str">
        <f>IF(L356="","",$B$2&amp;K356&amp;$B$2&amp;$B$1&amp;L356)</f>
        <v/>
      </c>
      <c r="V356" s="3" t="str">
        <f>IF(N356="","",$B$2&amp;M356&amp;$B$2&amp;$B$1&amp;N356)</f>
        <v/>
      </c>
      <c r="W356" s="3" t="str">
        <f>IF(P356="","",$B$2&amp;O356&amp;$B$2&amp;$B$1&amp;P356)</f>
        <v/>
      </c>
      <c r="X356" s="3" t="str">
        <f>IF(R356="","",$B$2&amp;Q356&amp;$B$2&amp;$B$1&amp;R356)</f>
        <v/>
      </c>
      <c r="Y356" s="3" t="str">
        <f t="shared" si="81"/>
        <v>{}</v>
      </c>
      <c r="Z356" s="11" t="s">
        <v>336</v>
      </c>
      <c r="AA356" s="11" t="str">
        <f t="shared" si="80"/>
        <v/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 t="str">
        <f t="shared" si="84"/>
        <v/>
      </c>
      <c r="BQ356" s="11" t="str">
        <f t="shared" si="95"/>
        <v/>
      </c>
      <c r="BR356" s="1">
        <f t="shared" si="87"/>
        <v>5</v>
      </c>
      <c r="BS356" s="1">
        <f t="shared" si="88"/>
        <v>504</v>
      </c>
      <c r="BT356" s="1">
        <f>COUNTIF($BS$10:BS356,601)</f>
        <v>7</v>
      </c>
      <c r="BU356" s="1">
        <f t="shared" si="89"/>
        <v>1</v>
      </c>
    </row>
    <row r="357" spans="2:73">
      <c r="B357" s="1" t="str">
        <f t="shared" si="85"/>
        <v>SkillDescBrief4010405</v>
      </c>
      <c r="C357" s="1" t="str">
        <f t="shared" si="86"/>
        <v>SkillDescDetail401040505</v>
      </c>
      <c r="D357" s="3">
        <v>401040505</v>
      </c>
      <c r="E357" s="3">
        <v>4010405</v>
      </c>
      <c r="F357" s="3">
        <v>5</v>
      </c>
      <c r="G357" s="3" t="s">
        <v>332</v>
      </c>
      <c r="H357" s="3"/>
      <c r="I357" s="3" t="s">
        <v>333</v>
      </c>
      <c r="J357" s="3"/>
      <c r="K357" s="3" t="s">
        <v>334</v>
      </c>
      <c r="L357" s="3"/>
      <c r="M357" s="3"/>
      <c r="N357" s="3"/>
      <c r="O357" s="3"/>
      <c r="P357" s="3"/>
      <c r="Q357" s="3" t="s">
        <v>335</v>
      </c>
      <c r="R357" s="3"/>
      <c r="S357" s="3" t="str">
        <f>IF(H357="","",$B$2&amp;G357&amp;$B$2&amp;$B$1&amp;H357)</f>
        <v/>
      </c>
      <c r="T357" s="3" t="str">
        <f>IF(J357="","",$B$2&amp;I357&amp;$B$2&amp;$B$1&amp;J357)</f>
        <v/>
      </c>
      <c r="U357" s="3" t="str">
        <f>IF(L357="","",$B$2&amp;K357&amp;$B$2&amp;$B$1&amp;L357)</f>
        <v/>
      </c>
      <c r="V357" s="3" t="str">
        <f>IF(N357="","",$B$2&amp;M357&amp;$B$2&amp;$B$1&amp;N357)</f>
        <v/>
      </c>
      <c r="W357" s="3" t="str">
        <f>IF(P357="","",$B$2&amp;O357&amp;$B$2&amp;$B$1&amp;P357)</f>
        <v/>
      </c>
      <c r="X357" s="3" t="str">
        <f>IF(R357="","",$B$2&amp;Q357&amp;$B$2&amp;$B$1&amp;R357)</f>
        <v/>
      </c>
      <c r="Y357" s="3" t="str">
        <f t="shared" si="81"/>
        <v>{}</v>
      </c>
      <c r="Z357" s="11" t="s">
        <v>336</v>
      </c>
      <c r="AA357" s="11" t="str">
        <f t="shared" si="80"/>
        <v/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 t="str">
        <f t="shared" si="84"/>
        <v/>
      </c>
      <c r="BQ357" s="11" t="str">
        <f t="shared" si="95"/>
        <v/>
      </c>
      <c r="BR357" s="1">
        <f t="shared" si="87"/>
        <v>5</v>
      </c>
      <c r="BS357" s="1">
        <f t="shared" si="88"/>
        <v>505</v>
      </c>
      <c r="BT357" s="1">
        <f>COUNTIF($BS$10:BS357,601)</f>
        <v>7</v>
      </c>
      <c r="BU357" s="1">
        <f t="shared" si="89"/>
        <v>1</v>
      </c>
    </row>
    <row r="358" spans="2:73">
      <c r="B358" s="1" t="str">
        <f t="shared" si="85"/>
        <v>SkillDescBrief// 战斗被动</v>
      </c>
      <c r="C358" s="1" t="str">
        <f t="shared" si="86"/>
        <v>SkillDescDetail// 战斗被动3</v>
      </c>
      <c r="D358" s="7" t="s">
        <v>339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 t="str">
        <f t="shared" si="81"/>
        <v/>
      </c>
      <c r="Z358" s="10" t="s">
        <v>336</v>
      </c>
      <c r="AA358" s="10" t="str">
        <f t="shared" si="80"/>
        <v/>
      </c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 t="str">
        <f t="shared" si="84"/>
        <v/>
      </c>
      <c r="BQ358" s="10" t="str">
        <f t="shared" si="95"/>
        <v/>
      </c>
      <c r="BR358" s="1">
        <f t="shared" si="87"/>
        <v>0</v>
      </c>
      <c r="BS358" s="1">
        <f t="shared" si="88"/>
        <v>0</v>
      </c>
      <c r="BT358" s="1">
        <f>COUNTIF($BS$10:BS358,601)</f>
        <v>7</v>
      </c>
      <c r="BU358" s="1">
        <f t="shared" si="89"/>
        <v>1</v>
      </c>
    </row>
    <row r="359" spans="2:73">
      <c r="B359" s="1" t="str">
        <f t="shared" si="85"/>
        <v>SkillDescBrief4010406</v>
      </c>
      <c r="C359" s="1" t="str">
        <f t="shared" si="86"/>
        <v>SkillDescDetail401040601</v>
      </c>
      <c r="D359" s="3">
        <v>401040601</v>
      </c>
      <c r="E359" s="3">
        <v>4010406</v>
      </c>
      <c r="F359" s="3">
        <v>1</v>
      </c>
      <c r="G359" s="3" t="s">
        <v>332</v>
      </c>
      <c r="H359" s="3"/>
      <c r="I359" s="3" t="s">
        <v>333</v>
      </c>
      <c r="J359" s="3"/>
      <c r="K359" s="3" t="s">
        <v>334</v>
      </c>
      <c r="L359" s="3"/>
      <c r="M359" s="3"/>
      <c r="N359" s="3"/>
      <c r="O359" s="3"/>
      <c r="P359" s="3"/>
      <c r="Q359" s="3" t="s">
        <v>335</v>
      </c>
      <c r="R359" s="3"/>
      <c r="S359" s="3" t="str">
        <f>IF(H359="","",$B$2&amp;G359&amp;$B$2&amp;$B$1&amp;H359)</f>
        <v/>
      </c>
      <c r="T359" s="3" t="str">
        <f>IF(J359="","",$B$2&amp;I359&amp;$B$2&amp;$B$1&amp;J359)</f>
        <v/>
      </c>
      <c r="U359" s="3" t="str">
        <f>IF(L359="","",$B$2&amp;K359&amp;$B$2&amp;$B$1&amp;L359)</f>
        <v/>
      </c>
      <c r="V359" s="3" t="str">
        <f>IF(N359="","",$B$2&amp;M359&amp;$B$2&amp;$B$1&amp;N359)</f>
        <v/>
      </c>
      <c r="W359" s="3" t="str">
        <f>IF(P359="","",$B$2&amp;O359&amp;$B$2&amp;$B$1&amp;P359)</f>
        <v/>
      </c>
      <c r="X359" s="3" t="str">
        <f>IF(R359="","",$B$2&amp;Q359&amp;$B$2&amp;$B$1&amp;R359)</f>
        <v/>
      </c>
      <c r="Y359" s="3" t="str">
        <f t="shared" si="81"/>
        <v>{}</v>
      </c>
      <c r="Z359" s="11" t="s">
        <v>341</v>
      </c>
      <c r="AA359" s="11" t="str">
        <f t="shared" si="80"/>
        <v>投掷燃烧瓶，对&lt;c=A6EC41&gt;1&lt;/c&gt;个敌人造成&lt;q=attr_atk&gt;&lt;c=A6EC41&gt;0%&lt;/c&gt;伤害</v>
      </c>
      <c r="AB359" s="11"/>
      <c r="AC359" s="11"/>
      <c r="AD359" s="11"/>
      <c r="AE359" s="11"/>
      <c r="AF359" s="11"/>
      <c r="AG359" s="11"/>
      <c r="AH359" s="11"/>
      <c r="AI359" s="11"/>
      <c r="AJ359" s="11" t="s">
        <v>342</v>
      </c>
      <c r="AK359" s="11" t="str">
        <f>$B$6</f>
        <v>&lt;c=A6EC41&gt;</v>
      </c>
      <c r="AL359" s="11">
        <v>1</v>
      </c>
      <c r="AM359" s="11" t="s">
        <v>298</v>
      </c>
      <c r="AN359" s="11" t="s">
        <v>343</v>
      </c>
      <c r="AO359" s="11"/>
      <c r="AP359" s="11"/>
      <c r="AQ359" s="11"/>
      <c r="AR359" s="11"/>
      <c r="AS359" s="11" t="str">
        <f t="shared" ref="AS359:AS363" si="96">$B$8&amp;$B$6</f>
        <v>&lt;q=attr_atk&gt;&lt;c=A6EC41&gt;</v>
      </c>
      <c r="AT359" s="13" t="str">
        <f t="shared" ref="AT359:AT363" si="97">ROUND(H359*100,2)&amp;"%"</f>
        <v>0%</v>
      </c>
      <c r="AU359" s="11" t="s">
        <v>298</v>
      </c>
      <c r="AV359" s="11" t="s">
        <v>344</v>
      </c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 t="str">
        <f t="shared" si="84"/>
        <v>这是另一个专属装备技能，它必须很好很强大</v>
      </c>
      <c r="BQ359" s="11" t="str">
        <f t="shared" si="95"/>
        <v>投掷燃烧瓶，对&lt;c=A6EC41&gt;1&lt;/c&gt;个敌人造成&lt;q=attr_atk&gt;&lt;c=A6EC41&gt;0%&lt;/c&gt;伤害</v>
      </c>
      <c r="BR359" s="1">
        <f t="shared" si="87"/>
        <v>6</v>
      </c>
      <c r="BS359" s="1">
        <f t="shared" si="88"/>
        <v>601</v>
      </c>
      <c r="BT359" s="1">
        <f>COUNTIF($BS$10:BS359,601)</f>
        <v>8</v>
      </c>
      <c r="BU359" s="1">
        <f t="shared" si="89"/>
        <v>0</v>
      </c>
    </row>
    <row r="360" spans="2:73">
      <c r="B360" s="1" t="str">
        <f t="shared" si="85"/>
        <v>SkillDescBrief4010406</v>
      </c>
      <c r="C360" s="1" t="str">
        <f t="shared" si="86"/>
        <v>SkillDescDetail401040602</v>
      </c>
      <c r="D360" s="3">
        <v>401040602</v>
      </c>
      <c r="E360" s="3">
        <v>4010406</v>
      </c>
      <c r="F360" s="3">
        <v>2</v>
      </c>
      <c r="G360" s="3" t="s">
        <v>332</v>
      </c>
      <c r="H360" s="3"/>
      <c r="I360" s="3" t="s">
        <v>333</v>
      </c>
      <c r="J360" s="3"/>
      <c r="K360" s="3" t="s">
        <v>334</v>
      </c>
      <c r="L360" s="3"/>
      <c r="M360" s="3"/>
      <c r="N360" s="3"/>
      <c r="O360" s="3"/>
      <c r="P360" s="3"/>
      <c r="Q360" s="3" t="s">
        <v>335</v>
      </c>
      <c r="R360" s="3"/>
      <c r="S360" s="3" t="str">
        <f>IF(H360="","",$B$2&amp;G360&amp;$B$2&amp;$B$1&amp;H360)</f>
        <v/>
      </c>
      <c r="T360" s="3" t="str">
        <f>IF(J360="","",$B$2&amp;I360&amp;$B$2&amp;$B$1&amp;J360)</f>
        <v/>
      </c>
      <c r="U360" s="3" t="str">
        <f>IF(L360="","",$B$2&amp;K360&amp;$B$2&amp;$B$1&amp;L360)</f>
        <v/>
      </c>
      <c r="V360" s="3" t="str">
        <f>IF(N360="","",$B$2&amp;M360&amp;$B$2&amp;$B$1&amp;N360)</f>
        <v/>
      </c>
      <c r="W360" s="3" t="str">
        <f>IF(P360="","",$B$2&amp;O360&amp;$B$2&amp;$B$1&amp;P360)</f>
        <v/>
      </c>
      <c r="X360" s="3" t="str">
        <f>IF(R360="","",$B$2&amp;Q360&amp;$B$2&amp;$B$1&amp;R360)</f>
        <v/>
      </c>
      <c r="Y360" s="3" t="str">
        <f t="shared" si="81"/>
        <v>{}</v>
      </c>
      <c r="Z360" s="11" t="s">
        <v>341</v>
      </c>
      <c r="AA360" s="11" t="str">
        <f t="shared" si="80"/>
        <v>2级：伤害提升至&lt;q=attr_atk&gt;&lt;c=A6EC41&gt;0%&lt;/c&gt;</v>
      </c>
      <c r="AB360" s="11"/>
      <c r="AC360" s="11"/>
      <c r="AD360" s="11">
        <v>2</v>
      </c>
      <c r="AE360" s="11"/>
      <c r="AF360" s="11" t="s">
        <v>345</v>
      </c>
      <c r="AG360" s="11"/>
      <c r="AH360" s="11"/>
      <c r="AI360" s="11"/>
      <c r="AJ360" s="11"/>
      <c r="AK360" s="11"/>
      <c r="AL360" s="11"/>
      <c r="AM360" s="11"/>
      <c r="AN360" s="11" t="s">
        <v>346</v>
      </c>
      <c r="AO360" s="11"/>
      <c r="AP360" s="11"/>
      <c r="AQ360" s="11"/>
      <c r="AR360" s="11"/>
      <c r="AS360" s="11" t="str">
        <f t="shared" si="96"/>
        <v>&lt;q=attr_atk&gt;&lt;c=A6EC41&gt;</v>
      </c>
      <c r="AT360" s="13" t="str">
        <f t="shared" si="97"/>
        <v>0%</v>
      </c>
      <c r="AU360" s="11" t="s">
        <v>298</v>
      </c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 t="str">
        <f t="shared" si="84"/>
        <v>这是另一个专属装备技能，它必须很好很强大</v>
      </c>
      <c r="BQ360" s="11" t="str">
        <f t="shared" si="95"/>
        <v>2级：伤害提升至&lt;q=attr_atk&gt;&lt;c=A6EC41&gt;0%&lt;/c&gt;</v>
      </c>
      <c r="BR360" s="1">
        <f t="shared" si="87"/>
        <v>6</v>
      </c>
      <c r="BS360" s="1">
        <f t="shared" si="88"/>
        <v>602</v>
      </c>
      <c r="BT360" s="1">
        <f>COUNTIF($BS$10:BS360,601)</f>
        <v>8</v>
      </c>
      <c r="BU360" s="1">
        <f t="shared" si="89"/>
        <v>0</v>
      </c>
    </row>
    <row r="361" spans="2:73">
      <c r="B361" s="1" t="str">
        <f t="shared" si="85"/>
        <v>SkillDescBrief4010406</v>
      </c>
      <c r="C361" s="1" t="str">
        <f t="shared" si="86"/>
        <v>SkillDescDetail401040603</v>
      </c>
      <c r="D361" s="3">
        <v>401040603</v>
      </c>
      <c r="E361" s="3">
        <v>4010406</v>
      </c>
      <c r="F361" s="3">
        <v>3</v>
      </c>
      <c r="G361" s="3" t="s">
        <v>332</v>
      </c>
      <c r="H361" s="3"/>
      <c r="I361" s="3" t="s">
        <v>333</v>
      </c>
      <c r="J361" s="3"/>
      <c r="K361" s="3" t="s">
        <v>334</v>
      </c>
      <c r="L361" s="3"/>
      <c r="M361" s="3"/>
      <c r="N361" s="3"/>
      <c r="O361" s="3"/>
      <c r="P361" s="3"/>
      <c r="Q361" s="3" t="s">
        <v>335</v>
      </c>
      <c r="R361" s="3"/>
      <c r="S361" s="3" t="str">
        <f>IF(H361="","",$B$2&amp;G361&amp;$B$2&amp;$B$1&amp;H361)</f>
        <v/>
      </c>
      <c r="T361" s="3" t="str">
        <f>IF(J361="","",$B$2&amp;I361&amp;$B$2&amp;$B$1&amp;J361)</f>
        <v/>
      </c>
      <c r="U361" s="3" t="str">
        <f>IF(L361="","",$B$2&amp;K361&amp;$B$2&amp;$B$1&amp;L361)</f>
        <v/>
      </c>
      <c r="V361" s="3" t="str">
        <f>IF(N361="","",$B$2&amp;M361&amp;$B$2&amp;$B$1&amp;N361)</f>
        <v/>
      </c>
      <c r="W361" s="3" t="str">
        <f>IF(P361="","",$B$2&amp;O361&amp;$B$2&amp;$B$1&amp;P361)</f>
        <v/>
      </c>
      <c r="X361" s="3" t="str">
        <f>IF(R361="","",$B$2&amp;Q361&amp;$B$2&amp;$B$1&amp;R361)</f>
        <v/>
      </c>
      <c r="Y361" s="3" t="str">
        <f t="shared" si="81"/>
        <v>{}</v>
      </c>
      <c r="Z361" s="11" t="s">
        <v>341</v>
      </c>
      <c r="AA361" s="11" t="str">
        <f t="shared" si="80"/>
        <v>3级：伤害提升至&lt;q=attr_atk&gt;&lt;c=A6EC41&gt;0%&lt;/c&gt;</v>
      </c>
      <c r="AB361" s="11"/>
      <c r="AC361" s="11"/>
      <c r="AD361" s="11">
        <v>3</v>
      </c>
      <c r="AE361" s="11"/>
      <c r="AF361" s="11" t="s">
        <v>345</v>
      </c>
      <c r="AG361" s="11"/>
      <c r="AH361" s="11"/>
      <c r="AI361" s="11"/>
      <c r="AJ361" s="11"/>
      <c r="AK361" s="11"/>
      <c r="AL361" s="11"/>
      <c r="AM361" s="11"/>
      <c r="AN361" s="11" t="s">
        <v>346</v>
      </c>
      <c r="AO361" s="11"/>
      <c r="AP361" s="11"/>
      <c r="AQ361" s="11"/>
      <c r="AR361" s="11"/>
      <c r="AS361" s="11" t="str">
        <f t="shared" si="96"/>
        <v>&lt;q=attr_atk&gt;&lt;c=A6EC41&gt;</v>
      </c>
      <c r="AT361" s="13" t="str">
        <f t="shared" si="97"/>
        <v>0%</v>
      </c>
      <c r="AU361" s="11" t="s">
        <v>298</v>
      </c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 t="str">
        <f t="shared" si="84"/>
        <v>这是另一个专属装备技能，它必须很好很强大</v>
      </c>
      <c r="BQ361" s="11" t="str">
        <f t="shared" si="95"/>
        <v>3级：伤害提升至&lt;q=attr_atk&gt;&lt;c=A6EC41&gt;0%&lt;/c&gt;</v>
      </c>
      <c r="BR361" s="1">
        <f t="shared" si="87"/>
        <v>6</v>
      </c>
      <c r="BS361" s="1">
        <f t="shared" si="88"/>
        <v>603</v>
      </c>
      <c r="BT361" s="1">
        <f>COUNTIF($BS$10:BS361,601)</f>
        <v>8</v>
      </c>
      <c r="BU361" s="1">
        <f t="shared" si="89"/>
        <v>0</v>
      </c>
    </row>
    <row r="362" spans="2:73">
      <c r="B362" s="1" t="str">
        <f t="shared" si="85"/>
        <v>SkillDescBrief4010406</v>
      </c>
      <c r="C362" s="1" t="str">
        <f t="shared" si="86"/>
        <v>SkillDescDetail401040604</v>
      </c>
      <c r="D362" s="3">
        <v>401040604</v>
      </c>
      <c r="E362" s="3">
        <v>4010406</v>
      </c>
      <c r="F362" s="3">
        <v>4</v>
      </c>
      <c r="G362" s="3" t="s">
        <v>332</v>
      </c>
      <c r="H362" s="3"/>
      <c r="I362" s="3" t="s">
        <v>333</v>
      </c>
      <c r="J362" s="3"/>
      <c r="K362" s="3" t="s">
        <v>334</v>
      </c>
      <c r="L362" s="3"/>
      <c r="M362" s="3"/>
      <c r="N362" s="3"/>
      <c r="O362" s="3"/>
      <c r="P362" s="3"/>
      <c r="Q362" s="3" t="s">
        <v>335</v>
      </c>
      <c r="R362" s="3"/>
      <c r="S362" s="3" t="str">
        <f>IF(H362="","",$B$2&amp;G362&amp;$B$2&amp;$B$1&amp;H362)</f>
        <v/>
      </c>
      <c r="T362" s="3" t="str">
        <f>IF(J362="","",$B$2&amp;I362&amp;$B$2&amp;$B$1&amp;J362)</f>
        <v/>
      </c>
      <c r="U362" s="3" t="str">
        <f>IF(L362="","",$B$2&amp;K362&amp;$B$2&amp;$B$1&amp;L362)</f>
        <v/>
      </c>
      <c r="V362" s="3" t="str">
        <f>IF(N362="","",$B$2&amp;M362&amp;$B$2&amp;$B$1&amp;N362)</f>
        <v/>
      </c>
      <c r="W362" s="3" t="str">
        <f>IF(P362="","",$B$2&amp;O362&amp;$B$2&amp;$B$1&amp;P362)</f>
        <v/>
      </c>
      <c r="X362" s="3" t="str">
        <f>IF(R362="","",$B$2&amp;Q362&amp;$B$2&amp;$B$1&amp;R362)</f>
        <v/>
      </c>
      <c r="Y362" s="3" t="str">
        <f t="shared" si="81"/>
        <v>{}</v>
      </c>
      <c r="Z362" s="11" t="s">
        <v>341</v>
      </c>
      <c r="AA362" s="11" t="str">
        <f t="shared" si="80"/>
        <v>4级：伤害提升至&lt;q=attr_atk&gt;&lt;c=A6EC41&gt;0%&lt;/c&gt;</v>
      </c>
      <c r="AB362" s="11"/>
      <c r="AC362" s="11"/>
      <c r="AD362" s="11">
        <v>4</v>
      </c>
      <c r="AE362" s="11"/>
      <c r="AF362" s="11" t="s">
        <v>345</v>
      </c>
      <c r="AG362" s="11"/>
      <c r="AH362" s="11"/>
      <c r="AI362" s="11"/>
      <c r="AJ362" s="11"/>
      <c r="AK362" s="11"/>
      <c r="AL362" s="11"/>
      <c r="AM362" s="11"/>
      <c r="AN362" s="11" t="s">
        <v>346</v>
      </c>
      <c r="AO362" s="11"/>
      <c r="AP362" s="11"/>
      <c r="AQ362" s="11"/>
      <c r="AR362" s="11"/>
      <c r="AS362" s="11" t="str">
        <f t="shared" si="96"/>
        <v>&lt;q=attr_atk&gt;&lt;c=A6EC41&gt;</v>
      </c>
      <c r="AT362" s="13" t="str">
        <f t="shared" si="97"/>
        <v>0%</v>
      </c>
      <c r="AU362" s="11" t="s">
        <v>298</v>
      </c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 t="str">
        <f t="shared" si="84"/>
        <v>这是另一个专属装备技能，它必须很好很强大</v>
      </c>
      <c r="BQ362" s="11" t="str">
        <f t="shared" si="95"/>
        <v>4级：伤害提升至&lt;q=attr_atk&gt;&lt;c=A6EC41&gt;0%&lt;/c&gt;</v>
      </c>
      <c r="BR362" s="1">
        <f t="shared" si="87"/>
        <v>6</v>
      </c>
      <c r="BS362" s="1">
        <f t="shared" si="88"/>
        <v>604</v>
      </c>
      <c r="BT362" s="1">
        <f>COUNTIF($BS$10:BS362,601)</f>
        <v>8</v>
      </c>
      <c r="BU362" s="1">
        <f t="shared" si="89"/>
        <v>0</v>
      </c>
    </row>
    <row r="363" spans="2:73">
      <c r="B363" s="1" t="str">
        <f t="shared" si="85"/>
        <v>SkillDescBrief4010406</v>
      </c>
      <c r="C363" s="1" t="str">
        <f t="shared" si="86"/>
        <v>SkillDescDetail401040605</v>
      </c>
      <c r="D363" s="3">
        <v>401040605</v>
      </c>
      <c r="E363" s="3">
        <v>4010406</v>
      </c>
      <c r="F363" s="3">
        <v>5</v>
      </c>
      <c r="G363" s="3" t="s">
        <v>332</v>
      </c>
      <c r="H363" s="3"/>
      <c r="I363" s="3" t="s">
        <v>333</v>
      </c>
      <c r="J363" s="3"/>
      <c r="K363" s="3" t="s">
        <v>334</v>
      </c>
      <c r="L363" s="3"/>
      <c r="M363" s="3"/>
      <c r="N363" s="3"/>
      <c r="O363" s="3"/>
      <c r="P363" s="3"/>
      <c r="Q363" s="3" t="s">
        <v>335</v>
      </c>
      <c r="R363" s="3"/>
      <c r="S363" s="3" t="str">
        <f>IF(H363="","",$B$2&amp;G363&amp;$B$2&amp;$B$1&amp;H363)</f>
        <v/>
      </c>
      <c r="T363" s="3" t="str">
        <f>IF(J363="","",$B$2&amp;I363&amp;$B$2&amp;$B$1&amp;J363)</f>
        <v/>
      </c>
      <c r="U363" s="3" t="str">
        <f>IF(L363="","",$B$2&amp;K363&amp;$B$2&amp;$B$1&amp;L363)</f>
        <v/>
      </c>
      <c r="V363" s="3" t="str">
        <f>IF(N363="","",$B$2&amp;M363&amp;$B$2&amp;$B$1&amp;N363)</f>
        <v/>
      </c>
      <c r="W363" s="3" t="str">
        <f>IF(P363="","",$B$2&amp;O363&amp;$B$2&amp;$B$1&amp;P363)</f>
        <v/>
      </c>
      <c r="X363" s="3" t="str">
        <f>IF(R363="","",$B$2&amp;Q363&amp;$B$2&amp;$B$1&amp;R363)</f>
        <v/>
      </c>
      <c r="Y363" s="3" t="str">
        <f t="shared" si="81"/>
        <v>{}</v>
      </c>
      <c r="Z363" s="11" t="s">
        <v>347</v>
      </c>
      <c r="AA363" s="11" t="str">
        <f t="shared" si="80"/>
        <v>5级：伤害提升至&lt;q=attr_atk&gt;&lt;c=A6EC41&gt;0%&lt;/c&gt;</v>
      </c>
      <c r="AB363" s="11"/>
      <c r="AC363" s="11"/>
      <c r="AD363" s="11">
        <v>5</v>
      </c>
      <c r="AE363" s="11"/>
      <c r="AF363" s="11" t="s">
        <v>345</v>
      </c>
      <c r="AG363" s="11"/>
      <c r="AH363" s="11"/>
      <c r="AI363" s="11"/>
      <c r="AJ363" s="11"/>
      <c r="AK363" s="11"/>
      <c r="AL363" s="11"/>
      <c r="AM363" s="11"/>
      <c r="AN363" s="11" t="s">
        <v>346</v>
      </c>
      <c r="AO363" s="11"/>
      <c r="AP363" s="11"/>
      <c r="AQ363" s="11"/>
      <c r="AR363" s="11"/>
      <c r="AS363" s="11" t="str">
        <f t="shared" si="96"/>
        <v>&lt;q=attr_atk&gt;&lt;c=A6EC41&gt;</v>
      </c>
      <c r="AT363" s="13" t="str">
        <f t="shared" si="97"/>
        <v>0%</v>
      </c>
      <c r="AU363" s="11" t="s">
        <v>298</v>
      </c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 t="str">
        <f t="shared" si="84"/>
        <v>这是另一个专属装备技能，它必须非常好非常强大</v>
      </c>
      <c r="BQ363" s="11" t="str">
        <f t="shared" si="95"/>
        <v>5级：伤害提升至&lt;q=attr_atk&gt;&lt;c=A6EC41&gt;0%&lt;/c&gt;</v>
      </c>
      <c r="BR363" s="1">
        <f t="shared" si="87"/>
        <v>6</v>
      </c>
      <c r="BS363" s="1">
        <f t="shared" si="88"/>
        <v>605</v>
      </c>
      <c r="BT363" s="1">
        <f>COUNTIF($BS$10:BS363,601)</f>
        <v>8</v>
      </c>
      <c r="BU363" s="1">
        <f t="shared" si="89"/>
        <v>0</v>
      </c>
    </row>
    <row r="364" spans="2:73">
      <c r="B364" s="1" t="str">
        <f t="shared" si="85"/>
        <v>SkillDescBrief// 战斗被动</v>
      </c>
      <c r="C364" s="1" t="str">
        <f t="shared" si="86"/>
        <v>SkillDescDetail// 战斗被动4</v>
      </c>
      <c r="D364" s="7" t="s">
        <v>340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 t="str">
        <f t="shared" si="81"/>
        <v/>
      </c>
      <c r="Z364" s="10" t="s">
        <v>336</v>
      </c>
      <c r="AA364" s="10" t="str">
        <f t="shared" si="80"/>
        <v/>
      </c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 t="str">
        <f t="shared" si="84"/>
        <v/>
      </c>
      <c r="BQ364" s="10" t="str">
        <f t="shared" si="95"/>
        <v/>
      </c>
      <c r="BR364" s="1">
        <f t="shared" si="87"/>
        <v>0</v>
      </c>
      <c r="BS364" s="1">
        <f t="shared" si="88"/>
        <v>0</v>
      </c>
      <c r="BT364" s="1">
        <f>COUNTIF($BS$10:BS364,601)</f>
        <v>8</v>
      </c>
      <c r="BU364" s="1">
        <f t="shared" si="89"/>
        <v>0</v>
      </c>
    </row>
    <row r="365" spans="2:73">
      <c r="B365" s="1" t="str">
        <f t="shared" si="85"/>
        <v>SkillDescBrief4010407</v>
      </c>
      <c r="C365" s="1" t="str">
        <f t="shared" si="86"/>
        <v>SkillDescDetail401040701</v>
      </c>
      <c r="D365" s="3">
        <v>401040701</v>
      </c>
      <c r="E365" s="3">
        <v>4010407</v>
      </c>
      <c r="F365" s="3">
        <v>1</v>
      </c>
      <c r="G365" s="3" t="s">
        <v>332</v>
      </c>
      <c r="H365" s="3"/>
      <c r="I365" s="3" t="s">
        <v>333</v>
      </c>
      <c r="J365" s="3"/>
      <c r="K365" s="3" t="s">
        <v>334</v>
      </c>
      <c r="L365" s="3"/>
      <c r="M365" s="3"/>
      <c r="N365" s="3"/>
      <c r="O365" s="3"/>
      <c r="P365" s="3"/>
      <c r="Q365" s="3" t="s">
        <v>335</v>
      </c>
      <c r="R365" s="3"/>
      <c r="S365" s="3" t="str">
        <f>IF(H365="","",$B$2&amp;G365&amp;$B$2&amp;$B$1&amp;H365)</f>
        <v/>
      </c>
      <c r="T365" s="3" t="str">
        <f>IF(J365="","",$B$2&amp;I365&amp;$B$2&amp;$B$1&amp;J365)</f>
        <v/>
      </c>
      <c r="U365" s="3" t="str">
        <f>IF(L365="","",$B$2&amp;K365&amp;$B$2&amp;$B$1&amp;L365)</f>
        <v/>
      </c>
      <c r="V365" s="3" t="str">
        <f>IF(N365="","",$B$2&amp;M365&amp;$B$2&amp;$B$1&amp;N365)</f>
        <v/>
      </c>
      <c r="W365" s="3" t="str">
        <f>IF(P365="","",$B$2&amp;O365&amp;$B$2&amp;$B$1&amp;P365)</f>
        <v/>
      </c>
      <c r="X365" s="3" t="str">
        <f>IF(R365="","",$B$2&amp;Q365&amp;$B$2&amp;$B$1&amp;R365)</f>
        <v/>
      </c>
      <c r="Y365" s="3" t="str">
        <f t="shared" si="81"/>
        <v>{}</v>
      </c>
      <c r="Z365" s="11" t="s">
        <v>424</v>
      </c>
      <c r="AA365" s="11" t="str">
        <f t="shared" si="80"/>
        <v>场上有单位被控制时，恢复&lt;c=A6EC41&gt;200&lt;/c&gt;能量</v>
      </c>
      <c r="AB365" s="11"/>
      <c r="AC365" s="11"/>
      <c r="AD365" s="11"/>
      <c r="AE365" s="11"/>
      <c r="AF365" s="11"/>
      <c r="AG365" s="11"/>
      <c r="AH365" s="11"/>
      <c r="AI365" s="11"/>
      <c r="AJ365" s="11" t="s">
        <v>425</v>
      </c>
      <c r="AK365" s="11" t="str">
        <f>$B$6</f>
        <v>&lt;c=A6EC41&gt;</v>
      </c>
      <c r="AL365" s="11">
        <v>200</v>
      </c>
      <c r="AM365" s="11" t="s">
        <v>298</v>
      </c>
      <c r="AN365" s="11" t="s">
        <v>376</v>
      </c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 t="str">
        <f t="shared" si="84"/>
        <v>场上有敌人被控制时，恢复能量</v>
      </c>
      <c r="BQ365" s="11" t="str">
        <f t="shared" si="95"/>
        <v>场上有单位被控制时，恢复&lt;c=A6EC41&gt;200&lt;/c&gt;能量</v>
      </c>
      <c r="BR365" s="1">
        <f t="shared" si="87"/>
        <v>7</v>
      </c>
      <c r="BS365" s="1">
        <f t="shared" si="88"/>
        <v>701</v>
      </c>
      <c r="BT365" s="1">
        <f>COUNTIF($BS$10:BS365,601)</f>
        <v>8</v>
      </c>
      <c r="BU365" s="1">
        <f t="shared" si="89"/>
        <v>0</v>
      </c>
    </row>
    <row r="366" spans="2:73">
      <c r="B366" s="1" t="str">
        <f t="shared" si="85"/>
        <v>SkillDescBrief4010407</v>
      </c>
      <c r="C366" s="1" t="str">
        <f t="shared" si="86"/>
        <v>SkillDescDetail401040702</v>
      </c>
      <c r="D366" s="3">
        <v>401040702</v>
      </c>
      <c r="E366" s="3">
        <v>4010407</v>
      </c>
      <c r="F366" s="3">
        <v>2</v>
      </c>
      <c r="G366" s="3" t="s">
        <v>332</v>
      </c>
      <c r="H366" s="3"/>
      <c r="I366" s="3" t="s">
        <v>333</v>
      </c>
      <c r="J366" s="3"/>
      <c r="K366" s="3" t="s">
        <v>334</v>
      </c>
      <c r="L366" s="3"/>
      <c r="M366" s="3"/>
      <c r="N366" s="3"/>
      <c r="O366" s="3"/>
      <c r="P366" s="3"/>
      <c r="Q366" s="3" t="s">
        <v>335</v>
      </c>
      <c r="R366" s="3"/>
      <c r="S366" s="3" t="str">
        <f>IF(H366="","",$B$2&amp;G366&amp;$B$2&amp;$B$1&amp;H366)</f>
        <v/>
      </c>
      <c r="T366" s="3" t="str">
        <f>IF(J366="","",$B$2&amp;I366&amp;$B$2&amp;$B$1&amp;J366)</f>
        <v/>
      </c>
      <c r="U366" s="3" t="str">
        <f>IF(L366="","",$B$2&amp;K366&amp;$B$2&amp;$B$1&amp;L366)</f>
        <v/>
      </c>
      <c r="V366" s="3" t="str">
        <f>IF(N366="","",$B$2&amp;M366&amp;$B$2&amp;$B$1&amp;N366)</f>
        <v/>
      </c>
      <c r="W366" s="3" t="str">
        <f>IF(P366="","",$B$2&amp;O366&amp;$B$2&amp;$B$1&amp;P366)</f>
        <v/>
      </c>
      <c r="X366" s="3" t="str">
        <f>IF(R366="","",$B$2&amp;Q366&amp;$B$2&amp;$B$1&amp;R366)</f>
        <v/>
      </c>
      <c r="Y366" s="3" t="str">
        <f t="shared" si="81"/>
        <v>{}</v>
      </c>
      <c r="Z366" s="11" t="s">
        <v>336</v>
      </c>
      <c r="AA366" s="11" t="str">
        <f t="shared" si="80"/>
        <v/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 t="str">
        <f t="shared" si="84"/>
        <v/>
      </c>
      <c r="BQ366" s="11" t="str">
        <f t="shared" si="95"/>
        <v/>
      </c>
      <c r="BR366" s="1">
        <f t="shared" si="87"/>
        <v>7</v>
      </c>
      <c r="BS366" s="1">
        <f t="shared" si="88"/>
        <v>702</v>
      </c>
      <c r="BT366" s="1">
        <f>COUNTIF($BS$10:BS366,601)</f>
        <v>8</v>
      </c>
      <c r="BU366" s="1">
        <f t="shared" si="89"/>
        <v>0</v>
      </c>
    </row>
    <row r="367" spans="2:73">
      <c r="B367" s="1" t="str">
        <f t="shared" si="85"/>
        <v>SkillDescBrief4010407</v>
      </c>
      <c r="C367" s="1" t="str">
        <f t="shared" si="86"/>
        <v>SkillDescDetail401040703</v>
      </c>
      <c r="D367" s="3">
        <v>401040703</v>
      </c>
      <c r="E367" s="3">
        <v>4010407</v>
      </c>
      <c r="F367" s="3">
        <v>3</v>
      </c>
      <c r="G367" s="3" t="s">
        <v>332</v>
      </c>
      <c r="H367" s="3"/>
      <c r="I367" s="3" t="s">
        <v>333</v>
      </c>
      <c r="J367" s="3"/>
      <c r="K367" s="3" t="s">
        <v>334</v>
      </c>
      <c r="L367" s="3"/>
      <c r="M367" s="3"/>
      <c r="N367" s="3"/>
      <c r="O367" s="3"/>
      <c r="P367" s="3"/>
      <c r="Q367" s="3" t="s">
        <v>335</v>
      </c>
      <c r="R367" s="3"/>
      <c r="S367" s="3" t="str">
        <f>IF(H367="","",$B$2&amp;G367&amp;$B$2&amp;$B$1&amp;H367)</f>
        <v/>
      </c>
      <c r="T367" s="3" t="str">
        <f>IF(J367="","",$B$2&amp;I367&amp;$B$2&amp;$B$1&amp;J367)</f>
        <v/>
      </c>
      <c r="U367" s="3" t="str">
        <f>IF(L367="","",$B$2&amp;K367&amp;$B$2&amp;$B$1&amp;L367)</f>
        <v/>
      </c>
      <c r="V367" s="3" t="str">
        <f>IF(N367="","",$B$2&amp;M367&amp;$B$2&amp;$B$1&amp;N367)</f>
        <v/>
      </c>
      <c r="W367" s="3" t="str">
        <f>IF(P367="","",$B$2&amp;O367&amp;$B$2&amp;$B$1&amp;P367)</f>
        <v/>
      </c>
      <c r="X367" s="3" t="str">
        <f>IF(R367="","",$B$2&amp;Q367&amp;$B$2&amp;$B$1&amp;R367)</f>
        <v/>
      </c>
      <c r="Y367" s="3" t="str">
        <f t="shared" si="81"/>
        <v>{}</v>
      </c>
      <c r="Z367" s="11" t="s">
        <v>336</v>
      </c>
      <c r="AA367" s="11" t="str">
        <f t="shared" si="80"/>
        <v/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 t="str">
        <f t="shared" si="84"/>
        <v/>
      </c>
      <c r="BQ367" s="11" t="str">
        <f t="shared" si="95"/>
        <v/>
      </c>
      <c r="BR367" s="1">
        <f t="shared" si="87"/>
        <v>7</v>
      </c>
      <c r="BS367" s="1">
        <f t="shared" si="88"/>
        <v>703</v>
      </c>
      <c r="BT367" s="1">
        <f>COUNTIF($BS$10:BS367,601)</f>
        <v>8</v>
      </c>
      <c r="BU367" s="1">
        <f t="shared" si="89"/>
        <v>0</v>
      </c>
    </row>
    <row r="368" spans="2:73">
      <c r="B368" s="1" t="str">
        <f t="shared" si="85"/>
        <v>SkillDescBrief4010407</v>
      </c>
      <c r="C368" s="1" t="str">
        <f t="shared" si="86"/>
        <v>SkillDescDetail401040704</v>
      </c>
      <c r="D368" s="3">
        <v>401040704</v>
      </c>
      <c r="E368" s="3">
        <v>4010407</v>
      </c>
      <c r="F368" s="3">
        <v>4</v>
      </c>
      <c r="G368" s="3" t="s">
        <v>332</v>
      </c>
      <c r="H368" s="3"/>
      <c r="I368" s="3" t="s">
        <v>333</v>
      </c>
      <c r="J368" s="3"/>
      <c r="K368" s="3" t="s">
        <v>334</v>
      </c>
      <c r="L368" s="3"/>
      <c r="M368" s="3"/>
      <c r="N368" s="3"/>
      <c r="O368" s="3"/>
      <c r="P368" s="3"/>
      <c r="Q368" s="3" t="s">
        <v>335</v>
      </c>
      <c r="R368" s="3"/>
      <c r="S368" s="3" t="str">
        <f>IF(H368="","",$B$2&amp;G368&amp;$B$2&amp;$B$1&amp;H368)</f>
        <v/>
      </c>
      <c r="T368" s="3" t="str">
        <f>IF(J368="","",$B$2&amp;I368&amp;$B$2&amp;$B$1&amp;J368)</f>
        <v/>
      </c>
      <c r="U368" s="3" t="str">
        <f>IF(L368="","",$B$2&amp;K368&amp;$B$2&amp;$B$1&amp;L368)</f>
        <v/>
      </c>
      <c r="V368" s="3" t="str">
        <f>IF(N368="","",$B$2&amp;M368&amp;$B$2&amp;$B$1&amp;N368)</f>
        <v/>
      </c>
      <c r="W368" s="3" t="str">
        <f>IF(P368="","",$B$2&amp;O368&amp;$B$2&amp;$B$1&amp;P368)</f>
        <v/>
      </c>
      <c r="X368" s="3" t="str">
        <f>IF(R368="","",$B$2&amp;Q368&amp;$B$2&amp;$B$1&amp;R368)</f>
        <v/>
      </c>
      <c r="Y368" s="3" t="str">
        <f t="shared" si="81"/>
        <v>{}</v>
      </c>
      <c r="Z368" s="11" t="s">
        <v>336</v>
      </c>
      <c r="AA368" s="11" t="str">
        <f t="shared" si="80"/>
        <v/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 t="str">
        <f t="shared" si="84"/>
        <v/>
      </c>
      <c r="BQ368" s="11" t="str">
        <f t="shared" si="95"/>
        <v/>
      </c>
      <c r="BR368" s="1">
        <f t="shared" si="87"/>
        <v>7</v>
      </c>
      <c r="BS368" s="1">
        <f t="shared" si="88"/>
        <v>704</v>
      </c>
      <c r="BT368" s="1">
        <f>COUNTIF($BS$10:BS368,601)</f>
        <v>8</v>
      </c>
      <c r="BU368" s="1">
        <f t="shared" si="89"/>
        <v>0</v>
      </c>
    </row>
    <row r="369" spans="2:73">
      <c r="B369" s="1" t="str">
        <f t="shared" si="85"/>
        <v>SkillDescBrief4010407</v>
      </c>
      <c r="C369" s="1" t="str">
        <f t="shared" si="86"/>
        <v>SkillDescDetail401040705</v>
      </c>
      <c r="D369" s="3">
        <v>401040705</v>
      </c>
      <c r="E369" s="3">
        <v>4010407</v>
      </c>
      <c r="F369" s="3">
        <v>5</v>
      </c>
      <c r="G369" s="3" t="s">
        <v>332</v>
      </c>
      <c r="H369" s="3"/>
      <c r="I369" s="3" t="s">
        <v>333</v>
      </c>
      <c r="J369" s="3"/>
      <c r="K369" s="3" t="s">
        <v>334</v>
      </c>
      <c r="L369" s="3"/>
      <c r="M369" s="3"/>
      <c r="N369" s="3"/>
      <c r="O369" s="3"/>
      <c r="P369" s="3"/>
      <c r="Q369" s="3" t="s">
        <v>335</v>
      </c>
      <c r="R369" s="3"/>
      <c r="S369" s="3" t="str">
        <f>IF(H369="","",$B$2&amp;G369&amp;$B$2&amp;$B$1&amp;H369)</f>
        <v/>
      </c>
      <c r="T369" s="3" t="str">
        <f>IF(J369="","",$B$2&amp;I369&amp;$B$2&amp;$B$1&amp;J369)</f>
        <v/>
      </c>
      <c r="U369" s="3" t="str">
        <f>IF(L369="","",$B$2&amp;K369&amp;$B$2&amp;$B$1&amp;L369)</f>
        <v/>
      </c>
      <c r="V369" s="3" t="str">
        <f>IF(N369="","",$B$2&amp;M369&amp;$B$2&amp;$B$1&amp;N369)</f>
        <v/>
      </c>
      <c r="W369" s="3" t="str">
        <f>IF(P369="","",$B$2&amp;O369&amp;$B$2&amp;$B$1&amp;P369)</f>
        <v/>
      </c>
      <c r="X369" s="3" t="str">
        <f>IF(R369="","",$B$2&amp;Q369&amp;$B$2&amp;$B$1&amp;R369)</f>
        <v/>
      </c>
      <c r="Y369" s="3" t="str">
        <f t="shared" si="81"/>
        <v>{}</v>
      </c>
      <c r="Z369" s="11" t="s">
        <v>336</v>
      </c>
      <c r="AA369" s="11" t="str">
        <f t="shared" si="80"/>
        <v/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 t="str">
        <f t="shared" si="84"/>
        <v/>
      </c>
      <c r="BQ369" s="11" t="str">
        <f t="shared" si="95"/>
        <v/>
      </c>
      <c r="BR369" s="1">
        <f t="shared" si="87"/>
        <v>7</v>
      </c>
      <c r="BS369" s="1">
        <f t="shared" si="88"/>
        <v>705</v>
      </c>
      <c r="BT369" s="1">
        <f>COUNTIF($BS$10:BS369,601)</f>
        <v>8</v>
      </c>
      <c r="BU369" s="1">
        <f t="shared" si="89"/>
        <v>0</v>
      </c>
    </row>
    <row r="370" spans="2:73">
      <c r="B370" s="1" t="str">
        <f t="shared" si="85"/>
        <v>SkillDescBrief// 强化普攻</v>
      </c>
      <c r="C370" s="1" t="str">
        <f t="shared" si="86"/>
        <v>SkillDescDetail// 强化普攻</v>
      </c>
      <c r="D370" s="7" t="s">
        <v>426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 t="str">
        <f t="shared" si="81"/>
        <v/>
      </c>
      <c r="Z370" s="10" t="s">
        <v>336</v>
      </c>
      <c r="AA370" s="10" t="str">
        <f t="shared" si="80"/>
        <v/>
      </c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 t="str">
        <f t="shared" si="84"/>
        <v/>
      </c>
      <c r="BQ370" s="10" t="str">
        <f t="shared" si="95"/>
        <v/>
      </c>
      <c r="BR370" s="1">
        <f t="shared" si="87"/>
        <v>0</v>
      </c>
      <c r="BS370" s="1">
        <f t="shared" si="88"/>
        <v>0</v>
      </c>
      <c r="BT370" s="1">
        <f>COUNTIF($BS$10:BS370,601)</f>
        <v>8</v>
      </c>
      <c r="BU370" s="1">
        <f t="shared" si="89"/>
        <v>0</v>
      </c>
    </row>
    <row r="371" spans="2:73">
      <c r="B371" s="1" t="str">
        <f t="shared" si="85"/>
        <v>SkillDescBrief4010408</v>
      </c>
      <c r="C371" s="1" t="str">
        <f t="shared" si="86"/>
        <v>SkillDescDetail401040801</v>
      </c>
      <c r="D371" s="3">
        <v>401040801</v>
      </c>
      <c r="E371" s="3">
        <v>4010408</v>
      </c>
      <c r="F371" s="3">
        <v>1</v>
      </c>
      <c r="G371" s="3" t="s">
        <v>332</v>
      </c>
      <c r="H371" s="3">
        <f ca="1">ROUND(_xlfn.XLOOKUP($F371,$D$1:$D$5,$E$1:$E$5)*OFFSET(H371,5-F371,0)/0.05,0)*0.05</f>
        <v>4.55</v>
      </c>
      <c r="I371" s="3" t="s">
        <v>333</v>
      </c>
      <c r="J371" s="3"/>
      <c r="K371" s="3" t="s">
        <v>334</v>
      </c>
      <c r="L371" s="3"/>
      <c r="M371" s="3"/>
      <c r="N371" s="3"/>
      <c r="O371" s="3"/>
      <c r="P371" s="3"/>
      <c r="Q371" s="3" t="s">
        <v>335</v>
      </c>
      <c r="R371" s="3"/>
      <c r="S371" s="3" t="str">
        <f ca="1">IF(H371="","",$B$2&amp;G371&amp;$B$2&amp;$B$1&amp;H371)</f>
        <v>"AtkPower":4.55</v>
      </c>
      <c r="T371" s="3" t="str">
        <f>IF(J371="","",$B$2&amp;I371&amp;$B$2&amp;$B$1&amp;J371)</f>
        <v/>
      </c>
      <c r="U371" s="3" t="str">
        <f>IF(L371="","",$B$2&amp;K371&amp;$B$2&amp;$B$1&amp;L371)</f>
        <v/>
      </c>
      <c r="V371" s="3" t="str">
        <f>IF(N371="","",$B$2&amp;M371&amp;$B$2&amp;$B$1&amp;N371)</f>
        <v/>
      </c>
      <c r="W371" s="3" t="str">
        <f>IF(P371="","",$B$2&amp;O371&amp;$B$2&amp;$B$1&amp;P371)</f>
        <v/>
      </c>
      <c r="X371" s="3" t="str">
        <f>IF(R371="","",$B$2&amp;Q371&amp;$B$2&amp;$B$1&amp;R371)</f>
        <v/>
      </c>
      <c r="Y371" s="3" t="str">
        <f ca="1" t="shared" si="81"/>
        <v>{"AtkPower":4.55}</v>
      </c>
      <c r="Z371" s="11" t="s">
        <v>336</v>
      </c>
      <c r="AA371" s="11" t="str">
        <f t="shared" si="80"/>
        <v/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 t="str">
        <f t="shared" si="84"/>
        <v/>
      </c>
      <c r="BQ371" s="11" t="str">
        <f t="shared" si="95"/>
        <v/>
      </c>
      <c r="BR371" s="1">
        <f t="shared" si="87"/>
        <v>8</v>
      </c>
      <c r="BS371" s="1">
        <f t="shared" si="88"/>
        <v>801</v>
      </c>
      <c r="BT371" s="1">
        <f>COUNTIF($BS$10:BS371,601)</f>
        <v>8</v>
      </c>
      <c r="BU371" s="1">
        <f t="shared" si="89"/>
        <v>0</v>
      </c>
    </row>
    <row r="372" spans="2:73">
      <c r="B372" s="1" t="str">
        <f t="shared" si="85"/>
        <v>SkillDescBrief4010408</v>
      </c>
      <c r="C372" s="1" t="str">
        <f t="shared" si="86"/>
        <v>SkillDescDetail401040802</v>
      </c>
      <c r="D372" s="3">
        <v>401040802</v>
      </c>
      <c r="E372" s="3">
        <v>4010408</v>
      </c>
      <c r="F372" s="3">
        <v>2</v>
      </c>
      <c r="G372" s="3" t="s">
        <v>332</v>
      </c>
      <c r="H372" s="3">
        <f ca="1">ROUND(_xlfn.XLOOKUP($F372,$D$1:$D$5,$E$1:$E$5)*OFFSET(H372,5-F372,0)/0.05,0)*0.05</f>
        <v>4.9</v>
      </c>
      <c r="I372" s="3" t="s">
        <v>333</v>
      </c>
      <c r="J372" s="3"/>
      <c r="K372" s="3" t="s">
        <v>334</v>
      </c>
      <c r="L372" s="3"/>
      <c r="M372" s="3"/>
      <c r="N372" s="3"/>
      <c r="O372" s="3"/>
      <c r="P372" s="3"/>
      <c r="Q372" s="3" t="s">
        <v>335</v>
      </c>
      <c r="R372" s="3"/>
      <c r="S372" s="3" t="str">
        <f ca="1">IF(H372="","",$B$2&amp;G372&amp;$B$2&amp;$B$1&amp;H372)</f>
        <v>"AtkPower":4.9</v>
      </c>
      <c r="T372" s="3" t="str">
        <f>IF(J372="","",$B$2&amp;I372&amp;$B$2&amp;$B$1&amp;J372)</f>
        <v/>
      </c>
      <c r="U372" s="3" t="str">
        <f>IF(L372="","",$B$2&amp;K372&amp;$B$2&amp;$B$1&amp;L372)</f>
        <v/>
      </c>
      <c r="V372" s="3" t="str">
        <f>IF(N372="","",$B$2&amp;M372&amp;$B$2&amp;$B$1&amp;N372)</f>
        <v/>
      </c>
      <c r="W372" s="3" t="str">
        <f>IF(P372="","",$B$2&amp;O372&amp;$B$2&amp;$B$1&amp;P372)</f>
        <v/>
      </c>
      <c r="X372" s="3" t="str">
        <f>IF(R372="","",$B$2&amp;Q372&amp;$B$2&amp;$B$1&amp;R372)</f>
        <v/>
      </c>
      <c r="Y372" s="3" t="str">
        <f ca="1" t="shared" si="81"/>
        <v>{"AtkPower":4.9}</v>
      </c>
      <c r="Z372" s="11" t="s">
        <v>336</v>
      </c>
      <c r="AA372" s="11" t="str">
        <f t="shared" si="80"/>
        <v/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 t="str">
        <f t="shared" si="84"/>
        <v/>
      </c>
      <c r="BQ372" s="11" t="str">
        <f t="shared" si="95"/>
        <v/>
      </c>
      <c r="BR372" s="1">
        <f t="shared" si="87"/>
        <v>8</v>
      </c>
      <c r="BS372" s="1">
        <f t="shared" si="88"/>
        <v>802</v>
      </c>
      <c r="BT372" s="1">
        <f>COUNTIF($BS$10:BS372,601)</f>
        <v>8</v>
      </c>
      <c r="BU372" s="1">
        <f t="shared" si="89"/>
        <v>0</v>
      </c>
    </row>
    <row r="373" spans="2:73">
      <c r="B373" s="1" t="str">
        <f t="shared" si="85"/>
        <v>SkillDescBrief4010408</v>
      </c>
      <c r="C373" s="1" t="str">
        <f t="shared" si="86"/>
        <v>SkillDescDetail401040803</v>
      </c>
      <c r="D373" s="3">
        <v>401040803</v>
      </c>
      <c r="E373" s="3">
        <v>4010408</v>
      </c>
      <c r="F373" s="3">
        <v>3</v>
      </c>
      <c r="G373" s="3" t="s">
        <v>332</v>
      </c>
      <c r="H373" s="3">
        <f ca="1">ROUND(_xlfn.XLOOKUP($F373,$D$1:$D$5,$E$1:$E$5)*OFFSET(H373,5-F373,0)/0.05,0)*0.05</f>
        <v>5.2</v>
      </c>
      <c r="I373" s="3" t="s">
        <v>333</v>
      </c>
      <c r="J373" s="3"/>
      <c r="K373" s="3" t="s">
        <v>334</v>
      </c>
      <c r="L373" s="3"/>
      <c r="M373" s="3"/>
      <c r="N373" s="3"/>
      <c r="O373" s="3"/>
      <c r="P373" s="3"/>
      <c r="Q373" s="3" t="s">
        <v>335</v>
      </c>
      <c r="R373" s="3"/>
      <c r="S373" s="3" t="str">
        <f ca="1">IF(H373="","",$B$2&amp;G373&amp;$B$2&amp;$B$1&amp;H373)</f>
        <v>"AtkPower":5.2</v>
      </c>
      <c r="T373" s="3" t="str">
        <f>IF(J373="","",$B$2&amp;I373&amp;$B$2&amp;$B$1&amp;J373)</f>
        <v/>
      </c>
      <c r="U373" s="3" t="str">
        <f>IF(L373="","",$B$2&amp;K373&amp;$B$2&amp;$B$1&amp;L373)</f>
        <v/>
      </c>
      <c r="V373" s="3" t="str">
        <f>IF(N373="","",$B$2&amp;M373&amp;$B$2&amp;$B$1&amp;N373)</f>
        <v/>
      </c>
      <c r="W373" s="3" t="str">
        <f>IF(P373="","",$B$2&amp;O373&amp;$B$2&amp;$B$1&amp;P373)</f>
        <v/>
      </c>
      <c r="X373" s="3" t="str">
        <f>IF(R373="","",$B$2&amp;Q373&amp;$B$2&amp;$B$1&amp;R373)</f>
        <v/>
      </c>
      <c r="Y373" s="3" t="str">
        <f ca="1" t="shared" si="81"/>
        <v>{"AtkPower":5.2}</v>
      </c>
      <c r="Z373" s="11" t="s">
        <v>336</v>
      </c>
      <c r="AA373" s="11" t="str">
        <f t="shared" si="80"/>
        <v/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 t="str">
        <f t="shared" si="84"/>
        <v/>
      </c>
      <c r="BQ373" s="11" t="str">
        <f t="shared" si="95"/>
        <v/>
      </c>
      <c r="BR373" s="1">
        <f t="shared" si="87"/>
        <v>8</v>
      </c>
      <c r="BS373" s="1">
        <f t="shared" si="88"/>
        <v>803</v>
      </c>
      <c r="BT373" s="1">
        <f>COUNTIF($BS$10:BS373,601)</f>
        <v>8</v>
      </c>
      <c r="BU373" s="1">
        <f t="shared" si="89"/>
        <v>0</v>
      </c>
    </row>
    <row r="374" spans="2:73">
      <c r="B374" s="1" t="str">
        <f t="shared" si="85"/>
        <v>SkillDescBrief4010408</v>
      </c>
      <c r="C374" s="1" t="str">
        <f t="shared" si="86"/>
        <v>SkillDescDetail401040804</v>
      </c>
      <c r="D374" s="3">
        <v>401040804</v>
      </c>
      <c r="E374" s="3">
        <v>4010408</v>
      </c>
      <c r="F374" s="3">
        <v>4</v>
      </c>
      <c r="G374" s="3" t="s">
        <v>332</v>
      </c>
      <c r="H374" s="3">
        <f ca="1">ROUND(_xlfn.XLOOKUP($F374,$D$1:$D$5,$E$1:$E$5)*OFFSET(H374,5-F374,0)/0.05,0)*0.05</f>
        <v>5.85</v>
      </c>
      <c r="I374" s="3" t="s">
        <v>333</v>
      </c>
      <c r="J374" s="3"/>
      <c r="K374" s="3" t="s">
        <v>334</v>
      </c>
      <c r="L374" s="3"/>
      <c r="M374" s="3"/>
      <c r="N374" s="3"/>
      <c r="O374" s="3"/>
      <c r="P374" s="3"/>
      <c r="Q374" s="3" t="s">
        <v>335</v>
      </c>
      <c r="R374" s="3"/>
      <c r="S374" s="3" t="str">
        <f ca="1">IF(H374="","",$B$2&amp;G374&amp;$B$2&amp;$B$1&amp;H374)</f>
        <v>"AtkPower":5.85</v>
      </c>
      <c r="T374" s="3" t="str">
        <f>IF(J374="","",$B$2&amp;I374&amp;$B$2&amp;$B$1&amp;J374)</f>
        <v/>
      </c>
      <c r="U374" s="3" t="str">
        <f>IF(L374="","",$B$2&amp;K374&amp;$B$2&amp;$B$1&amp;L374)</f>
        <v/>
      </c>
      <c r="V374" s="3" t="str">
        <f>IF(N374="","",$B$2&amp;M374&amp;$B$2&amp;$B$1&amp;N374)</f>
        <v/>
      </c>
      <c r="W374" s="3" t="str">
        <f>IF(P374="","",$B$2&amp;O374&amp;$B$2&amp;$B$1&amp;P374)</f>
        <v/>
      </c>
      <c r="X374" s="3" t="str">
        <f>IF(R374="","",$B$2&amp;Q374&amp;$B$2&amp;$B$1&amp;R374)</f>
        <v/>
      </c>
      <c r="Y374" s="3" t="str">
        <f ca="1" t="shared" si="81"/>
        <v>{"AtkPower":5.85}</v>
      </c>
      <c r="Z374" s="11" t="s">
        <v>336</v>
      </c>
      <c r="AA374" s="11" t="str">
        <f t="shared" si="80"/>
        <v/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 t="str">
        <f t="shared" si="84"/>
        <v/>
      </c>
      <c r="BQ374" s="11" t="str">
        <f t="shared" si="95"/>
        <v/>
      </c>
      <c r="BR374" s="1">
        <f t="shared" si="87"/>
        <v>8</v>
      </c>
      <c r="BS374" s="1">
        <f t="shared" si="88"/>
        <v>804</v>
      </c>
      <c r="BT374" s="1">
        <f>COUNTIF($BS$10:BS374,601)</f>
        <v>8</v>
      </c>
      <c r="BU374" s="1">
        <f t="shared" si="89"/>
        <v>0</v>
      </c>
    </row>
    <row r="375" spans="2:73">
      <c r="B375" s="1" t="str">
        <f t="shared" si="85"/>
        <v>SkillDescBrief4010408</v>
      </c>
      <c r="C375" s="1" t="str">
        <f t="shared" si="86"/>
        <v>SkillDescDetail401040805</v>
      </c>
      <c r="D375" s="3">
        <v>401040805</v>
      </c>
      <c r="E375" s="3">
        <v>4010408</v>
      </c>
      <c r="F375" s="3">
        <v>5</v>
      </c>
      <c r="G375" s="3" t="s">
        <v>332</v>
      </c>
      <c r="H375" s="3">
        <v>6.5</v>
      </c>
      <c r="I375" s="3" t="s">
        <v>333</v>
      </c>
      <c r="J375" s="3"/>
      <c r="K375" s="3" t="s">
        <v>334</v>
      </c>
      <c r="L375" s="3"/>
      <c r="M375" s="3"/>
      <c r="N375" s="3"/>
      <c r="O375" s="3"/>
      <c r="P375" s="3"/>
      <c r="Q375" s="3" t="s">
        <v>335</v>
      </c>
      <c r="R375" s="3"/>
      <c r="S375" s="3" t="str">
        <f>IF(H375="","",$B$2&amp;G375&amp;$B$2&amp;$B$1&amp;H375)</f>
        <v>"AtkPower":6.5</v>
      </c>
      <c r="T375" s="3" t="str">
        <f>IF(J375="","",$B$2&amp;I375&amp;$B$2&amp;$B$1&amp;J375)</f>
        <v/>
      </c>
      <c r="U375" s="3" t="str">
        <f>IF(L375="","",$B$2&amp;K375&amp;$B$2&amp;$B$1&amp;L375)</f>
        <v/>
      </c>
      <c r="V375" s="3" t="str">
        <f>IF(N375="","",$B$2&amp;M375&amp;$B$2&amp;$B$1&amp;N375)</f>
        <v/>
      </c>
      <c r="W375" s="3" t="str">
        <f>IF(P375="","",$B$2&amp;O375&amp;$B$2&amp;$B$1&amp;P375)</f>
        <v/>
      </c>
      <c r="X375" s="3" t="str">
        <f>IF(R375="","",$B$2&amp;Q375&amp;$B$2&amp;$B$1&amp;R375)</f>
        <v/>
      </c>
      <c r="Y375" s="3" t="str">
        <f t="shared" si="81"/>
        <v>{"AtkPower":6.5}</v>
      </c>
      <c r="Z375" s="11" t="s">
        <v>336</v>
      </c>
      <c r="AA375" s="11" t="str">
        <f t="shared" si="80"/>
        <v/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 t="str">
        <f t="shared" si="84"/>
        <v/>
      </c>
      <c r="BQ375" s="11" t="str">
        <f t="shared" si="95"/>
        <v/>
      </c>
      <c r="BR375" s="1">
        <f t="shared" si="87"/>
        <v>8</v>
      </c>
      <c r="BS375" s="1">
        <f t="shared" si="88"/>
        <v>805</v>
      </c>
      <c r="BT375" s="1">
        <f>COUNTIF($BS$10:BS375,601)</f>
        <v>8</v>
      </c>
      <c r="BU375" s="1">
        <f t="shared" si="89"/>
        <v>0</v>
      </c>
    </row>
    <row r="376" spans="2:73">
      <c r="B376" s="1" t="str">
        <f t="shared" si="85"/>
        <v>SkillDescBrief// 筹码</v>
      </c>
      <c r="C376" s="1" t="str">
        <f t="shared" si="86"/>
        <v>SkillDescDetail// 筹码</v>
      </c>
      <c r="D376" s="7" t="s">
        <v>427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 t="str">
        <f t="shared" si="81"/>
        <v/>
      </c>
      <c r="Z376" s="10" t="s">
        <v>336</v>
      </c>
      <c r="AA376" s="10" t="str">
        <f t="shared" si="80"/>
        <v/>
      </c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 t="str">
        <f t="shared" si="84"/>
        <v/>
      </c>
      <c r="BQ376" s="10" t="str">
        <f t="shared" si="95"/>
        <v/>
      </c>
      <c r="BR376" s="1">
        <f t="shared" si="87"/>
        <v>0</v>
      </c>
      <c r="BS376" s="1">
        <f t="shared" si="88"/>
        <v>0</v>
      </c>
      <c r="BT376" s="1">
        <f>COUNTIF($BS$10:BS376,601)</f>
        <v>8</v>
      </c>
      <c r="BU376" s="1">
        <f t="shared" si="89"/>
        <v>0</v>
      </c>
    </row>
    <row r="377" spans="2:73">
      <c r="B377" s="1" t="str">
        <f t="shared" si="85"/>
        <v>SkillDescBrief// 普攻</v>
      </c>
      <c r="C377" s="1" t="str">
        <f t="shared" si="86"/>
        <v>SkillDescDetail// 普攻</v>
      </c>
      <c r="D377" s="7" t="s">
        <v>331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 t="str">
        <f t="shared" si="81"/>
        <v/>
      </c>
      <c r="Z377" s="10" t="s">
        <v>336</v>
      </c>
      <c r="AA377" s="10" t="str">
        <f t="shared" si="80"/>
        <v/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 t="str">
        <f t="shared" si="84"/>
        <v/>
      </c>
      <c r="BQ377" s="10" t="str">
        <f t="shared" si="95"/>
        <v/>
      </c>
      <c r="BR377" s="1">
        <f t="shared" si="87"/>
        <v>0</v>
      </c>
      <c r="BS377" s="1">
        <f t="shared" si="88"/>
        <v>0</v>
      </c>
      <c r="BT377" s="1">
        <f>COUNTIF($BS$10:BS377,601)</f>
        <v>8</v>
      </c>
      <c r="BU377" s="1">
        <f t="shared" si="89"/>
        <v>0</v>
      </c>
    </row>
    <row r="378" spans="2:73">
      <c r="B378" s="1" t="str">
        <f t="shared" si="85"/>
        <v>SkillDescBrief4010501</v>
      </c>
      <c r="C378" s="1" t="str">
        <f t="shared" si="86"/>
        <v>SkillDescDetail401050101</v>
      </c>
      <c r="D378" s="3">
        <v>401050101</v>
      </c>
      <c r="E378" s="3">
        <v>4010501</v>
      </c>
      <c r="F378" s="3">
        <v>1</v>
      </c>
      <c r="G378" s="3" t="s">
        <v>332</v>
      </c>
      <c r="H378" s="3">
        <f ca="1">ROUND(_xlfn.XLOOKUP($F378,$D$1:$D$5,$E$1:$E$5)*OFFSET(H378,5-F378,0)/0.05,0)*0.05</f>
        <v>1.25</v>
      </c>
      <c r="I378" s="3" t="s">
        <v>333</v>
      </c>
      <c r="J378" s="3"/>
      <c r="K378" s="3" t="s">
        <v>334</v>
      </c>
      <c r="L378" s="3"/>
      <c r="M378" s="3"/>
      <c r="N378" s="3"/>
      <c r="O378" s="3"/>
      <c r="P378" s="3"/>
      <c r="Q378" s="3" t="s">
        <v>335</v>
      </c>
      <c r="R378" s="3"/>
      <c r="S378" s="3" t="str">
        <f ca="1">IF(H378="","",$B$2&amp;G378&amp;$B$2&amp;$B$1&amp;H378)</f>
        <v>"AtkPower":1.25</v>
      </c>
      <c r="T378" s="3" t="str">
        <f>IF(J378="","",$B$2&amp;I378&amp;$B$2&amp;$B$1&amp;J378)</f>
        <v/>
      </c>
      <c r="U378" s="3" t="str">
        <f>IF(L378="","",$B$2&amp;K378&amp;$B$2&amp;$B$1&amp;L378)</f>
        <v/>
      </c>
      <c r="V378" s="3" t="str">
        <f>IF(N378="","",$B$2&amp;M378&amp;$B$2&amp;$B$1&amp;N378)</f>
        <v/>
      </c>
      <c r="W378" s="3" t="str">
        <f>IF(P378="","",$B$2&amp;O378&amp;$B$2&amp;$B$1&amp;P378)</f>
        <v/>
      </c>
      <c r="X378" s="3" t="str">
        <f>IF(R378="","",$B$2&amp;Q378&amp;$B$2&amp;$B$1&amp;R378)</f>
        <v/>
      </c>
      <c r="Y378" s="3" t="str">
        <f ca="1" t="shared" si="81"/>
        <v>{"AtkPower":1.25}</v>
      </c>
      <c r="Z378" s="11" t="s">
        <v>428</v>
      </c>
      <c r="AA378" s="11" t="str">
        <f ca="1" t="shared" ref="AA378:AA441" si="98">_xlfn.TEXTJOIN("",1,AB378:BO378)</f>
        <v>投掷金币，对&lt;c=A6EC41&gt;1&lt;/c&gt;个敌人造成&lt;q=attr_atk&gt;&lt;c=A6EC41&gt;125%&lt;/c&gt;伤害</v>
      </c>
      <c r="AB378" s="11"/>
      <c r="AC378" s="11"/>
      <c r="AD378" s="11"/>
      <c r="AE378" s="11"/>
      <c r="AF378" s="11"/>
      <c r="AG378" s="11"/>
      <c r="AH378" s="11"/>
      <c r="AI378" s="11"/>
      <c r="AJ378" s="11" t="s">
        <v>429</v>
      </c>
      <c r="AK378" s="11" t="str">
        <f>$B$6</f>
        <v>&lt;c=A6EC41&gt;</v>
      </c>
      <c r="AL378" s="11">
        <v>1</v>
      </c>
      <c r="AM378" s="11" t="s">
        <v>298</v>
      </c>
      <c r="AN378" s="11" t="s">
        <v>343</v>
      </c>
      <c r="AO378" s="11" t="str">
        <f>$B$8&amp;$B$6</f>
        <v>&lt;q=attr_atk&gt;&lt;c=A6EC41&gt;</v>
      </c>
      <c r="AP378" s="11" t="str">
        <f ca="1">ROUND($H378*100,2)&amp;"%"</f>
        <v>125%</v>
      </c>
      <c r="AQ378" s="11" t="s">
        <v>298</v>
      </c>
      <c r="AR378" s="11" t="s">
        <v>344</v>
      </c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 t="str">
        <f t="shared" si="84"/>
        <v>投掷金币并对敌人造成伤害</v>
      </c>
      <c r="BQ378" s="11" t="str">
        <f ca="1" t="shared" si="95"/>
        <v>投掷金币，对&lt;c=A6EC41&gt;1&lt;/c&gt;个敌人造成&lt;q=attr_atk&gt;&lt;c=A6EC41&gt;125%&lt;/c&gt;伤害</v>
      </c>
      <c r="BR378" s="1">
        <f t="shared" si="87"/>
        <v>1</v>
      </c>
      <c r="BS378" s="1">
        <f t="shared" si="88"/>
        <v>101</v>
      </c>
      <c r="BT378" s="1">
        <f>COUNTIF($BS$10:BS378,601)</f>
        <v>8</v>
      </c>
      <c r="BU378" s="1">
        <f t="shared" si="89"/>
        <v>0</v>
      </c>
    </row>
    <row r="379" spans="2:73">
      <c r="B379" s="1" t="str">
        <f t="shared" si="85"/>
        <v>SkillDescBrief4010501</v>
      </c>
      <c r="C379" s="1" t="str">
        <f t="shared" si="86"/>
        <v>SkillDescDetail401050102</v>
      </c>
      <c r="D379" s="3">
        <v>401050102</v>
      </c>
      <c r="E379" s="3">
        <v>4010501</v>
      </c>
      <c r="F379" s="3">
        <v>2</v>
      </c>
      <c r="G379" s="3" t="s">
        <v>332</v>
      </c>
      <c r="H379" s="3">
        <f ca="1">ROUND(_xlfn.XLOOKUP($F379,$D$1:$D$5,$E$1:$E$5)*OFFSET(H379,5-F379,0)/0.05,0)*0.05</f>
        <v>1.3</v>
      </c>
      <c r="I379" s="3" t="s">
        <v>333</v>
      </c>
      <c r="J379" s="3"/>
      <c r="K379" s="3" t="s">
        <v>334</v>
      </c>
      <c r="L379" s="3"/>
      <c r="M379" s="3"/>
      <c r="N379" s="3"/>
      <c r="O379" s="3"/>
      <c r="P379" s="3"/>
      <c r="Q379" s="3" t="s">
        <v>335</v>
      </c>
      <c r="R379" s="3"/>
      <c r="S379" s="3" t="str">
        <f ca="1">IF(H379="","",$B$2&amp;G379&amp;$B$2&amp;$B$1&amp;H379)</f>
        <v>"AtkPower":1.3</v>
      </c>
      <c r="T379" s="3" t="str">
        <f>IF(J379="","",$B$2&amp;I379&amp;$B$2&amp;$B$1&amp;J379)</f>
        <v/>
      </c>
      <c r="U379" s="3" t="str">
        <f>IF(L379="","",$B$2&amp;K379&amp;$B$2&amp;$B$1&amp;L379)</f>
        <v/>
      </c>
      <c r="V379" s="3" t="str">
        <f>IF(N379="","",$B$2&amp;M379&amp;$B$2&amp;$B$1&amp;N379)</f>
        <v/>
      </c>
      <c r="W379" s="3" t="str">
        <f>IF(P379="","",$B$2&amp;O379&amp;$B$2&amp;$B$1&amp;P379)</f>
        <v/>
      </c>
      <c r="X379" s="3" t="str">
        <f>IF(R379="","",$B$2&amp;Q379&amp;$B$2&amp;$B$1&amp;R379)</f>
        <v/>
      </c>
      <c r="Y379" s="3" t="str">
        <f ca="1" t="shared" si="81"/>
        <v>{"AtkPower":1.3}</v>
      </c>
      <c r="Z379" s="11" t="s">
        <v>428</v>
      </c>
      <c r="AA379" s="11" t="str">
        <f ca="1" t="shared" si="98"/>
        <v>2级：伤害提升至&lt;q=attr_atk&gt;&lt;c=A6EC41&gt;130%&lt;/c&gt;</v>
      </c>
      <c r="AB379" s="11"/>
      <c r="AC379" s="11"/>
      <c r="AD379" s="11">
        <v>2</v>
      </c>
      <c r="AE379" s="11"/>
      <c r="AF379" s="11" t="s">
        <v>345</v>
      </c>
      <c r="AG379" s="11"/>
      <c r="AH379" s="11"/>
      <c r="AI379" s="11"/>
      <c r="AJ379" s="11" t="s">
        <v>346</v>
      </c>
      <c r="AK379" s="11" t="str">
        <f t="shared" ref="AK379:AK382" si="99">$B$8&amp;$B$6</f>
        <v>&lt;q=attr_atk&gt;&lt;c=A6EC41&gt;</v>
      </c>
      <c r="AL379" s="11" t="str">
        <f ca="1" t="shared" ref="AL379:AL382" si="100">ROUND($H379*100,2)&amp;"%"</f>
        <v>130%</v>
      </c>
      <c r="AM379" s="11" t="s">
        <v>298</v>
      </c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 t="str">
        <f t="shared" si="84"/>
        <v>投掷金币并对敌人造成伤害</v>
      </c>
      <c r="BQ379" s="11" t="str">
        <f ca="1" t="shared" si="95"/>
        <v>2级：伤害提升至&lt;q=attr_atk&gt;&lt;c=A6EC41&gt;130%&lt;/c&gt;</v>
      </c>
      <c r="BR379" s="1">
        <f t="shared" si="87"/>
        <v>1</v>
      </c>
      <c r="BS379" s="1">
        <f t="shared" si="88"/>
        <v>102</v>
      </c>
      <c r="BT379" s="1">
        <f>COUNTIF($BS$10:BS379,601)</f>
        <v>8</v>
      </c>
      <c r="BU379" s="1">
        <f t="shared" si="89"/>
        <v>0</v>
      </c>
    </row>
    <row r="380" spans="2:73">
      <c r="B380" s="1" t="str">
        <f t="shared" si="85"/>
        <v>SkillDescBrief4010501</v>
      </c>
      <c r="C380" s="1" t="str">
        <f t="shared" si="86"/>
        <v>SkillDescDetail401050103</v>
      </c>
      <c r="D380" s="3">
        <v>401050103</v>
      </c>
      <c r="E380" s="3">
        <v>4010501</v>
      </c>
      <c r="F380" s="3">
        <v>3</v>
      </c>
      <c r="G380" s="3" t="s">
        <v>332</v>
      </c>
      <c r="H380" s="3">
        <f ca="1">ROUND(_xlfn.XLOOKUP($F380,$D$1:$D$5,$E$1:$E$5)*OFFSET(H380,5-F380,0)/0.05,0)*0.05</f>
        <v>1.4</v>
      </c>
      <c r="I380" s="3" t="s">
        <v>333</v>
      </c>
      <c r="J380" s="3"/>
      <c r="K380" s="3" t="s">
        <v>334</v>
      </c>
      <c r="L380" s="3"/>
      <c r="M380" s="3"/>
      <c r="N380" s="3"/>
      <c r="O380" s="3"/>
      <c r="P380" s="3"/>
      <c r="Q380" s="3" t="s">
        <v>335</v>
      </c>
      <c r="R380" s="3"/>
      <c r="S380" s="3" t="str">
        <f ca="1">IF(H380="","",$B$2&amp;G380&amp;$B$2&amp;$B$1&amp;H380)</f>
        <v>"AtkPower":1.4</v>
      </c>
      <c r="T380" s="3" t="str">
        <f>IF(J380="","",$B$2&amp;I380&amp;$B$2&amp;$B$1&amp;J380)</f>
        <v/>
      </c>
      <c r="U380" s="3" t="str">
        <f>IF(L380="","",$B$2&amp;K380&amp;$B$2&amp;$B$1&amp;L380)</f>
        <v/>
      </c>
      <c r="V380" s="3" t="str">
        <f>IF(N380="","",$B$2&amp;M380&amp;$B$2&amp;$B$1&amp;N380)</f>
        <v/>
      </c>
      <c r="W380" s="3" t="str">
        <f>IF(P380="","",$B$2&amp;O380&amp;$B$2&amp;$B$1&amp;P380)</f>
        <v/>
      </c>
      <c r="X380" s="3" t="str">
        <f>IF(R380="","",$B$2&amp;Q380&amp;$B$2&amp;$B$1&amp;R380)</f>
        <v/>
      </c>
      <c r="Y380" s="3" t="str">
        <f ca="1" t="shared" si="81"/>
        <v>{"AtkPower":1.4}</v>
      </c>
      <c r="Z380" s="11" t="s">
        <v>428</v>
      </c>
      <c r="AA380" s="11" t="str">
        <f ca="1" t="shared" si="98"/>
        <v>3级：伤害提升至&lt;q=attr_atk&gt;&lt;c=A6EC41&gt;140%&lt;/c&gt;</v>
      </c>
      <c r="AB380" s="11"/>
      <c r="AC380" s="11"/>
      <c r="AD380" s="11">
        <v>3</v>
      </c>
      <c r="AE380" s="11"/>
      <c r="AF380" s="11" t="s">
        <v>345</v>
      </c>
      <c r="AG380" s="11"/>
      <c r="AH380" s="11"/>
      <c r="AI380" s="11"/>
      <c r="AJ380" s="11" t="s">
        <v>346</v>
      </c>
      <c r="AK380" s="11" t="str">
        <f t="shared" si="99"/>
        <v>&lt;q=attr_atk&gt;&lt;c=A6EC41&gt;</v>
      </c>
      <c r="AL380" s="11" t="str">
        <f ca="1" t="shared" si="100"/>
        <v>140%</v>
      </c>
      <c r="AM380" s="11" t="s">
        <v>298</v>
      </c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 t="str">
        <f t="shared" si="84"/>
        <v>投掷金币并对敌人造成伤害</v>
      </c>
      <c r="BQ380" s="11" t="str">
        <f ca="1" t="shared" si="95"/>
        <v>3级：伤害提升至&lt;q=attr_atk&gt;&lt;c=A6EC41&gt;140%&lt;/c&gt;</v>
      </c>
      <c r="BR380" s="1">
        <f t="shared" si="87"/>
        <v>1</v>
      </c>
      <c r="BS380" s="1">
        <f t="shared" si="88"/>
        <v>103</v>
      </c>
      <c r="BT380" s="1">
        <f>COUNTIF($BS$10:BS380,601)</f>
        <v>8</v>
      </c>
      <c r="BU380" s="1">
        <f t="shared" si="89"/>
        <v>0</v>
      </c>
    </row>
    <row r="381" spans="2:73">
      <c r="B381" s="1" t="str">
        <f t="shared" si="85"/>
        <v>SkillDescBrief4010501</v>
      </c>
      <c r="C381" s="1" t="str">
        <f t="shared" si="86"/>
        <v>SkillDescDetail401050104</v>
      </c>
      <c r="D381" s="3">
        <v>401050104</v>
      </c>
      <c r="E381" s="3">
        <v>4010501</v>
      </c>
      <c r="F381" s="3">
        <v>4</v>
      </c>
      <c r="G381" s="3" t="s">
        <v>332</v>
      </c>
      <c r="H381" s="3">
        <f ca="1">ROUND(_xlfn.XLOOKUP($F381,$D$1:$D$5,$E$1:$E$5)*OFFSET(H381,5-F381,0)/0.05,0)*0.05</f>
        <v>1.6</v>
      </c>
      <c r="I381" s="3" t="s">
        <v>333</v>
      </c>
      <c r="J381" s="3"/>
      <c r="K381" s="3" t="s">
        <v>334</v>
      </c>
      <c r="L381" s="3"/>
      <c r="M381" s="3"/>
      <c r="N381" s="3"/>
      <c r="O381" s="3"/>
      <c r="P381" s="3"/>
      <c r="Q381" s="3" t="s">
        <v>335</v>
      </c>
      <c r="R381" s="3"/>
      <c r="S381" s="3" t="str">
        <f ca="1">IF(H381="","",$B$2&amp;G381&amp;$B$2&amp;$B$1&amp;H381)</f>
        <v>"AtkPower":1.6</v>
      </c>
      <c r="T381" s="3" t="str">
        <f>IF(J381="","",$B$2&amp;I381&amp;$B$2&amp;$B$1&amp;J381)</f>
        <v/>
      </c>
      <c r="U381" s="3" t="str">
        <f>IF(L381="","",$B$2&amp;K381&amp;$B$2&amp;$B$1&amp;L381)</f>
        <v/>
      </c>
      <c r="V381" s="3" t="str">
        <f>IF(N381="","",$B$2&amp;M381&amp;$B$2&amp;$B$1&amp;N381)</f>
        <v/>
      </c>
      <c r="W381" s="3" t="str">
        <f>IF(P381="","",$B$2&amp;O381&amp;$B$2&amp;$B$1&amp;P381)</f>
        <v/>
      </c>
      <c r="X381" s="3" t="str">
        <f>IF(R381="","",$B$2&amp;Q381&amp;$B$2&amp;$B$1&amp;R381)</f>
        <v/>
      </c>
      <c r="Y381" s="3" t="str">
        <f ca="1" t="shared" si="81"/>
        <v>{"AtkPower":1.6}</v>
      </c>
      <c r="Z381" s="11" t="s">
        <v>428</v>
      </c>
      <c r="AA381" s="11" t="str">
        <f ca="1" t="shared" si="98"/>
        <v>4级：伤害提升至&lt;q=attr_atk&gt;&lt;c=A6EC41&gt;160%&lt;/c&gt;</v>
      </c>
      <c r="AB381" s="11"/>
      <c r="AC381" s="11"/>
      <c r="AD381" s="11">
        <v>4</v>
      </c>
      <c r="AE381" s="11"/>
      <c r="AF381" s="11" t="s">
        <v>345</v>
      </c>
      <c r="AG381" s="11"/>
      <c r="AH381" s="11"/>
      <c r="AI381" s="11"/>
      <c r="AJ381" s="11" t="s">
        <v>346</v>
      </c>
      <c r="AK381" s="11" t="str">
        <f t="shared" si="99"/>
        <v>&lt;q=attr_atk&gt;&lt;c=A6EC41&gt;</v>
      </c>
      <c r="AL381" s="11" t="str">
        <f ca="1" t="shared" si="100"/>
        <v>160%</v>
      </c>
      <c r="AM381" s="11" t="s">
        <v>298</v>
      </c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 t="str">
        <f t="shared" si="84"/>
        <v>投掷金币并对敌人造成伤害</v>
      </c>
      <c r="BQ381" s="11" t="str">
        <f ca="1" t="shared" si="95"/>
        <v>4级：伤害提升至&lt;q=attr_atk&gt;&lt;c=A6EC41&gt;160%&lt;/c&gt;</v>
      </c>
      <c r="BR381" s="1">
        <f t="shared" si="87"/>
        <v>1</v>
      </c>
      <c r="BS381" s="1">
        <f t="shared" si="88"/>
        <v>104</v>
      </c>
      <c r="BT381" s="1">
        <f>COUNTIF($BS$10:BS381,601)</f>
        <v>8</v>
      </c>
      <c r="BU381" s="1">
        <f t="shared" si="89"/>
        <v>0</v>
      </c>
    </row>
    <row r="382" spans="2:73">
      <c r="B382" s="1" t="str">
        <f t="shared" si="85"/>
        <v>SkillDescBrief4010501</v>
      </c>
      <c r="C382" s="1" t="str">
        <f t="shared" si="86"/>
        <v>SkillDescDetail401050105</v>
      </c>
      <c r="D382" s="3">
        <v>401050105</v>
      </c>
      <c r="E382" s="3">
        <v>4010501</v>
      </c>
      <c r="F382" s="3">
        <v>5</v>
      </c>
      <c r="G382" s="3" t="s">
        <v>332</v>
      </c>
      <c r="H382" s="3">
        <v>1.75</v>
      </c>
      <c r="I382" s="3" t="s">
        <v>333</v>
      </c>
      <c r="J382" s="3"/>
      <c r="K382" s="3" t="s">
        <v>334</v>
      </c>
      <c r="L382" s="3"/>
      <c r="M382" s="3"/>
      <c r="N382" s="3"/>
      <c r="O382" s="3"/>
      <c r="P382" s="3"/>
      <c r="Q382" s="3" t="s">
        <v>335</v>
      </c>
      <c r="R382" s="3"/>
      <c r="S382" s="3" t="str">
        <f>IF(H382="","",$B$2&amp;G382&amp;$B$2&amp;$B$1&amp;H382)</f>
        <v>"AtkPower":1.75</v>
      </c>
      <c r="T382" s="3" t="str">
        <f>IF(J382="","",$B$2&amp;I382&amp;$B$2&amp;$B$1&amp;J382)</f>
        <v/>
      </c>
      <c r="U382" s="3" t="str">
        <f>IF(L382="","",$B$2&amp;K382&amp;$B$2&amp;$B$1&amp;L382)</f>
        <v/>
      </c>
      <c r="V382" s="3" t="str">
        <f>IF(N382="","",$B$2&amp;M382&amp;$B$2&amp;$B$1&amp;N382)</f>
        <v/>
      </c>
      <c r="W382" s="3" t="str">
        <f>IF(P382="","",$B$2&amp;O382&amp;$B$2&amp;$B$1&amp;P382)</f>
        <v/>
      </c>
      <c r="X382" s="3" t="str">
        <f>IF(R382="","",$B$2&amp;Q382&amp;$B$2&amp;$B$1&amp;R382)</f>
        <v/>
      </c>
      <c r="Y382" s="3" t="str">
        <f t="shared" si="81"/>
        <v>{"AtkPower":1.75}</v>
      </c>
      <c r="Z382" s="11" t="s">
        <v>428</v>
      </c>
      <c r="AA382" s="11" t="str">
        <f t="shared" si="98"/>
        <v>5级：伤害提升至&lt;q=attr_atk&gt;&lt;c=A6EC41&gt;175%&lt;/c&gt;</v>
      </c>
      <c r="AB382" s="11"/>
      <c r="AC382" s="11"/>
      <c r="AD382" s="11">
        <v>5</v>
      </c>
      <c r="AE382" s="11"/>
      <c r="AF382" s="11" t="s">
        <v>345</v>
      </c>
      <c r="AG382" s="11"/>
      <c r="AH382" s="11"/>
      <c r="AI382" s="11"/>
      <c r="AJ382" s="11" t="s">
        <v>346</v>
      </c>
      <c r="AK382" s="11" t="str">
        <f t="shared" si="99"/>
        <v>&lt;q=attr_atk&gt;&lt;c=A6EC41&gt;</v>
      </c>
      <c r="AL382" s="11" t="str">
        <f t="shared" si="100"/>
        <v>175%</v>
      </c>
      <c r="AM382" s="11" t="s">
        <v>298</v>
      </c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 t="str">
        <f t="shared" si="84"/>
        <v>投掷金币并对敌人造成伤害</v>
      </c>
      <c r="BQ382" s="11" t="str">
        <f t="shared" si="95"/>
        <v>5级：伤害提升至&lt;q=attr_atk&gt;&lt;c=A6EC41&gt;175%&lt;/c&gt;</v>
      </c>
      <c r="BR382" s="1">
        <f t="shared" si="87"/>
        <v>1</v>
      </c>
      <c r="BS382" s="1">
        <f t="shared" si="88"/>
        <v>105</v>
      </c>
      <c r="BT382" s="1">
        <f>COUNTIF($BS$10:BS382,601)</f>
        <v>8</v>
      </c>
      <c r="BU382" s="1">
        <f t="shared" si="89"/>
        <v>0</v>
      </c>
    </row>
    <row r="383" spans="2:73">
      <c r="B383" s="1" t="str">
        <f t="shared" si="85"/>
        <v>SkillDescBrief// 大招</v>
      </c>
      <c r="C383" s="1" t="str">
        <f t="shared" si="86"/>
        <v>SkillDescDetail// 大招</v>
      </c>
      <c r="D383" s="7" t="s">
        <v>199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 t="str">
        <f t="shared" si="81"/>
        <v/>
      </c>
      <c r="Z383" s="10" t="s">
        <v>336</v>
      </c>
      <c r="AA383" s="10" t="str">
        <f t="shared" si="98"/>
        <v/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 t="str">
        <f t="shared" si="84"/>
        <v/>
      </c>
      <c r="BQ383" s="10" t="str">
        <f t="shared" si="95"/>
        <v/>
      </c>
      <c r="BR383" s="1">
        <f t="shared" si="87"/>
        <v>0</v>
      </c>
      <c r="BS383" s="1">
        <f t="shared" si="88"/>
        <v>0</v>
      </c>
      <c r="BT383" s="1">
        <f>COUNTIF($BS$10:BS383,601)</f>
        <v>8</v>
      </c>
      <c r="BU383" s="1">
        <f t="shared" si="89"/>
        <v>0</v>
      </c>
    </row>
    <row r="384" spans="2:73">
      <c r="B384" s="1" t="str">
        <f t="shared" si="85"/>
        <v>SkillDescBrief4010502</v>
      </c>
      <c r="C384" s="1" t="str">
        <f t="shared" si="86"/>
        <v>SkillDescDetail401050201</v>
      </c>
      <c r="D384" s="3">
        <v>401050201</v>
      </c>
      <c r="E384" s="3">
        <v>4010502</v>
      </c>
      <c r="F384" s="3">
        <v>1</v>
      </c>
      <c r="G384" s="3" t="s">
        <v>332</v>
      </c>
      <c r="H384" s="3">
        <f ca="1">ROUND(_xlfn.XLOOKUP($F384,$D$1:$D$5,$E$1:$E$5)*OFFSET(H384,5-F384,0)/0.05,0)*0.05</f>
        <v>3.7</v>
      </c>
      <c r="I384" s="3" t="s">
        <v>333</v>
      </c>
      <c r="J384" s="3"/>
      <c r="K384" s="3" t="s">
        <v>334</v>
      </c>
      <c r="L384" s="3"/>
      <c r="M384" s="3"/>
      <c r="N384" s="3"/>
      <c r="O384" s="3"/>
      <c r="P384" s="3"/>
      <c r="Q384" s="3" t="s">
        <v>335</v>
      </c>
      <c r="R384" s="3"/>
      <c r="S384" s="3" t="str">
        <f ca="1">IF(H384="","",$B$2&amp;G384&amp;$B$2&amp;$B$1&amp;H384)</f>
        <v>"AtkPower":3.7</v>
      </c>
      <c r="T384" s="3" t="str">
        <f>IF(J384="","",$B$2&amp;I384&amp;$B$2&amp;$B$1&amp;J384)</f>
        <v/>
      </c>
      <c r="U384" s="3" t="str">
        <f>IF(L384="","",$B$2&amp;K384&amp;$B$2&amp;$B$1&amp;L384)</f>
        <v/>
      </c>
      <c r="V384" s="3" t="str">
        <f>IF(N384="","",$B$2&amp;M384&amp;$B$2&amp;$B$1&amp;N384)</f>
        <v/>
      </c>
      <c r="W384" s="3" t="str">
        <f>IF(P384="","",$B$2&amp;O384&amp;$B$2&amp;$B$1&amp;P384)</f>
        <v/>
      </c>
      <c r="X384" s="3" t="str">
        <f>IF(R384="","",$B$2&amp;Q384&amp;$B$2&amp;$B$1&amp;R384)</f>
        <v/>
      </c>
      <c r="Y384" s="3" t="str">
        <f ca="1" t="shared" si="81"/>
        <v>{"AtkPower":3.7}</v>
      </c>
      <c r="Z384" s="11" t="s">
        <v>430</v>
      </c>
      <c r="AA384" s="11" t="str">
        <f ca="1" t="shared" si="98"/>
        <v>投掷筹码雨，&lt;c=A6EC41&gt;5&lt;/c&gt;秒内对所有敌人造成共计&lt;q=attr_atk&gt;&lt;c=A6EC41&gt;370%&lt;/c&gt;伤害</v>
      </c>
      <c r="AB384" s="11"/>
      <c r="AC384" s="11"/>
      <c r="AD384" s="11"/>
      <c r="AE384" s="11"/>
      <c r="AF384" s="11"/>
      <c r="AG384" s="11"/>
      <c r="AH384" s="11"/>
      <c r="AI384" s="11"/>
      <c r="AJ384" s="11" t="s">
        <v>351</v>
      </c>
      <c r="AK384" s="11"/>
      <c r="AL384" s="11"/>
      <c r="AM384" s="11"/>
      <c r="AN384" s="11" t="s">
        <v>431</v>
      </c>
      <c r="AO384" s="11" t="str">
        <f>$B$6</f>
        <v>&lt;c=A6EC41&gt;</v>
      </c>
      <c r="AP384" s="11">
        <v>5</v>
      </c>
      <c r="AQ384" s="11" t="s">
        <v>298</v>
      </c>
      <c r="AR384" s="11" t="s">
        <v>432</v>
      </c>
      <c r="AS384" s="11" t="str">
        <f>$B$8&amp;$B$6</f>
        <v>&lt;q=attr_atk&gt;&lt;c=A6EC41&gt;</v>
      </c>
      <c r="AT384" s="11" t="str">
        <f ca="1">ROUND($H384*100,2)&amp;"%"</f>
        <v>370%</v>
      </c>
      <c r="AU384" s="11" t="s">
        <v>298</v>
      </c>
      <c r="AV384" s="11" t="s">
        <v>344</v>
      </c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 t="str">
        <f t="shared" si="84"/>
        <v>投掷大量筹码，对所有敌人造成伤害</v>
      </c>
      <c r="BQ384" s="11" t="str">
        <f ca="1" t="shared" si="95"/>
        <v>投掷筹码雨，&lt;c=A6EC41&gt;5&lt;/c&gt;秒内对所有敌人造成共计&lt;q=attr_atk&gt;&lt;c=A6EC41&gt;370%&lt;/c&gt;伤害</v>
      </c>
      <c r="BR384" s="1">
        <f t="shared" si="87"/>
        <v>2</v>
      </c>
      <c r="BS384" s="1">
        <f t="shared" si="88"/>
        <v>201</v>
      </c>
      <c r="BT384" s="1">
        <f>COUNTIF($BS$10:BS384,601)</f>
        <v>8</v>
      </c>
      <c r="BU384" s="1">
        <f t="shared" si="89"/>
        <v>0</v>
      </c>
    </row>
    <row r="385" spans="2:73">
      <c r="B385" s="1" t="str">
        <f t="shared" si="85"/>
        <v>SkillDescBrief4010502</v>
      </c>
      <c r="C385" s="1" t="str">
        <f t="shared" si="86"/>
        <v>SkillDescDetail401050202</v>
      </c>
      <c r="D385" s="3">
        <v>401050202</v>
      </c>
      <c r="E385" s="3">
        <v>4010502</v>
      </c>
      <c r="F385" s="3">
        <v>2</v>
      </c>
      <c r="G385" s="3" t="s">
        <v>332</v>
      </c>
      <c r="H385" s="3">
        <f ca="1">ROUND(_xlfn.XLOOKUP($F385,$D$1:$D$5,$E$1:$E$5)*OFFSET(H385,5-F385,0)/0.05,0)*0.05</f>
        <v>3.95</v>
      </c>
      <c r="I385" s="3" t="s">
        <v>333</v>
      </c>
      <c r="J385" s="3"/>
      <c r="K385" s="3" t="s">
        <v>334</v>
      </c>
      <c r="L385" s="3"/>
      <c r="M385" s="3"/>
      <c r="N385" s="3"/>
      <c r="O385" s="3"/>
      <c r="P385" s="3"/>
      <c r="Q385" s="3" t="s">
        <v>335</v>
      </c>
      <c r="R385" s="3"/>
      <c r="S385" s="3" t="str">
        <f ca="1">IF(H385="","",$B$2&amp;G385&amp;$B$2&amp;$B$1&amp;H385)</f>
        <v>"AtkPower":3.95</v>
      </c>
      <c r="T385" s="3" t="str">
        <f>IF(J385="","",$B$2&amp;I385&amp;$B$2&amp;$B$1&amp;J385)</f>
        <v/>
      </c>
      <c r="U385" s="3" t="str">
        <f>IF(L385="","",$B$2&amp;K385&amp;$B$2&amp;$B$1&amp;L385)</f>
        <v/>
      </c>
      <c r="V385" s="3" t="str">
        <f>IF(N385="","",$B$2&amp;M385&amp;$B$2&amp;$B$1&amp;N385)</f>
        <v/>
      </c>
      <c r="W385" s="3" t="str">
        <f>IF(P385="","",$B$2&amp;O385&amp;$B$2&amp;$B$1&amp;P385)</f>
        <v/>
      </c>
      <c r="X385" s="3" t="str">
        <f>IF(R385="","",$B$2&amp;Q385&amp;$B$2&amp;$B$1&amp;R385)</f>
        <v/>
      </c>
      <c r="Y385" s="3" t="str">
        <f ca="1" t="shared" si="81"/>
        <v>{"AtkPower":3.95}</v>
      </c>
      <c r="Z385" s="11" t="s">
        <v>430</v>
      </c>
      <c r="AA385" s="11" t="str">
        <f ca="1" t="shared" si="98"/>
        <v>2级：伤害提升至&lt;q=attr_atk&gt;&lt;c=A6EC41&gt;395%&lt;/c&gt;</v>
      </c>
      <c r="AB385" s="11"/>
      <c r="AC385" s="11"/>
      <c r="AD385" s="11">
        <v>2</v>
      </c>
      <c r="AE385" s="11"/>
      <c r="AF385" s="11" t="s">
        <v>345</v>
      </c>
      <c r="AG385" s="11"/>
      <c r="AH385" s="11"/>
      <c r="AI385" s="11"/>
      <c r="AJ385" s="11" t="s">
        <v>346</v>
      </c>
      <c r="AK385" s="11" t="str">
        <f t="shared" ref="AK385:AK388" si="101">$B$8&amp;$B$6</f>
        <v>&lt;q=attr_atk&gt;&lt;c=A6EC41&gt;</v>
      </c>
      <c r="AL385" s="11" t="str">
        <f ca="1" t="shared" ref="AL385:AL388" si="102">ROUND($H385*100,2)&amp;"%"</f>
        <v>395%</v>
      </c>
      <c r="AM385" s="11" t="s">
        <v>298</v>
      </c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 t="str">
        <f t="shared" si="84"/>
        <v>投掷大量筹码，对所有敌人造成伤害</v>
      </c>
      <c r="BQ385" s="11" t="str">
        <f ca="1" t="shared" si="95"/>
        <v>2级：伤害提升至&lt;q=attr_atk&gt;&lt;c=A6EC41&gt;395%&lt;/c&gt;</v>
      </c>
      <c r="BR385" s="1">
        <f t="shared" si="87"/>
        <v>2</v>
      </c>
      <c r="BS385" s="1">
        <f t="shared" si="88"/>
        <v>202</v>
      </c>
      <c r="BT385" s="1">
        <f>COUNTIF($BS$10:BS385,601)</f>
        <v>8</v>
      </c>
      <c r="BU385" s="1">
        <f t="shared" si="89"/>
        <v>0</v>
      </c>
    </row>
    <row r="386" spans="2:73">
      <c r="B386" s="1" t="str">
        <f t="shared" si="85"/>
        <v>SkillDescBrief4010502</v>
      </c>
      <c r="C386" s="1" t="str">
        <f t="shared" si="86"/>
        <v>SkillDescDetail401050203</v>
      </c>
      <c r="D386" s="3">
        <v>401050203</v>
      </c>
      <c r="E386" s="3">
        <v>4010502</v>
      </c>
      <c r="F386" s="3">
        <v>3</v>
      </c>
      <c r="G386" s="3" t="s">
        <v>332</v>
      </c>
      <c r="H386" s="3">
        <f ca="1">ROUND(_xlfn.XLOOKUP($F386,$D$1:$D$5,$E$1:$E$5)*OFFSET(H386,5-F386,0)/0.05,0)*0.05</f>
        <v>4.2</v>
      </c>
      <c r="I386" s="3" t="s">
        <v>333</v>
      </c>
      <c r="J386" s="3"/>
      <c r="K386" s="3" t="s">
        <v>334</v>
      </c>
      <c r="L386" s="3"/>
      <c r="M386" s="3"/>
      <c r="N386" s="3"/>
      <c r="O386" s="3"/>
      <c r="P386" s="3"/>
      <c r="Q386" s="3" t="s">
        <v>335</v>
      </c>
      <c r="R386" s="3"/>
      <c r="S386" s="3" t="str">
        <f ca="1">IF(H386="","",$B$2&amp;G386&amp;$B$2&amp;$B$1&amp;H386)</f>
        <v>"AtkPower":4.2</v>
      </c>
      <c r="T386" s="3" t="str">
        <f>IF(J386="","",$B$2&amp;I386&amp;$B$2&amp;$B$1&amp;J386)</f>
        <v/>
      </c>
      <c r="U386" s="3" t="str">
        <f>IF(L386="","",$B$2&amp;K386&amp;$B$2&amp;$B$1&amp;L386)</f>
        <v/>
      </c>
      <c r="V386" s="3" t="str">
        <f>IF(N386="","",$B$2&amp;M386&amp;$B$2&amp;$B$1&amp;N386)</f>
        <v/>
      </c>
      <c r="W386" s="3" t="str">
        <f>IF(P386="","",$B$2&amp;O386&amp;$B$2&amp;$B$1&amp;P386)</f>
        <v/>
      </c>
      <c r="X386" s="3" t="str">
        <f>IF(R386="","",$B$2&amp;Q386&amp;$B$2&amp;$B$1&amp;R386)</f>
        <v/>
      </c>
      <c r="Y386" s="3" t="str">
        <f ca="1" t="shared" si="81"/>
        <v>{"AtkPower":4.2}</v>
      </c>
      <c r="Z386" s="11" t="s">
        <v>430</v>
      </c>
      <c r="AA386" s="11" t="str">
        <f ca="1" t="shared" si="98"/>
        <v>3级：伤害提升至&lt;q=attr_atk&gt;&lt;c=A6EC41&gt;420%&lt;/c&gt;</v>
      </c>
      <c r="AB386" s="11"/>
      <c r="AC386" s="11"/>
      <c r="AD386" s="11">
        <v>3</v>
      </c>
      <c r="AE386" s="11"/>
      <c r="AF386" s="11" t="s">
        <v>345</v>
      </c>
      <c r="AG386" s="11"/>
      <c r="AH386" s="11"/>
      <c r="AI386" s="11"/>
      <c r="AJ386" s="11" t="s">
        <v>346</v>
      </c>
      <c r="AK386" s="11" t="str">
        <f t="shared" si="101"/>
        <v>&lt;q=attr_atk&gt;&lt;c=A6EC41&gt;</v>
      </c>
      <c r="AL386" s="11" t="str">
        <f ca="1" t="shared" si="102"/>
        <v>420%</v>
      </c>
      <c r="AM386" s="11" t="s">
        <v>298</v>
      </c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 t="str">
        <f t="shared" si="84"/>
        <v>投掷大量筹码，对所有敌人造成伤害</v>
      </c>
      <c r="BQ386" s="11" t="str">
        <f ca="1" t="shared" si="95"/>
        <v>3级：伤害提升至&lt;q=attr_atk&gt;&lt;c=A6EC41&gt;420%&lt;/c&gt;</v>
      </c>
      <c r="BR386" s="1">
        <f t="shared" si="87"/>
        <v>2</v>
      </c>
      <c r="BS386" s="1">
        <f t="shared" si="88"/>
        <v>203</v>
      </c>
      <c r="BT386" s="1">
        <f>COUNTIF($BS$10:BS386,601)</f>
        <v>8</v>
      </c>
      <c r="BU386" s="1">
        <f t="shared" si="89"/>
        <v>0</v>
      </c>
    </row>
    <row r="387" spans="2:73">
      <c r="B387" s="1" t="str">
        <f t="shared" si="85"/>
        <v>SkillDescBrief4010502</v>
      </c>
      <c r="C387" s="1" t="str">
        <f t="shared" si="86"/>
        <v>SkillDescDetail401050204</v>
      </c>
      <c r="D387" s="3">
        <v>401050204</v>
      </c>
      <c r="E387" s="3">
        <v>4010502</v>
      </c>
      <c r="F387" s="3">
        <v>4</v>
      </c>
      <c r="G387" s="3" t="s">
        <v>332</v>
      </c>
      <c r="H387" s="3">
        <f ca="1">ROUND(_xlfn.XLOOKUP($F387,$D$1:$D$5,$E$1:$E$5)*OFFSET(H387,5-F387,0)/0.05,0)*0.05</f>
        <v>4.75</v>
      </c>
      <c r="I387" s="3" t="s">
        <v>333</v>
      </c>
      <c r="J387" s="3"/>
      <c r="K387" s="3" t="s">
        <v>334</v>
      </c>
      <c r="L387" s="3"/>
      <c r="M387" s="3"/>
      <c r="N387" s="3"/>
      <c r="O387" s="3"/>
      <c r="P387" s="3"/>
      <c r="Q387" s="3" t="s">
        <v>335</v>
      </c>
      <c r="R387" s="3"/>
      <c r="S387" s="3" t="str">
        <f ca="1">IF(H387="","",$B$2&amp;G387&amp;$B$2&amp;$B$1&amp;H387)</f>
        <v>"AtkPower":4.75</v>
      </c>
      <c r="T387" s="3" t="str">
        <f>IF(J387="","",$B$2&amp;I387&amp;$B$2&amp;$B$1&amp;J387)</f>
        <v/>
      </c>
      <c r="U387" s="3" t="str">
        <f>IF(L387="","",$B$2&amp;K387&amp;$B$2&amp;$B$1&amp;L387)</f>
        <v/>
      </c>
      <c r="V387" s="3" t="str">
        <f>IF(N387="","",$B$2&amp;M387&amp;$B$2&amp;$B$1&amp;N387)</f>
        <v/>
      </c>
      <c r="W387" s="3" t="str">
        <f>IF(P387="","",$B$2&amp;O387&amp;$B$2&amp;$B$1&amp;P387)</f>
        <v/>
      </c>
      <c r="X387" s="3" t="str">
        <f>IF(R387="","",$B$2&amp;Q387&amp;$B$2&amp;$B$1&amp;R387)</f>
        <v/>
      </c>
      <c r="Y387" s="3" t="str">
        <f ca="1" t="shared" si="81"/>
        <v>{"AtkPower":4.75}</v>
      </c>
      <c r="Z387" s="11" t="s">
        <v>430</v>
      </c>
      <c r="AA387" s="11" t="str">
        <f ca="1" t="shared" si="98"/>
        <v>4级：伤害提升至&lt;q=attr_atk&gt;&lt;c=A6EC41&gt;475%&lt;/c&gt;</v>
      </c>
      <c r="AB387" s="11"/>
      <c r="AC387" s="11"/>
      <c r="AD387" s="11">
        <v>4</v>
      </c>
      <c r="AE387" s="11"/>
      <c r="AF387" s="11" t="s">
        <v>345</v>
      </c>
      <c r="AG387" s="11"/>
      <c r="AH387" s="11"/>
      <c r="AI387" s="11"/>
      <c r="AJ387" s="11" t="s">
        <v>346</v>
      </c>
      <c r="AK387" s="11" t="str">
        <f t="shared" si="101"/>
        <v>&lt;q=attr_atk&gt;&lt;c=A6EC41&gt;</v>
      </c>
      <c r="AL387" s="11" t="str">
        <f ca="1" t="shared" si="102"/>
        <v>475%</v>
      </c>
      <c r="AM387" s="11" t="s">
        <v>298</v>
      </c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 t="str">
        <f t="shared" si="84"/>
        <v>投掷大量筹码，对所有敌人造成伤害</v>
      </c>
      <c r="BQ387" s="11" t="str">
        <f ca="1" t="shared" si="95"/>
        <v>4级：伤害提升至&lt;q=attr_atk&gt;&lt;c=A6EC41&gt;475%&lt;/c&gt;</v>
      </c>
      <c r="BR387" s="1">
        <f t="shared" si="87"/>
        <v>2</v>
      </c>
      <c r="BS387" s="1">
        <f t="shared" si="88"/>
        <v>204</v>
      </c>
      <c r="BT387" s="1">
        <f>COUNTIF($BS$10:BS387,601)</f>
        <v>8</v>
      </c>
      <c r="BU387" s="1">
        <f t="shared" si="89"/>
        <v>0</v>
      </c>
    </row>
    <row r="388" spans="2:73">
      <c r="B388" s="1" t="str">
        <f t="shared" si="85"/>
        <v>SkillDescBrief4010502</v>
      </c>
      <c r="C388" s="1" t="str">
        <f t="shared" si="86"/>
        <v>SkillDescDetail401050205</v>
      </c>
      <c r="D388" s="3">
        <v>401050205</v>
      </c>
      <c r="E388" s="3">
        <v>4010502</v>
      </c>
      <c r="F388" s="3">
        <v>5</v>
      </c>
      <c r="G388" s="3" t="s">
        <v>332</v>
      </c>
      <c r="H388" s="3">
        <v>5.25</v>
      </c>
      <c r="I388" s="3" t="s">
        <v>333</v>
      </c>
      <c r="J388" s="3"/>
      <c r="K388" s="3" t="s">
        <v>334</v>
      </c>
      <c r="L388" s="3"/>
      <c r="M388" s="3"/>
      <c r="N388" s="3"/>
      <c r="O388" s="3"/>
      <c r="P388" s="3"/>
      <c r="Q388" s="3" t="s">
        <v>335</v>
      </c>
      <c r="R388" s="3"/>
      <c r="S388" s="3" t="str">
        <f>IF(H388="","",$B$2&amp;G388&amp;$B$2&amp;$B$1&amp;H388)</f>
        <v>"AtkPower":5.25</v>
      </c>
      <c r="T388" s="3" t="str">
        <f>IF(J388="","",$B$2&amp;I388&amp;$B$2&amp;$B$1&amp;J388)</f>
        <v/>
      </c>
      <c r="U388" s="3" t="str">
        <f>IF(L388="","",$B$2&amp;K388&amp;$B$2&amp;$B$1&amp;L388)</f>
        <v/>
      </c>
      <c r="V388" s="3" t="str">
        <f>IF(N388="","",$B$2&amp;M388&amp;$B$2&amp;$B$1&amp;N388)</f>
        <v/>
      </c>
      <c r="W388" s="3" t="str">
        <f>IF(P388="","",$B$2&amp;O388&amp;$B$2&amp;$B$1&amp;P388)</f>
        <v/>
      </c>
      <c r="X388" s="3" t="str">
        <f>IF(R388="","",$B$2&amp;Q388&amp;$B$2&amp;$B$1&amp;R388)</f>
        <v/>
      </c>
      <c r="Y388" s="3" t="str">
        <f t="shared" si="81"/>
        <v>{"AtkPower":5.25}</v>
      </c>
      <c r="Z388" s="11" t="s">
        <v>430</v>
      </c>
      <c r="AA388" s="11" t="str">
        <f t="shared" si="98"/>
        <v>5级：伤害提升至&lt;q=attr_atk&gt;&lt;c=A6EC41&gt;525%&lt;/c&gt;</v>
      </c>
      <c r="AB388" s="11"/>
      <c r="AC388" s="11"/>
      <c r="AD388" s="11">
        <v>5</v>
      </c>
      <c r="AE388" s="11"/>
      <c r="AF388" s="11" t="s">
        <v>345</v>
      </c>
      <c r="AG388" s="11"/>
      <c r="AH388" s="11"/>
      <c r="AI388" s="11"/>
      <c r="AJ388" s="11" t="s">
        <v>346</v>
      </c>
      <c r="AK388" s="11" t="str">
        <f t="shared" si="101"/>
        <v>&lt;q=attr_atk&gt;&lt;c=A6EC41&gt;</v>
      </c>
      <c r="AL388" s="11" t="str">
        <f t="shared" si="102"/>
        <v>525%</v>
      </c>
      <c r="AM388" s="11" t="s">
        <v>298</v>
      </c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 t="str">
        <f t="shared" si="84"/>
        <v>投掷大量筹码，对所有敌人造成伤害</v>
      </c>
      <c r="BQ388" s="11" t="str">
        <f t="shared" si="95"/>
        <v>5级：伤害提升至&lt;q=attr_atk&gt;&lt;c=A6EC41&gt;525%&lt;/c&gt;</v>
      </c>
      <c r="BR388" s="1">
        <f t="shared" si="87"/>
        <v>2</v>
      </c>
      <c r="BS388" s="1">
        <f t="shared" si="88"/>
        <v>205</v>
      </c>
      <c r="BT388" s="1">
        <f>COUNTIF($BS$10:BS388,601)</f>
        <v>8</v>
      </c>
      <c r="BU388" s="1">
        <f t="shared" si="89"/>
        <v>0</v>
      </c>
    </row>
    <row r="389" spans="2:73">
      <c r="B389" s="1" t="str">
        <f t="shared" si="85"/>
        <v>SkillDescBrief// 经营被动</v>
      </c>
      <c r="C389" s="1" t="str">
        <f t="shared" si="86"/>
        <v>SkillDescDetail// 经营被动</v>
      </c>
      <c r="D389" s="7" t="s">
        <v>71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 t="str">
        <f t="shared" si="81"/>
        <v/>
      </c>
      <c r="Z389" s="10" t="s">
        <v>336</v>
      </c>
      <c r="AA389" s="10" t="str">
        <f t="shared" si="98"/>
        <v/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 t="str">
        <f t="shared" si="84"/>
        <v/>
      </c>
      <c r="BQ389" s="10" t="str">
        <f t="shared" si="95"/>
        <v/>
      </c>
      <c r="BR389" s="1">
        <f t="shared" si="87"/>
        <v>0</v>
      </c>
      <c r="BS389" s="1">
        <f t="shared" si="88"/>
        <v>0</v>
      </c>
      <c r="BT389" s="1">
        <f>COUNTIF($BS$10:BS389,601)</f>
        <v>8</v>
      </c>
      <c r="BU389" s="1">
        <f t="shared" si="89"/>
        <v>0</v>
      </c>
    </row>
    <row r="390" spans="2:73">
      <c r="B390" s="1" t="str">
        <f t="shared" si="85"/>
        <v>SkillDescBrief4010503</v>
      </c>
      <c r="C390" s="1" t="str">
        <f t="shared" si="86"/>
        <v>SkillDescDetail401050301</v>
      </c>
      <c r="D390" s="3">
        <v>401050301</v>
      </c>
      <c r="E390" s="3">
        <v>4010503</v>
      </c>
      <c r="F390" s="3">
        <v>1</v>
      </c>
      <c r="G390" s="3" t="s">
        <v>332</v>
      </c>
      <c r="H390" s="3"/>
      <c r="I390" s="3" t="s">
        <v>333</v>
      </c>
      <c r="J390" s="3"/>
      <c r="K390" s="3" t="s">
        <v>334</v>
      </c>
      <c r="L390" s="3"/>
      <c r="M390" s="3"/>
      <c r="N390" s="3"/>
      <c r="O390" s="3"/>
      <c r="P390" s="3"/>
      <c r="Q390" s="3" t="s">
        <v>335</v>
      </c>
      <c r="R390" s="3"/>
      <c r="S390" s="3" t="str">
        <f>IF(H390="","",$B$2&amp;G390&amp;$B$2&amp;$B$1&amp;H390)</f>
        <v/>
      </c>
      <c r="T390" s="3" t="str">
        <f>IF(J390="","",$B$2&amp;I390&amp;$B$2&amp;$B$1&amp;J390)</f>
        <v/>
      </c>
      <c r="U390" s="3" t="str">
        <f>IF(L390="","",$B$2&amp;K390&amp;$B$2&amp;$B$1&amp;L390)</f>
        <v/>
      </c>
      <c r="V390" s="3" t="str">
        <f>IF(N390="","",$B$2&amp;M390&amp;$B$2&amp;$B$1&amp;N390)</f>
        <v/>
      </c>
      <c r="W390" s="3" t="str">
        <f>IF(P390="","",$B$2&amp;O390&amp;$B$2&amp;$B$1&amp;P390)</f>
        <v/>
      </c>
      <c r="X390" s="3" t="str">
        <f>IF(R390="","",$B$2&amp;Q390&amp;$B$2&amp;$B$1&amp;R390)</f>
        <v/>
      </c>
      <c r="Y390" s="3" t="str">
        <f t="shared" si="81"/>
        <v>{}</v>
      </c>
      <c r="Z390" s="11" t="s">
        <v>358</v>
      </c>
      <c r="AA390" s="11" t="str">
        <f t="shared" si="98"/>
        <v>放置在产业中时，产业收入提高&lt;c=A6EC41&gt;2&lt;/c&gt;倍，产业升级消耗减少&lt;c=A6EC41&gt;2&lt;/c&gt;倍</v>
      </c>
      <c r="AB390" s="11"/>
      <c r="AC390" s="11"/>
      <c r="AD390" s="11"/>
      <c r="AE390" s="11"/>
      <c r="AF390" s="11"/>
      <c r="AG390" s="11"/>
      <c r="AH390" s="11"/>
      <c r="AI390" s="11"/>
      <c r="AJ390" s="11" t="s">
        <v>359</v>
      </c>
      <c r="AK390" s="11" t="str">
        <f t="shared" ref="AK390:AK394" si="103">$B$6</f>
        <v>&lt;c=A6EC41&gt;</v>
      </c>
      <c r="AL390" s="11">
        <v>2</v>
      </c>
      <c r="AM390" s="11" t="s">
        <v>298</v>
      </c>
      <c r="AN390" s="11" t="s">
        <v>360</v>
      </c>
      <c r="AO390" s="11" t="s">
        <v>304</v>
      </c>
      <c r="AP390" s="11">
        <v>2</v>
      </c>
      <c r="AQ390" s="11" t="s">
        <v>298</v>
      </c>
      <c r="AR390" s="11" t="s">
        <v>361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 t="str">
        <f t="shared" si="84"/>
        <v>使产业收入提高，升级消耗减少</v>
      </c>
      <c r="BQ390" s="11" t="str">
        <f t="shared" si="95"/>
        <v>放置在产业中时，产业收入提高&lt;c=A6EC41&gt;2&lt;/c&gt;倍，产业升级消耗减少&lt;c=A6EC41&gt;2&lt;/c&gt;倍</v>
      </c>
      <c r="BR390" s="1">
        <f t="shared" si="87"/>
        <v>3</v>
      </c>
      <c r="BS390" s="1">
        <f t="shared" si="88"/>
        <v>301</v>
      </c>
      <c r="BT390" s="1">
        <f>COUNTIF($BS$10:BS390,601)</f>
        <v>8</v>
      </c>
      <c r="BU390" s="1">
        <f t="shared" si="89"/>
        <v>0</v>
      </c>
    </row>
    <row r="391" spans="2:73">
      <c r="B391" s="1" t="str">
        <f t="shared" si="85"/>
        <v>SkillDescBrief4010503</v>
      </c>
      <c r="C391" s="1" t="str">
        <f t="shared" si="86"/>
        <v>SkillDescDetail401050302</v>
      </c>
      <c r="D391" s="3">
        <v>401050302</v>
      </c>
      <c r="E391" s="3">
        <v>4010503</v>
      </c>
      <c r="F391" s="3">
        <v>2</v>
      </c>
      <c r="G391" s="3" t="s">
        <v>332</v>
      </c>
      <c r="H391" s="3"/>
      <c r="I391" s="3" t="s">
        <v>333</v>
      </c>
      <c r="J391" s="3"/>
      <c r="K391" s="3" t="s">
        <v>334</v>
      </c>
      <c r="L391" s="3"/>
      <c r="M391" s="3"/>
      <c r="N391" s="3"/>
      <c r="O391" s="3"/>
      <c r="P391" s="3"/>
      <c r="Q391" s="3" t="s">
        <v>335</v>
      </c>
      <c r="R391" s="3"/>
      <c r="S391" s="3" t="str">
        <f>IF(H391="","",$B$2&amp;G391&amp;$B$2&amp;$B$1&amp;H391)</f>
        <v/>
      </c>
      <c r="T391" s="3" t="str">
        <f>IF(J391="","",$B$2&amp;I391&amp;$B$2&amp;$B$1&amp;J391)</f>
        <v/>
      </c>
      <c r="U391" s="3" t="str">
        <f>IF(L391="","",$B$2&amp;K391&amp;$B$2&amp;$B$1&amp;L391)</f>
        <v/>
      </c>
      <c r="V391" s="3" t="str">
        <f>IF(N391="","",$B$2&amp;M391&amp;$B$2&amp;$B$1&amp;N391)</f>
        <v/>
      </c>
      <c r="W391" s="3" t="str">
        <f>IF(P391="","",$B$2&amp;O391&amp;$B$2&amp;$B$1&amp;P391)</f>
        <v/>
      </c>
      <c r="X391" s="3" t="str">
        <f>IF(R391="","",$B$2&amp;Q391&amp;$B$2&amp;$B$1&amp;R391)</f>
        <v/>
      </c>
      <c r="Y391" s="3" t="str">
        <f t="shared" si="81"/>
        <v>{}</v>
      </c>
      <c r="Z391" s="11" t="s">
        <v>358</v>
      </c>
      <c r="AA391" s="11" t="str">
        <f t="shared" si="98"/>
        <v>2级：放置在产业中时，产业收入提高&lt;c=A6EC41&gt;8&lt;/c&gt;倍，产业升级消耗减少&lt;c=A6EC41&gt;8&lt;/c&gt;倍</v>
      </c>
      <c r="AB391" s="11"/>
      <c r="AC391" s="11"/>
      <c r="AD391" s="11">
        <v>2</v>
      </c>
      <c r="AE391" s="11"/>
      <c r="AF391" s="11" t="s">
        <v>345</v>
      </c>
      <c r="AG391" s="11"/>
      <c r="AH391" s="11"/>
      <c r="AI391" s="11"/>
      <c r="AJ391" s="11" t="s">
        <v>359</v>
      </c>
      <c r="AK391" s="11" t="str">
        <f t="shared" si="103"/>
        <v>&lt;c=A6EC41&gt;</v>
      </c>
      <c r="AL391" s="11">
        <f>AL390*4</f>
        <v>8</v>
      </c>
      <c r="AM391" s="11" t="s">
        <v>298</v>
      </c>
      <c r="AN391" s="11" t="s">
        <v>360</v>
      </c>
      <c r="AO391" s="11" t="s">
        <v>304</v>
      </c>
      <c r="AP391" s="11">
        <f>AP390*4</f>
        <v>8</v>
      </c>
      <c r="AQ391" s="11" t="s">
        <v>298</v>
      </c>
      <c r="AR391" s="11" t="s">
        <v>361</v>
      </c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 t="str">
        <f t="shared" si="84"/>
        <v>使产业收入提高，升级消耗减少</v>
      </c>
      <c r="BQ391" s="11" t="str">
        <f t="shared" si="95"/>
        <v>2级：放置在产业中时，产业收入提高&lt;c=A6EC41&gt;8&lt;/c&gt;倍，产业升级消耗减少&lt;c=A6EC41&gt;8&lt;/c&gt;倍</v>
      </c>
      <c r="BR391" s="1">
        <f t="shared" si="87"/>
        <v>3</v>
      </c>
      <c r="BS391" s="1">
        <f t="shared" si="88"/>
        <v>302</v>
      </c>
      <c r="BT391" s="1">
        <f>COUNTIF($BS$10:BS391,601)</f>
        <v>8</v>
      </c>
      <c r="BU391" s="1">
        <f t="shared" si="89"/>
        <v>0</v>
      </c>
    </row>
    <row r="392" spans="2:73">
      <c r="B392" s="1" t="str">
        <f t="shared" si="85"/>
        <v>SkillDescBrief4010503</v>
      </c>
      <c r="C392" s="1" t="str">
        <f t="shared" si="86"/>
        <v>SkillDescDetail401050303</v>
      </c>
      <c r="D392" s="3">
        <v>401050303</v>
      </c>
      <c r="E392" s="3">
        <v>4010503</v>
      </c>
      <c r="F392" s="3">
        <v>3</v>
      </c>
      <c r="G392" s="3" t="s">
        <v>332</v>
      </c>
      <c r="H392" s="3"/>
      <c r="I392" s="3" t="s">
        <v>333</v>
      </c>
      <c r="J392" s="3"/>
      <c r="K392" s="3" t="s">
        <v>334</v>
      </c>
      <c r="L392" s="3"/>
      <c r="M392" s="3"/>
      <c r="N392" s="3"/>
      <c r="O392" s="3"/>
      <c r="P392" s="3"/>
      <c r="Q392" s="3" t="s">
        <v>335</v>
      </c>
      <c r="R392" s="3"/>
      <c r="S392" s="3" t="str">
        <f>IF(H392="","",$B$2&amp;G392&amp;$B$2&amp;$B$1&amp;H392)</f>
        <v/>
      </c>
      <c r="T392" s="3" t="str">
        <f>IF(J392="","",$B$2&amp;I392&amp;$B$2&amp;$B$1&amp;J392)</f>
        <v/>
      </c>
      <c r="U392" s="3" t="str">
        <f>IF(L392="","",$B$2&amp;K392&amp;$B$2&amp;$B$1&amp;L392)</f>
        <v/>
      </c>
      <c r="V392" s="3" t="str">
        <f>IF(N392="","",$B$2&amp;M392&amp;$B$2&amp;$B$1&amp;N392)</f>
        <v/>
      </c>
      <c r="W392" s="3" t="str">
        <f>IF(P392="","",$B$2&amp;O392&amp;$B$2&amp;$B$1&amp;P392)</f>
        <v/>
      </c>
      <c r="X392" s="3" t="str">
        <f>IF(R392="","",$B$2&amp;Q392&amp;$B$2&amp;$B$1&amp;R392)</f>
        <v/>
      </c>
      <c r="Y392" s="3" t="str">
        <f t="shared" si="81"/>
        <v>{}</v>
      </c>
      <c r="Z392" s="11" t="s">
        <v>358</v>
      </c>
      <c r="AA392" s="11" t="str">
        <f t="shared" si="98"/>
        <v>3级：放置在产业中时，产业收入提高&lt;c=A6EC41&gt;32&lt;/c&gt;倍，产业升级消耗减少&lt;c=A6EC41&gt;32&lt;/c&gt;倍</v>
      </c>
      <c r="AB392" s="11"/>
      <c r="AC392" s="11"/>
      <c r="AD392" s="11">
        <v>3</v>
      </c>
      <c r="AE392" s="11"/>
      <c r="AF392" s="11" t="s">
        <v>345</v>
      </c>
      <c r="AG392" s="11"/>
      <c r="AH392" s="11"/>
      <c r="AI392" s="11"/>
      <c r="AJ392" s="11" t="s">
        <v>359</v>
      </c>
      <c r="AK392" s="11" t="str">
        <f t="shared" si="103"/>
        <v>&lt;c=A6EC41&gt;</v>
      </c>
      <c r="AL392" s="11">
        <f>AL391*4</f>
        <v>32</v>
      </c>
      <c r="AM392" s="11" t="s">
        <v>298</v>
      </c>
      <c r="AN392" s="11" t="s">
        <v>360</v>
      </c>
      <c r="AO392" s="11" t="s">
        <v>304</v>
      </c>
      <c r="AP392" s="11">
        <f>AP391*4</f>
        <v>32</v>
      </c>
      <c r="AQ392" s="11" t="s">
        <v>298</v>
      </c>
      <c r="AR392" s="11" t="s">
        <v>361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 t="str">
        <f t="shared" si="84"/>
        <v>使产业收入提高，升级消耗减少</v>
      </c>
      <c r="BQ392" s="11" t="str">
        <f t="shared" si="95"/>
        <v>3级：放置在产业中时，产业收入提高&lt;c=A6EC41&gt;32&lt;/c&gt;倍，产业升级消耗减少&lt;c=A6EC41&gt;32&lt;/c&gt;倍</v>
      </c>
      <c r="BR392" s="1">
        <f t="shared" si="87"/>
        <v>3</v>
      </c>
      <c r="BS392" s="1">
        <f t="shared" si="88"/>
        <v>303</v>
      </c>
      <c r="BT392" s="1">
        <f>COUNTIF($BS$10:BS392,601)</f>
        <v>8</v>
      </c>
      <c r="BU392" s="1">
        <f t="shared" si="89"/>
        <v>0</v>
      </c>
    </row>
    <row r="393" spans="2:73">
      <c r="B393" s="1" t="str">
        <f t="shared" si="85"/>
        <v>SkillDescBrief4010503</v>
      </c>
      <c r="C393" s="1" t="str">
        <f t="shared" si="86"/>
        <v>SkillDescDetail401050304</v>
      </c>
      <c r="D393" s="3">
        <v>401050304</v>
      </c>
      <c r="E393" s="3">
        <v>4010503</v>
      </c>
      <c r="F393" s="3">
        <v>4</v>
      </c>
      <c r="G393" s="3" t="s">
        <v>332</v>
      </c>
      <c r="H393" s="3"/>
      <c r="I393" s="3" t="s">
        <v>333</v>
      </c>
      <c r="J393" s="3"/>
      <c r="K393" s="3" t="s">
        <v>334</v>
      </c>
      <c r="L393" s="3"/>
      <c r="M393" s="3"/>
      <c r="N393" s="3"/>
      <c r="O393" s="3"/>
      <c r="P393" s="3"/>
      <c r="Q393" s="3" t="s">
        <v>335</v>
      </c>
      <c r="R393" s="3"/>
      <c r="S393" s="3" t="str">
        <f>IF(H393="","",$B$2&amp;G393&amp;$B$2&amp;$B$1&amp;H393)</f>
        <v/>
      </c>
      <c r="T393" s="3" t="str">
        <f>IF(J393="","",$B$2&amp;I393&amp;$B$2&amp;$B$1&amp;J393)</f>
        <v/>
      </c>
      <c r="U393" s="3" t="str">
        <f>IF(L393="","",$B$2&amp;K393&amp;$B$2&amp;$B$1&amp;L393)</f>
        <v/>
      </c>
      <c r="V393" s="3" t="str">
        <f>IF(N393="","",$B$2&amp;M393&amp;$B$2&amp;$B$1&amp;N393)</f>
        <v/>
      </c>
      <c r="W393" s="3" t="str">
        <f>IF(P393="","",$B$2&amp;O393&amp;$B$2&amp;$B$1&amp;P393)</f>
        <v/>
      </c>
      <c r="X393" s="3" t="str">
        <f>IF(R393="","",$B$2&amp;Q393&amp;$B$2&amp;$B$1&amp;R393)</f>
        <v/>
      </c>
      <c r="Y393" s="3" t="str">
        <f t="shared" si="81"/>
        <v>{}</v>
      </c>
      <c r="Z393" s="11" t="s">
        <v>358</v>
      </c>
      <c r="AA393" s="11" t="str">
        <f t="shared" si="98"/>
        <v>4级：放置在产业中时，产业收入提高&lt;c=A6EC41&gt;64&lt;/c&gt;倍，产业升级消耗减少&lt;c=A6EC41&gt;64&lt;/c&gt;倍</v>
      </c>
      <c r="AB393" s="11"/>
      <c r="AC393" s="11"/>
      <c r="AD393" s="11">
        <v>4</v>
      </c>
      <c r="AE393" s="11"/>
      <c r="AF393" s="11" t="s">
        <v>345</v>
      </c>
      <c r="AG393" s="11"/>
      <c r="AH393" s="11"/>
      <c r="AI393" s="11"/>
      <c r="AJ393" s="11" t="s">
        <v>359</v>
      </c>
      <c r="AK393" s="11" t="str">
        <f t="shared" si="103"/>
        <v>&lt;c=A6EC41&gt;</v>
      </c>
      <c r="AL393" s="11">
        <v>64</v>
      </c>
      <c r="AM393" s="11" t="s">
        <v>298</v>
      </c>
      <c r="AN393" s="11" t="s">
        <v>360</v>
      </c>
      <c r="AO393" s="11" t="s">
        <v>304</v>
      </c>
      <c r="AP393" s="11">
        <v>64</v>
      </c>
      <c r="AQ393" s="11" t="s">
        <v>298</v>
      </c>
      <c r="AR393" s="11" t="s">
        <v>361</v>
      </c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 t="str">
        <f t="shared" si="84"/>
        <v>使产业收入提高，升级消耗减少</v>
      </c>
      <c r="BQ393" s="11" t="str">
        <f t="shared" si="95"/>
        <v>4级：放置在产业中时，产业收入提高&lt;c=A6EC41&gt;64&lt;/c&gt;倍，产业升级消耗减少&lt;c=A6EC41&gt;64&lt;/c&gt;倍</v>
      </c>
      <c r="BR393" s="1">
        <f t="shared" si="87"/>
        <v>3</v>
      </c>
      <c r="BS393" s="1">
        <f t="shared" si="88"/>
        <v>304</v>
      </c>
      <c r="BT393" s="1">
        <f>COUNTIF($BS$10:BS393,601)</f>
        <v>8</v>
      </c>
      <c r="BU393" s="1">
        <f t="shared" si="89"/>
        <v>0</v>
      </c>
    </row>
    <row r="394" spans="2:73">
      <c r="B394" s="1" t="str">
        <f t="shared" si="85"/>
        <v>SkillDescBrief4010503</v>
      </c>
      <c r="C394" s="1" t="str">
        <f t="shared" si="86"/>
        <v>SkillDescDetail401050305</v>
      </c>
      <c r="D394" s="3">
        <v>401050305</v>
      </c>
      <c r="E394" s="3">
        <v>4010503</v>
      </c>
      <c r="F394" s="3">
        <v>5</v>
      </c>
      <c r="G394" s="3" t="s">
        <v>332</v>
      </c>
      <c r="H394" s="3"/>
      <c r="I394" s="3" t="s">
        <v>333</v>
      </c>
      <c r="J394" s="3"/>
      <c r="K394" s="3" t="s">
        <v>334</v>
      </c>
      <c r="L394" s="3"/>
      <c r="M394" s="3"/>
      <c r="N394" s="3"/>
      <c r="O394" s="3"/>
      <c r="P394" s="3"/>
      <c r="Q394" s="3" t="s">
        <v>335</v>
      </c>
      <c r="R394" s="3"/>
      <c r="S394" s="3" t="str">
        <f>IF(H394="","",$B$2&amp;G394&amp;$B$2&amp;$B$1&amp;H394)</f>
        <v/>
      </c>
      <c r="T394" s="3" t="str">
        <f>IF(J394="","",$B$2&amp;I394&amp;$B$2&amp;$B$1&amp;J394)</f>
        <v/>
      </c>
      <c r="U394" s="3" t="str">
        <f>IF(L394="","",$B$2&amp;K394&amp;$B$2&amp;$B$1&amp;L394)</f>
        <v/>
      </c>
      <c r="V394" s="3" t="str">
        <f>IF(N394="","",$B$2&amp;M394&amp;$B$2&amp;$B$1&amp;N394)</f>
        <v/>
      </c>
      <c r="W394" s="3" t="str">
        <f>IF(P394="","",$B$2&amp;O394&amp;$B$2&amp;$B$1&amp;P394)</f>
        <v/>
      </c>
      <c r="X394" s="3" t="str">
        <f>IF(R394="","",$B$2&amp;Q394&amp;$B$2&amp;$B$1&amp;R394)</f>
        <v/>
      </c>
      <c r="Y394" s="3" t="str">
        <f t="shared" ref="Y394:Y457" si="104">IF(E394="","",$A$3&amp;_xlfn.TEXTJOIN($C$1,1,S394:X394)&amp;$A$4)</f>
        <v>{}</v>
      </c>
      <c r="Z394" s="11" t="s">
        <v>358</v>
      </c>
      <c r="AA394" s="11" t="str">
        <f t="shared" si="98"/>
        <v>5级：放置在产业中时，产业收入提高&lt;c=A6EC41&gt;128&lt;/c&gt;倍，产业升级消耗减少&lt;c=A6EC41&gt;128&lt;/c&gt;倍</v>
      </c>
      <c r="AB394" s="11"/>
      <c r="AC394" s="11"/>
      <c r="AD394" s="11">
        <v>5</v>
      </c>
      <c r="AE394" s="11"/>
      <c r="AF394" s="11" t="s">
        <v>345</v>
      </c>
      <c r="AG394" s="11"/>
      <c r="AH394" s="11"/>
      <c r="AI394" s="11"/>
      <c r="AJ394" s="11" t="s">
        <v>359</v>
      </c>
      <c r="AK394" s="11" t="str">
        <f t="shared" si="103"/>
        <v>&lt;c=A6EC41&gt;</v>
      </c>
      <c r="AL394" s="11">
        <v>128</v>
      </c>
      <c r="AM394" s="11" t="s">
        <v>298</v>
      </c>
      <c r="AN394" s="11" t="s">
        <v>360</v>
      </c>
      <c r="AO394" s="11" t="s">
        <v>304</v>
      </c>
      <c r="AP394" s="11">
        <v>128</v>
      </c>
      <c r="AQ394" s="11" t="s">
        <v>298</v>
      </c>
      <c r="AR394" s="11" t="s">
        <v>361</v>
      </c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 t="str">
        <f t="shared" ref="BP394:BP457" si="105">Z394</f>
        <v>使产业收入提高，升级消耗减少</v>
      </c>
      <c r="BQ394" s="11" t="str">
        <f t="shared" si="95"/>
        <v>5级：放置在产业中时，产业收入提高&lt;c=A6EC41&gt;128&lt;/c&gt;倍，产业升级消耗减少&lt;c=A6EC41&gt;128&lt;/c&gt;倍</v>
      </c>
      <c r="BR394" s="1">
        <f t="shared" si="87"/>
        <v>3</v>
      </c>
      <c r="BS394" s="1">
        <f t="shared" si="88"/>
        <v>305</v>
      </c>
      <c r="BT394" s="1">
        <f>COUNTIF($BS$10:BS394,601)</f>
        <v>8</v>
      </c>
      <c r="BU394" s="1">
        <f t="shared" si="89"/>
        <v>0</v>
      </c>
    </row>
    <row r="395" spans="2:73">
      <c r="B395" s="1" t="str">
        <f t="shared" ref="B395:B458" si="106">$C$3&amp;LEFT($D395,7)</f>
        <v>SkillDescBrief// 战斗被动</v>
      </c>
      <c r="C395" s="1" t="str">
        <f t="shared" ref="C395:C458" si="107">$C$4&amp;$D395</f>
        <v>SkillDescDetail// 战斗被动1</v>
      </c>
      <c r="D395" s="7" t="s">
        <v>337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 t="str">
        <f t="shared" si="104"/>
        <v/>
      </c>
      <c r="Z395" s="10" t="s">
        <v>336</v>
      </c>
      <c r="AA395" s="10" t="str">
        <f t="shared" si="98"/>
        <v/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 t="str">
        <f t="shared" si="105"/>
        <v/>
      </c>
      <c r="BQ395" s="10" t="str">
        <f t="shared" si="95"/>
        <v/>
      </c>
      <c r="BR395" s="1">
        <f t="shared" ref="BR395:BR458" si="108">MOD(E395,100)</f>
        <v>0</v>
      </c>
      <c r="BS395" s="1">
        <f t="shared" ref="BS395:BS458" si="109">BR395*100+F395</f>
        <v>0</v>
      </c>
      <c r="BT395" s="1">
        <f>COUNTIF($BS$10:BS395,601)</f>
        <v>8</v>
      </c>
      <c r="BU395" s="1">
        <f t="shared" ref="BU395:BU458" si="110">IF(MOD(BT395,2)=0,0,1)</f>
        <v>0</v>
      </c>
    </row>
    <row r="396" spans="2:73">
      <c r="B396" s="1" t="str">
        <f t="shared" si="106"/>
        <v>SkillDescBrief4010504</v>
      </c>
      <c r="C396" s="1" t="str">
        <f t="shared" si="107"/>
        <v>SkillDescDetail401050401</v>
      </c>
      <c r="D396" s="3">
        <v>401050401</v>
      </c>
      <c r="E396" s="3">
        <v>4010504</v>
      </c>
      <c r="F396" s="3">
        <v>1</v>
      </c>
      <c r="G396" s="3" t="s">
        <v>332</v>
      </c>
      <c r="H396" s="3">
        <f ca="1">ROUND(_xlfn.XLOOKUP($F396,$D$1:$D$5,$E$1:$E$5)*OFFSET(H396,5-F396,0)/0.05,0)*0.05</f>
        <v>4.75</v>
      </c>
      <c r="I396" s="3" t="s">
        <v>333</v>
      </c>
      <c r="J396" s="3"/>
      <c r="K396" s="3" t="s">
        <v>334</v>
      </c>
      <c r="L396" s="3"/>
      <c r="M396" s="3"/>
      <c r="N396" s="3"/>
      <c r="O396" s="3"/>
      <c r="P396" s="3"/>
      <c r="Q396" s="3" t="s">
        <v>335</v>
      </c>
      <c r="R396" s="3"/>
      <c r="S396" s="3" t="str">
        <f ca="1">IF(H396="","",$B$2&amp;G396&amp;$B$2&amp;$B$1&amp;H396)</f>
        <v>"AtkPower":4.75</v>
      </c>
      <c r="T396" s="3" t="str">
        <f>IF(J396="","",$B$2&amp;I396&amp;$B$2&amp;$B$1&amp;J396)</f>
        <v/>
      </c>
      <c r="U396" s="3" t="str">
        <f>IF(L396="","",$B$2&amp;K396&amp;$B$2&amp;$B$1&amp;L396)</f>
        <v/>
      </c>
      <c r="V396" s="3" t="str">
        <f>IF(N396="","",$B$2&amp;M396&amp;$B$2&amp;$B$1&amp;N396)</f>
        <v/>
      </c>
      <c r="W396" s="3" t="str">
        <f>IF(P396="","",$B$2&amp;O396&amp;$B$2&amp;$B$1&amp;P396)</f>
        <v/>
      </c>
      <c r="X396" s="3" t="str">
        <f>IF(R396="","",$B$2&amp;Q396&amp;$B$2&amp;$B$1&amp;R396)</f>
        <v/>
      </c>
      <c r="Y396" s="3" t="str">
        <f ca="1" t="shared" si="104"/>
        <v>{"AtkPower":4.75}</v>
      </c>
      <c r="Z396" s="11" t="s">
        <v>433</v>
      </c>
      <c r="AA396" s="11" t="str">
        <f ca="1" t="shared" si="98"/>
        <v>每攻击&lt;c=A6EC41&gt;4&lt;/c&gt;次，下次攻击投掷&lt;c=A6EC41&gt;1&lt;/c&gt;个巨大骰子，造成&lt;q=attr_atk&gt;&lt;c=A6EC41&gt;475%&lt;/c&gt;伤害，并附带瘫痪效果&lt;c=A6EC41&gt;3&lt;/c&gt;秒</v>
      </c>
      <c r="AB396" s="11"/>
      <c r="AC396" s="11"/>
      <c r="AD396" s="11"/>
      <c r="AE396" s="11"/>
      <c r="AF396" s="11"/>
      <c r="AG396" s="11"/>
      <c r="AH396" s="11"/>
      <c r="AI396" s="11"/>
      <c r="AJ396" s="11" t="s">
        <v>434</v>
      </c>
      <c r="AK396" s="11" t="str">
        <f>$B$6</f>
        <v>&lt;c=A6EC41&gt;</v>
      </c>
      <c r="AL396" s="11">
        <v>4</v>
      </c>
      <c r="AM396" s="11" t="s">
        <v>298</v>
      </c>
      <c r="AN396" s="11" t="s">
        <v>435</v>
      </c>
      <c r="AO396" s="11" t="str">
        <f>$B$6</f>
        <v>&lt;c=A6EC41&gt;</v>
      </c>
      <c r="AP396" s="11">
        <v>1</v>
      </c>
      <c r="AQ396" s="11" t="s">
        <v>298</v>
      </c>
      <c r="AR396" s="11" t="s">
        <v>436</v>
      </c>
      <c r="AS396" s="11" t="str">
        <f t="shared" ref="AS396:AS400" si="111">$B$8&amp;$B$6</f>
        <v>&lt;q=attr_atk&gt;&lt;c=A6EC41&gt;</v>
      </c>
      <c r="AT396" s="11" t="str">
        <f ca="1" t="shared" ref="AT396:AT400" si="112">ROUND($H396*100,2)&amp;"%"</f>
        <v>475%</v>
      </c>
      <c r="AU396" s="11" t="s">
        <v>298</v>
      </c>
      <c r="AV396" s="11" t="s">
        <v>437</v>
      </c>
      <c r="AW396" s="11" t="str">
        <f>$B$6</f>
        <v>&lt;c=A6EC41&gt;</v>
      </c>
      <c r="AX396" s="11">
        <v>3</v>
      </c>
      <c r="AY396" s="11" t="s">
        <v>298</v>
      </c>
      <c r="AZ396" s="11" t="s">
        <v>401</v>
      </c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 t="str">
        <f t="shared" si="105"/>
        <v>每攻击数次，下次攻击投掷巨大骰子</v>
      </c>
      <c r="BQ396" s="11" t="str">
        <f ca="1" t="shared" si="95"/>
        <v>每攻击&lt;c=A6EC41&gt;4&lt;/c&gt;次，下次攻击投掷&lt;c=A6EC41&gt;1&lt;/c&gt;个巨大骰子，造成&lt;q=attr_atk&gt;&lt;c=A6EC41&gt;475%&lt;/c&gt;伤害，并附带瘫痪效果&lt;c=A6EC41&gt;3&lt;/c&gt;秒</v>
      </c>
      <c r="BR396" s="1">
        <f t="shared" si="108"/>
        <v>4</v>
      </c>
      <c r="BS396" s="1">
        <f t="shared" si="109"/>
        <v>401</v>
      </c>
      <c r="BT396" s="1">
        <f>COUNTIF($BS$10:BS396,601)</f>
        <v>8</v>
      </c>
      <c r="BU396" s="1">
        <f t="shared" si="110"/>
        <v>0</v>
      </c>
    </row>
    <row r="397" spans="2:73">
      <c r="B397" s="1" t="str">
        <f t="shared" si="106"/>
        <v>SkillDescBrief4010504</v>
      </c>
      <c r="C397" s="1" t="str">
        <f t="shared" si="107"/>
        <v>SkillDescDetail401050402</v>
      </c>
      <c r="D397" s="3">
        <v>401050402</v>
      </c>
      <c r="E397" s="3">
        <v>4010504</v>
      </c>
      <c r="F397" s="3">
        <v>2</v>
      </c>
      <c r="G397" s="3" t="s">
        <v>332</v>
      </c>
      <c r="H397" s="3">
        <f ca="1">ROUND(_xlfn.XLOOKUP($F397,$D$1:$D$5,$E$1:$E$5)*OFFSET(H397,5-F397,0)/0.05,0)*0.05</f>
        <v>5.1</v>
      </c>
      <c r="I397" s="3" t="s">
        <v>333</v>
      </c>
      <c r="J397" s="3"/>
      <c r="K397" s="3" t="s">
        <v>334</v>
      </c>
      <c r="L397" s="3"/>
      <c r="M397" s="3"/>
      <c r="N397" s="3"/>
      <c r="O397" s="3"/>
      <c r="P397" s="3"/>
      <c r="Q397" s="3" t="s">
        <v>335</v>
      </c>
      <c r="R397" s="3"/>
      <c r="S397" s="3" t="str">
        <f ca="1">IF(H397="","",$B$2&amp;G397&amp;$B$2&amp;$B$1&amp;H397)</f>
        <v>"AtkPower":5.1</v>
      </c>
      <c r="T397" s="3" t="str">
        <f>IF(J397="","",$B$2&amp;I397&amp;$B$2&amp;$B$1&amp;J397)</f>
        <v/>
      </c>
      <c r="U397" s="3" t="str">
        <f>IF(L397="","",$B$2&amp;K397&amp;$B$2&amp;$B$1&amp;L397)</f>
        <v/>
      </c>
      <c r="V397" s="3" t="str">
        <f>IF(N397="","",$B$2&amp;M397&amp;$B$2&amp;$B$1&amp;N397)</f>
        <v/>
      </c>
      <c r="W397" s="3" t="str">
        <f>IF(P397="","",$B$2&amp;O397&amp;$B$2&amp;$B$1&amp;P397)</f>
        <v/>
      </c>
      <c r="X397" s="3" t="str">
        <f>IF(R397="","",$B$2&amp;Q397&amp;$B$2&amp;$B$1&amp;R397)</f>
        <v/>
      </c>
      <c r="Y397" s="3" t="str">
        <f ca="1" t="shared" si="104"/>
        <v>{"AtkPower":5.1}</v>
      </c>
      <c r="Z397" s="11" t="s">
        <v>433</v>
      </c>
      <c r="AA397" s="11" t="str">
        <f ca="1" t="shared" si="98"/>
        <v>2级：造成的伤害提升&lt;q=attr_atk&gt;&lt;c=A6EC41&gt;510%&lt;/c&gt;</v>
      </c>
      <c r="AB397" s="11"/>
      <c r="AC397" s="11"/>
      <c r="AD397" s="11">
        <v>2</v>
      </c>
      <c r="AE397" s="11"/>
      <c r="AF397" s="11" t="s">
        <v>345</v>
      </c>
      <c r="AG397" s="11"/>
      <c r="AH397" s="11"/>
      <c r="AI397" s="11"/>
      <c r="AJ397" s="11" t="s">
        <v>302</v>
      </c>
      <c r="AK397" s="11"/>
      <c r="AL397" s="11"/>
      <c r="AM397" s="11"/>
      <c r="AN397" s="11"/>
      <c r="AO397" s="11"/>
      <c r="AP397" s="11"/>
      <c r="AQ397" s="11"/>
      <c r="AR397" s="11"/>
      <c r="AS397" s="11" t="str">
        <f t="shared" si="111"/>
        <v>&lt;q=attr_atk&gt;&lt;c=A6EC41&gt;</v>
      </c>
      <c r="AT397" s="11" t="str">
        <f ca="1" t="shared" si="112"/>
        <v>510%</v>
      </c>
      <c r="AU397" s="11" t="s">
        <v>298</v>
      </c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 t="str">
        <f t="shared" si="105"/>
        <v>每攻击数次，下次攻击投掷巨大骰子</v>
      </c>
      <c r="BQ397" s="11" t="str">
        <f ca="1" t="shared" si="95"/>
        <v>2级：造成的伤害提升&lt;q=attr_atk&gt;&lt;c=A6EC41&gt;510%&lt;/c&gt;</v>
      </c>
      <c r="BR397" s="1">
        <f t="shared" si="108"/>
        <v>4</v>
      </c>
      <c r="BS397" s="1">
        <f t="shared" si="109"/>
        <v>402</v>
      </c>
      <c r="BT397" s="1">
        <f>COUNTIF($BS$10:BS397,601)</f>
        <v>8</v>
      </c>
      <c r="BU397" s="1">
        <f t="shared" si="110"/>
        <v>0</v>
      </c>
    </row>
    <row r="398" spans="2:73">
      <c r="B398" s="1" t="str">
        <f t="shared" si="106"/>
        <v>SkillDescBrief4010504</v>
      </c>
      <c r="C398" s="1" t="str">
        <f t="shared" si="107"/>
        <v>SkillDescDetail401050403</v>
      </c>
      <c r="D398" s="3">
        <v>401050403</v>
      </c>
      <c r="E398" s="3">
        <v>4010504</v>
      </c>
      <c r="F398" s="3">
        <v>3</v>
      </c>
      <c r="G398" s="3" t="s">
        <v>332</v>
      </c>
      <c r="H398" s="3">
        <f ca="1">ROUND(_xlfn.XLOOKUP($F398,$D$1:$D$5,$E$1:$E$5)*OFFSET(H398,5-F398,0)/0.05,0)*0.05</f>
        <v>5.45</v>
      </c>
      <c r="I398" s="3" t="s">
        <v>333</v>
      </c>
      <c r="J398" s="3"/>
      <c r="K398" s="3" t="s">
        <v>334</v>
      </c>
      <c r="L398" s="3"/>
      <c r="M398" s="3"/>
      <c r="N398" s="3"/>
      <c r="O398" s="3"/>
      <c r="P398" s="3"/>
      <c r="Q398" s="3" t="s">
        <v>335</v>
      </c>
      <c r="R398" s="3"/>
      <c r="S398" s="3" t="str">
        <f ca="1">IF(H398="","",$B$2&amp;G398&amp;$B$2&amp;$B$1&amp;H398)</f>
        <v>"AtkPower":5.45</v>
      </c>
      <c r="T398" s="3" t="str">
        <f>IF(J398="","",$B$2&amp;I398&amp;$B$2&amp;$B$1&amp;J398)</f>
        <v/>
      </c>
      <c r="U398" s="3" t="str">
        <f>IF(L398="","",$B$2&amp;K398&amp;$B$2&amp;$B$1&amp;L398)</f>
        <v/>
      </c>
      <c r="V398" s="3" t="str">
        <f>IF(N398="","",$B$2&amp;M398&amp;$B$2&amp;$B$1&amp;N398)</f>
        <v/>
      </c>
      <c r="W398" s="3" t="str">
        <f>IF(P398="","",$B$2&amp;O398&amp;$B$2&amp;$B$1&amp;P398)</f>
        <v/>
      </c>
      <c r="X398" s="3" t="str">
        <f>IF(R398="","",$B$2&amp;Q398&amp;$B$2&amp;$B$1&amp;R398)</f>
        <v/>
      </c>
      <c r="Y398" s="3" t="str">
        <f ca="1" t="shared" si="104"/>
        <v>{"AtkPower":5.45}</v>
      </c>
      <c r="Z398" s="11" t="s">
        <v>433</v>
      </c>
      <c r="AA398" s="11" t="str">
        <f ca="1" t="shared" si="98"/>
        <v>3级：造成的伤害提升&lt;q=attr_atk&gt;&lt;c=A6EC41&gt;545%&lt;/c&gt;</v>
      </c>
      <c r="AB398" s="11"/>
      <c r="AC398" s="11"/>
      <c r="AD398" s="11">
        <v>3</v>
      </c>
      <c r="AE398" s="11"/>
      <c r="AF398" s="11" t="s">
        <v>345</v>
      </c>
      <c r="AG398" s="11"/>
      <c r="AH398" s="11"/>
      <c r="AI398" s="11"/>
      <c r="AJ398" s="11" t="s">
        <v>302</v>
      </c>
      <c r="AK398" s="11"/>
      <c r="AL398" s="11"/>
      <c r="AM398" s="11"/>
      <c r="AN398" s="11"/>
      <c r="AO398" s="11"/>
      <c r="AP398" s="11"/>
      <c r="AQ398" s="11"/>
      <c r="AR398" s="11"/>
      <c r="AS398" s="11" t="str">
        <f t="shared" si="111"/>
        <v>&lt;q=attr_atk&gt;&lt;c=A6EC41&gt;</v>
      </c>
      <c r="AT398" s="11" t="str">
        <f ca="1" t="shared" si="112"/>
        <v>545%</v>
      </c>
      <c r="AU398" s="11" t="s">
        <v>298</v>
      </c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 t="str">
        <f t="shared" si="105"/>
        <v>每攻击数次，下次攻击投掷巨大骰子</v>
      </c>
      <c r="BQ398" s="11" t="str">
        <f ca="1" t="shared" si="95"/>
        <v>3级：造成的伤害提升&lt;q=attr_atk&gt;&lt;c=A6EC41&gt;545%&lt;/c&gt;</v>
      </c>
      <c r="BR398" s="1">
        <f t="shared" si="108"/>
        <v>4</v>
      </c>
      <c r="BS398" s="1">
        <f t="shared" si="109"/>
        <v>403</v>
      </c>
      <c r="BT398" s="1">
        <f>COUNTIF($BS$10:BS398,601)</f>
        <v>8</v>
      </c>
      <c r="BU398" s="1">
        <f t="shared" si="110"/>
        <v>0</v>
      </c>
    </row>
    <row r="399" spans="2:73">
      <c r="B399" s="1" t="str">
        <f t="shared" si="106"/>
        <v>SkillDescBrief4010504</v>
      </c>
      <c r="C399" s="1" t="str">
        <f t="shared" si="107"/>
        <v>SkillDescDetail401050404</v>
      </c>
      <c r="D399" s="3">
        <v>401050404</v>
      </c>
      <c r="E399" s="3">
        <v>4010504</v>
      </c>
      <c r="F399" s="3">
        <v>4</v>
      </c>
      <c r="G399" s="3" t="s">
        <v>332</v>
      </c>
      <c r="H399" s="3">
        <f ca="1">ROUND(_xlfn.XLOOKUP($F399,$D$1:$D$5,$E$1:$E$5)*OFFSET(H399,5-F399,0)/0.05,0)*0.05</f>
        <v>6.1</v>
      </c>
      <c r="I399" s="3" t="s">
        <v>333</v>
      </c>
      <c r="J399" s="3"/>
      <c r="K399" s="3" t="s">
        <v>334</v>
      </c>
      <c r="L399" s="3"/>
      <c r="M399" s="3"/>
      <c r="N399" s="3"/>
      <c r="O399" s="3"/>
      <c r="P399" s="3"/>
      <c r="Q399" s="3" t="s">
        <v>335</v>
      </c>
      <c r="R399" s="3"/>
      <c r="S399" s="3" t="str">
        <f ca="1">IF(H399="","",$B$2&amp;G399&amp;$B$2&amp;$B$1&amp;H399)</f>
        <v>"AtkPower":6.1</v>
      </c>
      <c r="T399" s="3" t="str">
        <f>IF(J399="","",$B$2&amp;I399&amp;$B$2&amp;$B$1&amp;J399)</f>
        <v/>
      </c>
      <c r="U399" s="3" t="str">
        <f>IF(L399="","",$B$2&amp;K399&amp;$B$2&amp;$B$1&amp;L399)</f>
        <v/>
      </c>
      <c r="V399" s="3" t="str">
        <f>IF(N399="","",$B$2&amp;M399&amp;$B$2&amp;$B$1&amp;N399)</f>
        <v/>
      </c>
      <c r="W399" s="3" t="str">
        <f>IF(P399="","",$B$2&amp;O399&amp;$B$2&amp;$B$1&amp;P399)</f>
        <v/>
      </c>
      <c r="X399" s="3" t="str">
        <f>IF(R399="","",$B$2&amp;Q399&amp;$B$2&amp;$B$1&amp;R399)</f>
        <v/>
      </c>
      <c r="Y399" s="3" t="str">
        <f ca="1" t="shared" si="104"/>
        <v>{"AtkPower":6.1}</v>
      </c>
      <c r="Z399" s="11" t="s">
        <v>433</v>
      </c>
      <c r="AA399" s="11" t="str">
        <f ca="1" t="shared" si="98"/>
        <v>4级：造成的伤害提升&lt;q=attr_atk&gt;&lt;c=A6EC41&gt;610%&lt;/c&gt;</v>
      </c>
      <c r="AB399" s="11"/>
      <c r="AC399" s="11"/>
      <c r="AD399" s="11">
        <v>4</v>
      </c>
      <c r="AE399" s="11"/>
      <c r="AF399" s="11" t="s">
        <v>345</v>
      </c>
      <c r="AG399" s="11"/>
      <c r="AH399" s="11"/>
      <c r="AI399" s="11"/>
      <c r="AJ399" s="11" t="s">
        <v>302</v>
      </c>
      <c r="AK399" s="11"/>
      <c r="AL399" s="11"/>
      <c r="AM399" s="11"/>
      <c r="AN399" s="11"/>
      <c r="AO399" s="11"/>
      <c r="AP399" s="11"/>
      <c r="AQ399" s="11"/>
      <c r="AR399" s="11"/>
      <c r="AS399" s="11" t="str">
        <f t="shared" si="111"/>
        <v>&lt;q=attr_atk&gt;&lt;c=A6EC41&gt;</v>
      </c>
      <c r="AT399" s="11" t="str">
        <f ca="1" t="shared" si="112"/>
        <v>610%</v>
      </c>
      <c r="AU399" s="11" t="s">
        <v>298</v>
      </c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 t="str">
        <f t="shared" si="105"/>
        <v>每攻击数次，下次攻击投掷巨大骰子</v>
      </c>
      <c r="BQ399" s="11" t="str">
        <f ca="1" t="shared" si="95"/>
        <v>4级：造成的伤害提升&lt;q=attr_atk&gt;&lt;c=A6EC41&gt;610%&lt;/c&gt;</v>
      </c>
      <c r="BR399" s="1">
        <f t="shared" si="108"/>
        <v>4</v>
      </c>
      <c r="BS399" s="1">
        <f t="shared" si="109"/>
        <v>404</v>
      </c>
      <c r="BT399" s="1">
        <f>COUNTIF($BS$10:BS399,601)</f>
        <v>8</v>
      </c>
      <c r="BU399" s="1">
        <f t="shared" si="110"/>
        <v>0</v>
      </c>
    </row>
    <row r="400" spans="2:73">
      <c r="B400" s="1" t="str">
        <f t="shared" si="106"/>
        <v>SkillDescBrief4010504</v>
      </c>
      <c r="C400" s="1" t="str">
        <f t="shared" si="107"/>
        <v>SkillDescDetail401050405</v>
      </c>
      <c r="D400" s="3">
        <v>401050405</v>
      </c>
      <c r="E400" s="3">
        <v>4010504</v>
      </c>
      <c r="F400" s="3">
        <v>5</v>
      </c>
      <c r="G400" s="3" t="s">
        <v>332</v>
      </c>
      <c r="H400" s="3">
        <v>6.8</v>
      </c>
      <c r="I400" s="3" t="s">
        <v>333</v>
      </c>
      <c r="J400" s="3"/>
      <c r="K400" s="3" t="s">
        <v>334</v>
      </c>
      <c r="L400" s="3"/>
      <c r="M400" s="3"/>
      <c r="N400" s="3"/>
      <c r="O400" s="3"/>
      <c r="P400" s="3"/>
      <c r="Q400" s="3" t="s">
        <v>335</v>
      </c>
      <c r="R400" s="3"/>
      <c r="S400" s="3" t="str">
        <f>IF(H400="","",$B$2&amp;G400&amp;$B$2&amp;$B$1&amp;H400)</f>
        <v>"AtkPower":6.8</v>
      </c>
      <c r="T400" s="3" t="str">
        <f>IF(J400="","",$B$2&amp;I400&amp;$B$2&amp;$B$1&amp;J400)</f>
        <v/>
      </c>
      <c r="U400" s="3" t="str">
        <f>IF(L400="","",$B$2&amp;K400&amp;$B$2&amp;$B$1&amp;L400)</f>
        <v/>
      </c>
      <c r="V400" s="3" t="str">
        <f>IF(N400="","",$B$2&amp;M400&amp;$B$2&amp;$B$1&amp;N400)</f>
        <v/>
      </c>
      <c r="W400" s="3" t="str">
        <f>IF(P400="","",$B$2&amp;O400&amp;$B$2&amp;$B$1&amp;P400)</f>
        <v/>
      </c>
      <c r="X400" s="3" t="str">
        <f>IF(R400="","",$B$2&amp;Q400&amp;$B$2&amp;$B$1&amp;R400)</f>
        <v/>
      </c>
      <c r="Y400" s="3" t="str">
        <f t="shared" si="104"/>
        <v>{"AtkPower":6.8}</v>
      </c>
      <c r="Z400" s="11" t="s">
        <v>433</v>
      </c>
      <c r="AA400" s="11" t="str">
        <f t="shared" si="98"/>
        <v>5级：造成的伤害提升&lt;q=attr_atk&gt;&lt;c=A6EC41&gt;680%&lt;/c&gt;</v>
      </c>
      <c r="AB400" s="11"/>
      <c r="AC400" s="11"/>
      <c r="AD400" s="11">
        <v>5</v>
      </c>
      <c r="AE400" s="11"/>
      <c r="AF400" s="11" t="s">
        <v>345</v>
      </c>
      <c r="AG400" s="11"/>
      <c r="AH400" s="11"/>
      <c r="AI400" s="11"/>
      <c r="AJ400" s="11" t="s">
        <v>302</v>
      </c>
      <c r="AK400" s="11"/>
      <c r="AL400" s="11"/>
      <c r="AM400" s="11"/>
      <c r="AN400" s="11"/>
      <c r="AO400" s="11"/>
      <c r="AP400" s="11"/>
      <c r="AQ400" s="11"/>
      <c r="AR400" s="11"/>
      <c r="AS400" s="11" t="str">
        <f t="shared" si="111"/>
        <v>&lt;q=attr_atk&gt;&lt;c=A6EC41&gt;</v>
      </c>
      <c r="AT400" s="11" t="str">
        <f t="shared" si="112"/>
        <v>680%</v>
      </c>
      <c r="AU400" s="11" t="s">
        <v>298</v>
      </c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 t="str">
        <f t="shared" si="105"/>
        <v>每攻击数次，下次攻击投掷巨大骰子</v>
      </c>
      <c r="BQ400" s="11" t="str">
        <f t="shared" si="95"/>
        <v>5级：造成的伤害提升&lt;q=attr_atk&gt;&lt;c=A6EC41&gt;680%&lt;/c&gt;</v>
      </c>
      <c r="BR400" s="1">
        <f t="shared" si="108"/>
        <v>4</v>
      </c>
      <c r="BS400" s="1">
        <f t="shared" si="109"/>
        <v>405</v>
      </c>
      <c r="BT400" s="1">
        <f>COUNTIF($BS$10:BS400,601)</f>
        <v>8</v>
      </c>
      <c r="BU400" s="1">
        <f t="shared" si="110"/>
        <v>0</v>
      </c>
    </row>
    <row r="401" spans="2:73">
      <c r="B401" s="1" t="str">
        <f t="shared" si="106"/>
        <v>SkillDescBrief// 战斗被动</v>
      </c>
      <c r="C401" s="1" t="str">
        <f t="shared" si="107"/>
        <v>SkillDescDetail// 战斗被动2</v>
      </c>
      <c r="D401" s="7" t="s">
        <v>338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 t="str">
        <f t="shared" si="104"/>
        <v/>
      </c>
      <c r="Z401" s="10" t="s">
        <v>336</v>
      </c>
      <c r="AA401" s="10" t="str">
        <f t="shared" si="98"/>
        <v/>
      </c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 t="str">
        <f t="shared" si="105"/>
        <v/>
      </c>
      <c r="BQ401" s="10" t="str">
        <f t="shared" si="95"/>
        <v/>
      </c>
      <c r="BR401" s="1">
        <f t="shared" si="108"/>
        <v>0</v>
      </c>
      <c r="BS401" s="1">
        <f t="shared" si="109"/>
        <v>0</v>
      </c>
      <c r="BT401" s="1">
        <f>COUNTIF($BS$10:BS401,601)</f>
        <v>8</v>
      </c>
      <c r="BU401" s="1">
        <f t="shared" si="110"/>
        <v>0</v>
      </c>
    </row>
    <row r="402" spans="2:73">
      <c r="B402" s="1" t="str">
        <f t="shared" si="106"/>
        <v>SkillDescBrief4010505</v>
      </c>
      <c r="C402" s="1" t="str">
        <f t="shared" si="107"/>
        <v>SkillDescDetail401050501</v>
      </c>
      <c r="D402" s="3">
        <v>401050501</v>
      </c>
      <c r="E402" s="3">
        <v>4010505</v>
      </c>
      <c r="F402" s="3">
        <v>1</v>
      </c>
      <c r="G402" s="3" t="s">
        <v>332</v>
      </c>
      <c r="H402" s="3"/>
      <c r="I402" s="3" t="s">
        <v>333</v>
      </c>
      <c r="J402" s="3"/>
      <c r="K402" s="3" t="s">
        <v>334</v>
      </c>
      <c r="L402" s="3"/>
      <c r="M402" s="3"/>
      <c r="N402" s="3"/>
      <c r="O402" s="3"/>
      <c r="P402" s="3"/>
      <c r="Q402" s="3" t="s">
        <v>335</v>
      </c>
      <c r="R402" s="3"/>
      <c r="S402" s="3" t="str">
        <f>IF(H402="","",$B$2&amp;G402&amp;$B$2&amp;$B$1&amp;H402)</f>
        <v/>
      </c>
      <c r="T402" s="3" t="str">
        <f>IF(J402="","",$B$2&amp;I402&amp;$B$2&amp;$B$1&amp;J402)</f>
        <v/>
      </c>
      <c r="U402" s="3" t="str">
        <f>IF(L402="","",$B$2&amp;K402&amp;$B$2&amp;$B$1&amp;L402)</f>
        <v/>
      </c>
      <c r="V402" s="3" t="str">
        <f>IF(N402="","",$B$2&amp;M402&amp;$B$2&amp;$B$1&amp;N402)</f>
        <v/>
      </c>
      <c r="W402" s="3" t="str">
        <f>IF(P402="","",$B$2&amp;O402&amp;$B$2&amp;$B$1&amp;P402)</f>
        <v/>
      </c>
      <c r="X402" s="3" t="str">
        <f>IF(R402="","",$B$2&amp;Q402&amp;$B$2&amp;$B$1&amp;R402)</f>
        <v/>
      </c>
      <c r="Y402" s="3" t="str">
        <f t="shared" si="104"/>
        <v>{}</v>
      </c>
      <c r="Z402" s="11" t="s">
        <v>336</v>
      </c>
      <c r="AA402" s="11" t="str">
        <f t="shared" si="98"/>
        <v/>
      </c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 t="str">
        <f t="shared" si="105"/>
        <v/>
      </c>
      <c r="BQ402" s="11" t="str">
        <f t="shared" si="95"/>
        <v/>
      </c>
      <c r="BR402" s="1">
        <f t="shared" si="108"/>
        <v>5</v>
      </c>
      <c r="BS402" s="1">
        <f t="shared" si="109"/>
        <v>501</v>
      </c>
      <c r="BT402" s="1">
        <f>COUNTIF($BS$10:BS402,601)</f>
        <v>8</v>
      </c>
      <c r="BU402" s="1">
        <f t="shared" si="110"/>
        <v>0</v>
      </c>
    </row>
    <row r="403" spans="2:73">
      <c r="B403" s="1" t="str">
        <f t="shared" si="106"/>
        <v>SkillDescBrief4010505</v>
      </c>
      <c r="C403" s="1" t="str">
        <f t="shared" si="107"/>
        <v>SkillDescDetail401050502</v>
      </c>
      <c r="D403" s="3">
        <v>401050502</v>
      </c>
      <c r="E403" s="3">
        <v>4010505</v>
      </c>
      <c r="F403" s="3">
        <v>2</v>
      </c>
      <c r="G403" s="3" t="s">
        <v>332</v>
      </c>
      <c r="H403" s="3"/>
      <c r="I403" s="3" t="s">
        <v>333</v>
      </c>
      <c r="J403" s="3"/>
      <c r="K403" s="3" t="s">
        <v>334</v>
      </c>
      <c r="L403" s="3"/>
      <c r="M403" s="3"/>
      <c r="N403" s="3"/>
      <c r="O403" s="3"/>
      <c r="P403" s="3"/>
      <c r="Q403" s="3" t="s">
        <v>335</v>
      </c>
      <c r="R403" s="3"/>
      <c r="S403" s="3" t="str">
        <f>IF(H403="","",$B$2&amp;G403&amp;$B$2&amp;$B$1&amp;H403)</f>
        <v/>
      </c>
      <c r="T403" s="3" t="str">
        <f>IF(J403="","",$B$2&amp;I403&amp;$B$2&amp;$B$1&amp;J403)</f>
        <v/>
      </c>
      <c r="U403" s="3" t="str">
        <f>IF(L403="","",$B$2&amp;K403&amp;$B$2&amp;$B$1&amp;L403)</f>
        <v/>
      </c>
      <c r="V403" s="3" t="str">
        <f>IF(N403="","",$B$2&amp;M403&amp;$B$2&amp;$B$1&amp;N403)</f>
        <v/>
      </c>
      <c r="W403" s="3" t="str">
        <f>IF(P403="","",$B$2&amp;O403&amp;$B$2&amp;$B$1&amp;P403)</f>
        <v/>
      </c>
      <c r="X403" s="3" t="str">
        <f>IF(R403="","",$B$2&amp;Q403&amp;$B$2&amp;$B$1&amp;R403)</f>
        <v/>
      </c>
      <c r="Y403" s="3" t="str">
        <f t="shared" si="104"/>
        <v>{}</v>
      </c>
      <c r="Z403" s="11" t="s">
        <v>336</v>
      </c>
      <c r="AA403" s="11" t="str">
        <f t="shared" si="98"/>
        <v/>
      </c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 t="str">
        <f t="shared" si="105"/>
        <v/>
      </c>
      <c r="BQ403" s="11" t="str">
        <f t="shared" si="95"/>
        <v/>
      </c>
      <c r="BR403" s="1">
        <f t="shared" si="108"/>
        <v>5</v>
      </c>
      <c r="BS403" s="1">
        <f t="shared" si="109"/>
        <v>502</v>
      </c>
      <c r="BT403" s="1">
        <f>COUNTIF($BS$10:BS403,601)</f>
        <v>8</v>
      </c>
      <c r="BU403" s="1">
        <f t="shared" si="110"/>
        <v>0</v>
      </c>
    </row>
    <row r="404" spans="2:73">
      <c r="B404" s="1" t="str">
        <f t="shared" si="106"/>
        <v>SkillDescBrief4010505</v>
      </c>
      <c r="C404" s="1" t="str">
        <f t="shared" si="107"/>
        <v>SkillDescDetail401050503</v>
      </c>
      <c r="D404" s="3">
        <v>401050503</v>
      </c>
      <c r="E404" s="3">
        <v>4010505</v>
      </c>
      <c r="F404" s="3">
        <v>3</v>
      </c>
      <c r="G404" s="3" t="s">
        <v>332</v>
      </c>
      <c r="H404" s="3"/>
      <c r="I404" s="3" t="s">
        <v>333</v>
      </c>
      <c r="J404" s="3"/>
      <c r="K404" s="3" t="s">
        <v>334</v>
      </c>
      <c r="L404" s="3"/>
      <c r="M404" s="3"/>
      <c r="N404" s="3"/>
      <c r="O404" s="3"/>
      <c r="P404" s="3"/>
      <c r="Q404" s="3" t="s">
        <v>335</v>
      </c>
      <c r="R404" s="3"/>
      <c r="S404" s="3" t="str">
        <f>IF(H404="","",$B$2&amp;G404&amp;$B$2&amp;$B$1&amp;H404)</f>
        <v/>
      </c>
      <c r="T404" s="3" t="str">
        <f>IF(J404="","",$B$2&amp;I404&amp;$B$2&amp;$B$1&amp;J404)</f>
        <v/>
      </c>
      <c r="U404" s="3" t="str">
        <f>IF(L404="","",$B$2&amp;K404&amp;$B$2&amp;$B$1&amp;L404)</f>
        <v/>
      </c>
      <c r="V404" s="3" t="str">
        <f>IF(N404="","",$B$2&amp;M404&amp;$B$2&amp;$B$1&amp;N404)</f>
        <v/>
      </c>
      <c r="W404" s="3" t="str">
        <f>IF(P404="","",$B$2&amp;O404&amp;$B$2&amp;$B$1&amp;P404)</f>
        <v/>
      </c>
      <c r="X404" s="3" t="str">
        <f>IF(R404="","",$B$2&amp;Q404&amp;$B$2&amp;$B$1&amp;R404)</f>
        <v/>
      </c>
      <c r="Y404" s="3" t="str">
        <f t="shared" si="104"/>
        <v>{}</v>
      </c>
      <c r="Z404" s="11" t="s">
        <v>336</v>
      </c>
      <c r="AA404" s="11" t="str">
        <f t="shared" si="98"/>
        <v/>
      </c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 t="str">
        <f t="shared" si="105"/>
        <v/>
      </c>
      <c r="BQ404" s="11" t="str">
        <f t="shared" si="95"/>
        <v/>
      </c>
      <c r="BR404" s="1">
        <f t="shared" si="108"/>
        <v>5</v>
      </c>
      <c r="BS404" s="1">
        <f t="shared" si="109"/>
        <v>503</v>
      </c>
      <c r="BT404" s="1">
        <f>COUNTIF($BS$10:BS404,601)</f>
        <v>8</v>
      </c>
      <c r="BU404" s="1">
        <f t="shared" si="110"/>
        <v>0</v>
      </c>
    </row>
    <row r="405" spans="2:73">
      <c r="B405" s="1" t="str">
        <f t="shared" si="106"/>
        <v>SkillDescBrief4010505</v>
      </c>
      <c r="C405" s="1" t="str">
        <f t="shared" si="107"/>
        <v>SkillDescDetail401050504</v>
      </c>
      <c r="D405" s="3">
        <v>401050504</v>
      </c>
      <c r="E405" s="3">
        <v>4010505</v>
      </c>
      <c r="F405" s="3">
        <v>4</v>
      </c>
      <c r="G405" s="3" t="s">
        <v>332</v>
      </c>
      <c r="H405" s="3"/>
      <c r="I405" s="3" t="s">
        <v>333</v>
      </c>
      <c r="J405" s="3"/>
      <c r="K405" s="3" t="s">
        <v>334</v>
      </c>
      <c r="L405" s="3"/>
      <c r="M405" s="3"/>
      <c r="N405" s="3"/>
      <c r="O405" s="3"/>
      <c r="P405" s="3"/>
      <c r="Q405" s="3" t="s">
        <v>335</v>
      </c>
      <c r="R405" s="3"/>
      <c r="S405" s="3" t="str">
        <f>IF(H405="","",$B$2&amp;G405&amp;$B$2&amp;$B$1&amp;H405)</f>
        <v/>
      </c>
      <c r="T405" s="3" t="str">
        <f>IF(J405="","",$B$2&amp;I405&amp;$B$2&amp;$B$1&amp;J405)</f>
        <v/>
      </c>
      <c r="U405" s="3" t="str">
        <f>IF(L405="","",$B$2&amp;K405&amp;$B$2&amp;$B$1&amp;L405)</f>
        <v/>
      </c>
      <c r="V405" s="3" t="str">
        <f>IF(N405="","",$B$2&amp;M405&amp;$B$2&amp;$B$1&amp;N405)</f>
        <v/>
      </c>
      <c r="W405" s="3" t="str">
        <f>IF(P405="","",$B$2&amp;O405&amp;$B$2&amp;$B$1&amp;P405)</f>
        <v/>
      </c>
      <c r="X405" s="3" t="str">
        <f>IF(R405="","",$B$2&amp;Q405&amp;$B$2&amp;$B$1&amp;R405)</f>
        <v/>
      </c>
      <c r="Y405" s="3" t="str">
        <f t="shared" si="104"/>
        <v>{}</v>
      </c>
      <c r="Z405" s="11" t="s">
        <v>336</v>
      </c>
      <c r="AA405" s="11" t="str">
        <f t="shared" si="98"/>
        <v/>
      </c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 t="str">
        <f t="shared" si="105"/>
        <v/>
      </c>
      <c r="BQ405" s="11" t="str">
        <f t="shared" si="95"/>
        <v/>
      </c>
      <c r="BR405" s="1">
        <f t="shared" si="108"/>
        <v>5</v>
      </c>
      <c r="BS405" s="1">
        <f t="shared" si="109"/>
        <v>504</v>
      </c>
      <c r="BT405" s="1">
        <f>COUNTIF($BS$10:BS405,601)</f>
        <v>8</v>
      </c>
      <c r="BU405" s="1">
        <f t="shared" si="110"/>
        <v>0</v>
      </c>
    </row>
    <row r="406" spans="2:73">
      <c r="B406" s="1" t="str">
        <f t="shared" si="106"/>
        <v>SkillDescBrief4010505</v>
      </c>
      <c r="C406" s="1" t="str">
        <f t="shared" si="107"/>
        <v>SkillDescDetail401050505</v>
      </c>
      <c r="D406" s="3">
        <v>401050505</v>
      </c>
      <c r="E406" s="3">
        <v>4010505</v>
      </c>
      <c r="F406" s="3">
        <v>5</v>
      </c>
      <c r="G406" s="3" t="s">
        <v>332</v>
      </c>
      <c r="H406" s="3"/>
      <c r="I406" s="3" t="s">
        <v>333</v>
      </c>
      <c r="J406" s="3"/>
      <c r="K406" s="3" t="s">
        <v>334</v>
      </c>
      <c r="L406" s="3"/>
      <c r="M406" s="3"/>
      <c r="N406" s="3"/>
      <c r="O406" s="3"/>
      <c r="P406" s="3"/>
      <c r="Q406" s="3" t="s">
        <v>335</v>
      </c>
      <c r="R406" s="3"/>
      <c r="S406" s="3" t="str">
        <f>IF(H406="","",$B$2&amp;G406&amp;$B$2&amp;$B$1&amp;H406)</f>
        <v/>
      </c>
      <c r="T406" s="3" t="str">
        <f>IF(J406="","",$B$2&amp;I406&amp;$B$2&amp;$B$1&amp;J406)</f>
        <v/>
      </c>
      <c r="U406" s="3" t="str">
        <f>IF(L406="","",$B$2&amp;K406&amp;$B$2&amp;$B$1&amp;L406)</f>
        <v/>
      </c>
      <c r="V406" s="3" t="str">
        <f>IF(N406="","",$B$2&amp;M406&amp;$B$2&amp;$B$1&amp;N406)</f>
        <v/>
      </c>
      <c r="W406" s="3" t="str">
        <f>IF(P406="","",$B$2&amp;O406&amp;$B$2&amp;$B$1&amp;P406)</f>
        <v/>
      </c>
      <c r="X406" s="3" t="str">
        <f>IF(R406="","",$B$2&amp;Q406&amp;$B$2&amp;$B$1&amp;R406)</f>
        <v/>
      </c>
      <c r="Y406" s="3" t="str">
        <f t="shared" si="104"/>
        <v>{}</v>
      </c>
      <c r="Z406" s="11" t="s">
        <v>336</v>
      </c>
      <c r="AA406" s="11" t="str">
        <f t="shared" si="98"/>
        <v/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 t="str">
        <f t="shared" si="105"/>
        <v/>
      </c>
      <c r="BQ406" s="11" t="str">
        <f t="shared" si="95"/>
        <v/>
      </c>
      <c r="BR406" s="1">
        <f t="shared" si="108"/>
        <v>5</v>
      </c>
      <c r="BS406" s="1">
        <f t="shared" si="109"/>
        <v>505</v>
      </c>
      <c r="BT406" s="1">
        <f>COUNTIF($BS$10:BS406,601)</f>
        <v>8</v>
      </c>
      <c r="BU406" s="1">
        <f t="shared" si="110"/>
        <v>0</v>
      </c>
    </row>
    <row r="407" spans="2:73">
      <c r="B407" s="1" t="str">
        <f t="shared" si="106"/>
        <v>SkillDescBrief// 战斗被动</v>
      </c>
      <c r="C407" s="1" t="str">
        <f t="shared" si="107"/>
        <v>SkillDescDetail// 战斗被动3</v>
      </c>
      <c r="D407" s="7" t="s">
        <v>339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 t="str">
        <f t="shared" si="104"/>
        <v/>
      </c>
      <c r="Z407" s="10" t="s">
        <v>336</v>
      </c>
      <c r="AA407" s="10" t="str">
        <f t="shared" si="98"/>
        <v/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 t="str">
        <f t="shared" si="105"/>
        <v/>
      </c>
      <c r="BQ407" s="10" t="str">
        <f t="shared" si="95"/>
        <v/>
      </c>
      <c r="BR407" s="1">
        <f t="shared" si="108"/>
        <v>0</v>
      </c>
      <c r="BS407" s="1">
        <f t="shared" si="109"/>
        <v>0</v>
      </c>
      <c r="BT407" s="1">
        <f>COUNTIF($BS$10:BS407,601)</f>
        <v>8</v>
      </c>
      <c r="BU407" s="1">
        <f t="shared" si="110"/>
        <v>0</v>
      </c>
    </row>
    <row r="408" spans="2:73">
      <c r="B408" s="1" t="str">
        <f t="shared" si="106"/>
        <v>SkillDescBrief4010506</v>
      </c>
      <c r="C408" s="1" t="str">
        <f t="shared" si="107"/>
        <v>SkillDescDetail401050601</v>
      </c>
      <c r="D408" s="3">
        <v>401050601</v>
      </c>
      <c r="E408" s="3">
        <v>4010506</v>
      </c>
      <c r="F408" s="3">
        <v>1</v>
      </c>
      <c r="G408" s="3" t="s">
        <v>332</v>
      </c>
      <c r="H408" s="3"/>
      <c r="I408" s="3" t="s">
        <v>333</v>
      </c>
      <c r="J408" s="3"/>
      <c r="K408" s="3" t="s">
        <v>334</v>
      </c>
      <c r="L408" s="3"/>
      <c r="M408" s="3"/>
      <c r="N408" s="3"/>
      <c r="O408" s="3"/>
      <c r="P408" s="3"/>
      <c r="Q408" s="3" t="s">
        <v>335</v>
      </c>
      <c r="R408" s="3"/>
      <c r="S408" s="3" t="str">
        <f>IF(H408="","",$B$2&amp;G408&amp;$B$2&amp;$B$1&amp;H408)</f>
        <v/>
      </c>
      <c r="T408" s="3" t="str">
        <f>IF(J408="","",$B$2&amp;I408&amp;$B$2&amp;$B$1&amp;J408)</f>
        <v/>
      </c>
      <c r="U408" s="3" t="str">
        <f>IF(L408="","",$B$2&amp;K408&amp;$B$2&amp;$B$1&amp;L408)</f>
        <v/>
      </c>
      <c r="V408" s="3" t="str">
        <f>IF(N408="","",$B$2&amp;M408&amp;$B$2&amp;$B$1&amp;N408)</f>
        <v/>
      </c>
      <c r="W408" s="3" t="str">
        <f>IF(P408="","",$B$2&amp;O408&amp;$B$2&amp;$B$1&amp;P408)</f>
        <v/>
      </c>
      <c r="X408" s="3" t="str">
        <f>IF(R408="","",$B$2&amp;Q408&amp;$B$2&amp;$B$1&amp;R408)</f>
        <v/>
      </c>
      <c r="Y408" s="3" t="str">
        <f t="shared" si="104"/>
        <v>{}</v>
      </c>
      <c r="Z408" s="11" t="s">
        <v>367</v>
      </c>
      <c r="AA408" s="11" t="str">
        <f t="shared" si="9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408" s="11"/>
      <c r="AC408" s="11"/>
      <c r="AD408" s="11"/>
      <c r="AE408" s="11"/>
      <c r="AF408" s="11"/>
      <c r="AG408" s="11"/>
      <c r="AH408" s="11"/>
      <c r="AI408" s="11"/>
      <c r="AJ408" s="11" t="s">
        <v>368</v>
      </c>
      <c r="AK408" s="11" t="str">
        <f>$B$6</f>
        <v>&lt;c=A6EC41&gt;</v>
      </c>
      <c r="AL408" s="11">
        <v>1</v>
      </c>
      <c r="AM408" s="11" t="s">
        <v>298</v>
      </c>
      <c r="AN408" s="11" t="s">
        <v>369</v>
      </c>
      <c r="AO408" s="11" t="str">
        <f t="shared" ref="AO408:AO412" si="113">$B$8&amp;$B$6</f>
        <v>&lt;q=attr_atk&gt;&lt;c=A6EC41&gt;</v>
      </c>
      <c r="AP408" s="11" t="str">
        <f t="shared" ref="AP408:AP412" si="114">ROUND($H408*100,2)&amp;"%"</f>
        <v>0%</v>
      </c>
      <c r="AQ408" s="11" t="s">
        <v>298</v>
      </c>
      <c r="AR408" s="11" t="s">
        <v>370</v>
      </c>
      <c r="AS408" s="11" t="str">
        <f>$B$6</f>
        <v>&lt;c=A6EC41&gt;</v>
      </c>
      <c r="AT408" s="11">
        <v>1</v>
      </c>
      <c r="AU408" s="11" t="s">
        <v>298</v>
      </c>
      <c r="AV408" s="11" t="s">
        <v>371</v>
      </c>
      <c r="AW408" s="11" t="str">
        <f>$B$6</f>
        <v>&lt;c=A6EC41&gt;</v>
      </c>
      <c r="AX408" s="11">
        <v>6</v>
      </c>
      <c r="AY408" s="11" t="s">
        <v>298</v>
      </c>
      <c r="AZ408" s="11" t="s">
        <v>372</v>
      </c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 t="str">
        <f t="shared" si="105"/>
        <v>这是一个专属装备技能，它很好很强大</v>
      </c>
      <c r="BQ408" s="11" t="str">
        <f t="shared" si="9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408" s="1">
        <f t="shared" si="108"/>
        <v>6</v>
      </c>
      <c r="BS408" s="1">
        <f t="shared" si="109"/>
        <v>601</v>
      </c>
      <c r="BT408" s="1">
        <f>COUNTIF($BS$10:BS408,601)</f>
        <v>9</v>
      </c>
      <c r="BU408" s="1">
        <f t="shared" si="110"/>
        <v>1</v>
      </c>
    </row>
    <row r="409" spans="2:73">
      <c r="B409" s="1" t="str">
        <f t="shared" si="106"/>
        <v>SkillDescBrief4010506</v>
      </c>
      <c r="C409" s="1" t="str">
        <f t="shared" si="107"/>
        <v>SkillDescDetail401050602</v>
      </c>
      <c r="D409" s="3">
        <v>401050602</v>
      </c>
      <c r="E409" s="3">
        <v>4010506</v>
      </c>
      <c r="F409" s="3">
        <v>2</v>
      </c>
      <c r="G409" s="3" t="s">
        <v>332</v>
      </c>
      <c r="H409" s="3"/>
      <c r="I409" s="3" t="s">
        <v>333</v>
      </c>
      <c r="J409" s="3"/>
      <c r="K409" s="3" t="s">
        <v>334</v>
      </c>
      <c r="L409" s="3"/>
      <c r="M409" s="3"/>
      <c r="N409" s="3"/>
      <c r="O409" s="3"/>
      <c r="P409" s="3"/>
      <c r="Q409" s="3" t="s">
        <v>335</v>
      </c>
      <c r="R409" s="3"/>
      <c r="S409" s="3" t="str">
        <f>IF(H409="","",$B$2&amp;G409&amp;$B$2&amp;$B$1&amp;H409)</f>
        <v/>
      </c>
      <c r="T409" s="3" t="str">
        <f>IF(J409="","",$B$2&amp;I409&amp;$B$2&amp;$B$1&amp;J409)</f>
        <v/>
      </c>
      <c r="U409" s="3" t="str">
        <f>IF(L409="","",$B$2&amp;K409&amp;$B$2&amp;$B$1&amp;L409)</f>
        <v/>
      </c>
      <c r="V409" s="3" t="str">
        <f>IF(N409="","",$B$2&amp;M409&amp;$B$2&amp;$B$1&amp;N409)</f>
        <v/>
      </c>
      <c r="W409" s="3" t="str">
        <f>IF(P409="","",$B$2&amp;O409&amp;$B$2&amp;$B$1&amp;P409)</f>
        <v/>
      </c>
      <c r="X409" s="3" t="str">
        <f>IF(R409="","",$B$2&amp;Q409&amp;$B$2&amp;$B$1&amp;R409)</f>
        <v/>
      </c>
      <c r="Y409" s="3" t="str">
        <f t="shared" si="104"/>
        <v>{}</v>
      </c>
      <c r="Z409" s="11" t="s">
        <v>367</v>
      </c>
      <c r="AA409" s="11" t="str">
        <f t="shared" si="98"/>
        <v>2级：伤害提升至&lt;q=attr_atk&gt;&lt;c=A6EC41&gt;0%&lt;/c&gt;</v>
      </c>
      <c r="AB409" s="11"/>
      <c r="AC409" s="11"/>
      <c r="AD409" s="11">
        <v>2</v>
      </c>
      <c r="AE409" s="11"/>
      <c r="AF409" s="11" t="s">
        <v>345</v>
      </c>
      <c r="AG409" s="11"/>
      <c r="AH409" s="11"/>
      <c r="AI409" s="11"/>
      <c r="AJ409" s="11"/>
      <c r="AK409" s="11"/>
      <c r="AL409" s="11"/>
      <c r="AM409" s="11"/>
      <c r="AN409" s="11" t="s">
        <v>346</v>
      </c>
      <c r="AO409" s="11" t="str">
        <f t="shared" si="113"/>
        <v>&lt;q=attr_atk&gt;&lt;c=A6EC41&gt;</v>
      </c>
      <c r="AP409" s="11" t="str">
        <f t="shared" si="114"/>
        <v>0%</v>
      </c>
      <c r="AQ409" s="11" t="s">
        <v>298</v>
      </c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 t="str">
        <f t="shared" si="105"/>
        <v>这是一个专属装备技能，它很好很强大</v>
      </c>
      <c r="BQ409" s="11" t="str">
        <f t="shared" si="95"/>
        <v>2级：伤害提升至&lt;q=attr_atk&gt;&lt;c=A6EC41&gt;0%&lt;/c&gt;</v>
      </c>
      <c r="BR409" s="1">
        <f t="shared" si="108"/>
        <v>6</v>
      </c>
      <c r="BS409" s="1">
        <f t="shared" si="109"/>
        <v>602</v>
      </c>
      <c r="BT409" s="1">
        <f>COUNTIF($BS$10:BS409,601)</f>
        <v>9</v>
      </c>
      <c r="BU409" s="1">
        <f t="shared" si="110"/>
        <v>1</v>
      </c>
    </row>
    <row r="410" spans="2:73">
      <c r="B410" s="1" t="str">
        <f t="shared" si="106"/>
        <v>SkillDescBrief4010506</v>
      </c>
      <c r="C410" s="1" t="str">
        <f t="shared" si="107"/>
        <v>SkillDescDetail401050603</v>
      </c>
      <c r="D410" s="3">
        <v>401050603</v>
      </c>
      <c r="E410" s="3">
        <v>4010506</v>
      </c>
      <c r="F410" s="3">
        <v>3</v>
      </c>
      <c r="G410" s="3" t="s">
        <v>332</v>
      </c>
      <c r="H410" s="3"/>
      <c r="I410" s="3" t="s">
        <v>333</v>
      </c>
      <c r="J410" s="3"/>
      <c r="K410" s="3" t="s">
        <v>334</v>
      </c>
      <c r="L410" s="3"/>
      <c r="M410" s="3"/>
      <c r="N410" s="3"/>
      <c r="O410" s="3"/>
      <c r="P410" s="3"/>
      <c r="Q410" s="3" t="s">
        <v>335</v>
      </c>
      <c r="R410" s="3"/>
      <c r="S410" s="3" t="str">
        <f>IF(H410="","",$B$2&amp;G410&amp;$B$2&amp;$B$1&amp;H410)</f>
        <v/>
      </c>
      <c r="T410" s="3" t="str">
        <f>IF(J410="","",$B$2&amp;I410&amp;$B$2&amp;$B$1&amp;J410)</f>
        <v/>
      </c>
      <c r="U410" s="3" t="str">
        <f>IF(L410="","",$B$2&amp;K410&amp;$B$2&amp;$B$1&amp;L410)</f>
        <v/>
      </c>
      <c r="V410" s="3" t="str">
        <f>IF(N410="","",$B$2&amp;M410&amp;$B$2&amp;$B$1&amp;N410)</f>
        <v/>
      </c>
      <c r="W410" s="3" t="str">
        <f>IF(P410="","",$B$2&amp;O410&amp;$B$2&amp;$B$1&amp;P410)</f>
        <v/>
      </c>
      <c r="X410" s="3" t="str">
        <f>IF(R410="","",$B$2&amp;Q410&amp;$B$2&amp;$B$1&amp;R410)</f>
        <v/>
      </c>
      <c r="Y410" s="3" t="str">
        <f t="shared" si="104"/>
        <v>{}</v>
      </c>
      <c r="Z410" s="11" t="s">
        <v>367</v>
      </c>
      <c r="AA410" s="11" t="str">
        <f t="shared" si="98"/>
        <v>3级：伤害提升至&lt;q=attr_atk&gt;&lt;c=A6EC41&gt;0%&lt;/c&gt;</v>
      </c>
      <c r="AB410" s="11"/>
      <c r="AC410" s="11"/>
      <c r="AD410" s="11">
        <v>3</v>
      </c>
      <c r="AE410" s="11"/>
      <c r="AF410" s="11" t="s">
        <v>345</v>
      </c>
      <c r="AG410" s="11"/>
      <c r="AH410" s="11"/>
      <c r="AI410" s="11"/>
      <c r="AJ410" s="11"/>
      <c r="AK410" s="11"/>
      <c r="AL410" s="11"/>
      <c r="AM410" s="11"/>
      <c r="AN410" s="11" t="s">
        <v>346</v>
      </c>
      <c r="AO410" s="11" t="str">
        <f t="shared" si="113"/>
        <v>&lt;q=attr_atk&gt;&lt;c=A6EC41&gt;</v>
      </c>
      <c r="AP410" s="11" t="str">
        <f t="shared" si="114"/>
        <v>0%</v>
      </c>
      <c r="AQ410" s="11" t="s">
        <v>298</v>
      </c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 t="str">
        <f t="shared" si="105"/>
        <v>这是一个专属装备技能，它很好很强大</v>
      </c>
      <c r="BQ410" s="11" t="str">
        <f t="shared" si="95"/>
        <v>3级：伤害提升至&lt;q=attr_atk&gt;&lt;c=A6EC41&gt;0%&lt;/c&gt;</v>
      </c>
      <c r="BR410" s="1">
        <f t="shared" si="108"/>
        <v>6</v>
      </c>
      <c r="BS410" s="1">
        <f t="shared" si="109"/>
        <v>603</v>
      </c>
      <c r="BT410" s="1">
        <f>COUNTIF($BS$10:BS410,601)</f>
        <v>9</v>
      </c>
      <c r="BU410" s="1">
        <f t="shared" si="110"/>
        <v>1</v>
      </c>
    </row>
    <row r="411" spans="2:73">
      <c r="B411" s="1" t="str">
        <f t="shared" si="106"/>
        <v>SkillDescBrief4010506</v>
      </c>
      <c r="C411" s="1" t="str">
        <f t="shared" si="107"/>
        <v>SkillDescDetail401050604</v>
      </c>
      <c r="D411" s="3">
        <v>401050604</v>
      </c>
      <c r="E411" s="3">
        <v>4010506</v>
      </c>
      <c r="F411" s="3">
        <v>4</v>
      </c>
      <c r="G411" s="3" t="s">
        <v>332</v>
      </c>
      <c r="H411" s="3"/>
      <c r="I411" s="3" t="s">
        <v>333</v>
      </c>
      <c r="J411" s="3"/>
      <c r="K411" s="3" t="s">
        <v>334</v>
      </c>
      <c r="L411" s="3"/>
      <c r="M411" s="3"/>
      <c r="N411" s="3"/>
      <c r="O411" s="3"/>
      <c r="P411" s="3"/>
      <c r="Q411" s="3" t="s">
        <v>335</v>
      </c>
      <c r="R411" s="3"/>
      <c r="S411" s="3" t="str">
        <f>IF(H411="","",$B$2&amp;G411&amp;$B$2&amp;$B$1&amp;H411)</f>
        <v/>
      </c>
      <c r="T411" s="3" t="str">
        <f>IF(J411="","",$B$2&amp;I411&amp;$B$2&amp;$B$1&amp;J411)</f>
        <v/>
      </c>
      <c r="U411" s="3" t="str">
        <f>IF(L411="","",$B$2&amp;K411&amp;$B$2&amp;$B$1&amp;L411)</f>
        <v/>
      </c>
      <c r="V411" s="3" t="str">
        <f>IF(N411="","",$B$2&amp;M411&amp;$B$2&amp;$B$1&amp;N411)</f>
        <v/>
      </c>
      <c r="W411" s="3" t="str">
        <f>IF(P411="","",$B$2&amp;O411&amp;$B$2&amp;$B$1&amp;P411)</f>
        <v/>
      </c>
      <c r="X411" s="3" t="str">
        <f>IF(R411="","",$B$2&amp;Q411&amp;$B$2&amp;$B$1&amp;R411)</f>
        <v/>
      </c>
      <c r="Y411" s="3" t="str">
        <f t="shared" si="104"/>
        <v>{}</v>
      </c>
      <c r="Z411" s="11" t="s">
        <v>367</v>
      </c>
      <c r="AA411" s="11" t="str">
        <f t="shared" si="98"/>
        <v>4级：伤害提升至&lt;q=attr_atk&gt;&lt;c=A6EC41&gt;0%&lt;/c&gt;</v>
      </c>
      <c r="AB411" s="11"/>
      <c r="AC411" s="11"/>
      <c r="AD411" s="11">
        <v>4</v>
      </c>
      <c r="AE411" s="11"/>
      <c r="AF411" s="11" t="s">
        <v>345</v>
      </c>
      <c r="AG411" s="11"/>
      <c r="AH411" s="11"/>
      <c r="AI411" s="11"/>
      <c r="AJ411" s="11"/>
      <c r="AK411" s="11"/>
      <c r="AL411" s="11"/>
      <c r="AM411" s="11"/>
      <c r="AN411" s="11" t="s">
        <v>346</v>
      </c>
      <c r="AO411" s="11" t="str">
        <f t="shared" si="113"/>
        <v>&lt;q=attr_atk&gt;&lt;c=A6EC41&gt;</v>
      </c>
      <c r="AP411" s="11" t="str">
        <f t="shared" si="114"/>
        <v>0%</v>
      </c>
      <c r="AQ411" s="11" t="s">
        <v>298</v>
      </c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 t="str">
        <f t="shared" si="105"/>
        <v>这是一个专属装备技能，它很好很强大</v>
      </c>
      <c r="BQ411" s="11" t="str">
        <f t="shared" si="95"/>
        <v>4级：伤害提升至&lt;q=attr_atk&gt;&lt;c=A6EC41&gt;0%&lt;/c&gt;</v>
      </c>
      <c r="BR411" s="1">
        <f t="shared" si="108"/>
        <v>6</v>
      </c>
      <c r="BS411" s="1">
        <f t="shared" si="109"/>
        <v>604</v>
      </c>
      <c r="BT411" s="1">
        <f>COUNTIF($BS$10:BS411,601)</f>
        <v>9</v>
      </c>
      <c r="BU411" s="1">
        <f t="shared" si="110"/>
        <v>1</v>
      </c>
    </row>
    <row r="412" spans="2:73">
      <c r="B412" s="1" t="str">
        <f t="shared" si="106"/>
        <v>SkillDescBrief4010506</v>
      </c>
      <c r="C412" s="1" t="str">
        <f t="shared" si="107"/>
        <v>SkillDescDetail401050605</v>
      </c>
      <c r="D412" s="3">
        <v>401050605</v>
      </c>
      <c r="E412" s="3">
        <v>4010506</v>
      </c>
      <c r="F412" s="3">
        <v>5</v>
      </c>
      <c r="G412" s="3" t="s">
        <v>332</v>
      </c>
      <c r="H412" s="3"/>
      <c r="I412" s="3" t="s">
        <v>333</v>
      </c>
      <c r="J412" s="3"/>
      <c r="K412" s="3" t="s">
        <v>334</v>
      </c>
      <c r="L412" s="3"/>
      <c r="M412" s="3"/>
      <c r="N412" s="3"/>
      <c r="O412" s="3"/>
      <c r="P412" s="3"/>
      <c r="Q412" s="3" t="s">
        <v>335</v>
      </c>
      <c r="R412" s="3"/>
      <c r="S412" s="3" t="str">
        <f>IF(H412="","",$B$2&amp;G412&amp;$B$2&amp;$B$1&amp;H412)</f>
        <v/>
      </c>
      <c r="T412" s="3" t="str">
        <f>IF(J412="","",$B$2&amp;I412&amp;$B$2&amp;$B$1&amp;J412)</f>
        <v/>
      </c>
      <c r="U412" s="3" t="str">
        <f>IF(L412="","",$B$2&amp;K412&amp;$B$2&amp;$B$1&amp;L412)</f>
        <v/>
      </c>
      <c r="V412" s="3" t="str">
        <f>IF(N412="","",$B$2&amp;M412&amp;$B$2&amp;$B$1&amp;N412)</f>
        <v/>
      </c>
      <c r="W412" s="3" t="str">
        <f>IF(P412="","",$B$2&amp;O412&amp;$B$2&amp;$B$1&amp;P412)</f>
        <v/>
      </c>
      <c r="X412" s="3" t="str">
        <f>IF(R412="","",$B$2&amp;Q412&amp;$B$2&amp;$B$1&amp;R412)</f>
        <v/>
      </c>
      <c r="Y412" s="3" t="str">
        <f t="shared" si="104"/>
        <v>{}</v>
      </c>
      <c r="Z412" s="11" t="s">
        <v>373</v>
      </c>
      <c r="AA412" s="11" t="str">
        <f t="shared" si="98"/>
        <v>5级：伤害提升至&lt;q=attr_atk&gt;&lt;c=A6EC41&gt;0%&lt;/c&gt;</v>
      </c>
      <c r="AB412" s="11"/>
      <c r="AC412" s="11"/>
      <c r="AD412" s="11">
        <v>5</v>
      </c>
      <c r="AE412" s="11"/>
      <c r="AF412" s="11" t="s">
        <v>345</v>
      </c>
      <c r="AG412" s="11"/>
      <c r="AH412" s="11"/>
      <c r="AI412" s="11"/>
      <c r="AJ412" s="11"/>
      <c r="AK412" s="11"/>
      <c r="AL412" s="11"/>
      <c r="AM412" s="11"/>
      <c r="AN412" s="11" t="s">
        <v>346</v>
      </c>
      <c r="AO412" s="11" t="str">
        <f t="shared" si="113"/>
        <v>&lt;q=attr_atk&gt;&lt;c=A6EC41&gt;</v>
      </c>
      <c r="AP412" s="11" t="str">
        <f t="shared" si="114"/>
        <v>0%</v>
      </c>
      <c r="AQ412" s="11" t="s">
        <v>298</v>
      </c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 t="str">
        <f t="shared" si="105"/>
        <v>这是一个专属装备技能，它非常好非常强大</v>
      </c>
      <c r="BQ412" s="11" t="str">
        <f t="shared" si="95"/>
        <v>5级：伤害提升至&lt;q=attr_atk&gt;&lt;c=A6EC41&gt;0%&lt;/c&gt;</v>
      </c>
      <c r="BR412" s="1">
        <f t="shared" si="108"/>
        <v>6</v>
      </c>
      <c r="BS412" s="1">
        <f t="shared" si="109"/>
        <v>605</v>
      </c>
      <c r="BT412" s="1">
        <f>COUNTIF($BS$10:BS412,601)</f>
        <v>9</v>
      </c>
      <c r="BU412" s="1">
        <f t="shared" si="110"/>
        <v>1</v>
      </c>
    </row>
    <row r="413" spans="2:73">
      <c r="B413" s="1" t="str">
        <f t="shared" si="106"/>
        <v>SkillDescBrief// 战斗被动</v>
      </c>
      <c r="C413" s="1" t="str">
        <f t="shared" si="107"/>
        <v>SkillDescDetail// 战斗被动4</v>
      </c>
      <c r="D413" s="7" t="s">
        <v>340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 t="str">
        <f t="shared" si="104"/>
        <v/>
      </c>
      <c r="Z413" s="10" t="s">
        <v>336</v>
      </c>
      <c r="AA413" s="10" t="str">
        <f t="shared" si="98"/>
        <v/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 t="str">
        <f t="shared" si="105"/>
        <v/>
      </c>
      <c r="BQ413" s="10" t="str">
        <f t="shared" si="95"/>
        <v/>
      </c>
      <c r="BR413" s="1">
        <f t="shared" si="108"/>
        <v>0</v>
      </c>
      <c r="BS413" s="1">
        <f t="shared" si="109"/>
        <v>0</v>
      </c>
      <c r="BT413" s="1">
        <f>COUNTIF($BS$10:BS413,601)</f>
        <v>9</v>
      </c>
      <c r="BU413" s="1">
        <f t="shared" si="110"/>
        <v>1</v>
      </c>
    </row>
    <row r="414" spans="2:73">
      <c r="B414" s="1" t="str">
        <f t="shared" si="106"/>
        <v>SkillDescBrief4010507</v>
      </c>
      <c r="C414" s="1" t="str">
        <f t="shared" si="107"/>
        <v>SkillDescDetail401050701</v>
      </c>
      <c r="D414" s="3">
        <v>401050701</v>
      </c>
      <c r="E414" s="3">
        <v>4010507</v>
      </c>
      <c r="F414" s="3">
        <v>1</v>
      </c>
      <c r="G414" s="3" t="s">
        <v>332</v>
      </c>
      <c r="H414" s="3"/>
      <c r="I414" s="3" t="s">
        <v>333</v>
      </c>
      <c r="J414" s="3"/>
      <c r="K414" s="3" t="s">
        <v>334</v>
      </c>
      <c r="L414" s="3"/>
      <c r="M414" s="3"/>
      <c r="N414" s="3"/>
      <c r="O414" s="3"/>
      <c r="P414" s="3"/>
      <c r="Q414" s="3" t="s">
        <v>335</v>
      </c>
      <c r="R414" s="3"/>
      <c r="S414" s="3" t="str">
        <f>IF(H414="","",$B$2&amp;G414&amp;$B$2&amp;$B$1&amp;H414)</f>
        <v/>
      </c>
      <c r="T414" s="3" t="str">
        <f>IF(J414="","",$B$2&amp;I414&amp;$B$2&amp;$B$1&amp;J414)</f>
        <v/>
      </c>
      <c r="U414" s="3" t="str">
        <f>IF(L414="","",$B$2&amp;K414&amp;$B$2&amp;$B$1&amp;L414)</f>
        <v/>
      </c>
      <c r="V414" s="3" t="str">
        <f>IF(N414="","",$B$2&amp;M414&amp;$B$2&amp;$B$1&amp;N414)</f>
        <v/>
      </c>
      <c r="W414" s="3" t="str">
        <f>IF(P414="","",$B$2&amp;O414&amp;$B$2&amp;$B$1&amp;P414)</f>
        <v/>
      </c>
      <c r="X414" s="3" t="str">
        <f>IF(R414="","",$B$2&amp;Q414&amp;$B$2&amp;$B$1&amp;R414)</f>
        <v/>
      </c>
      <c r="Y414" s="3" t="str">
        <f t="shared" si="104"/>
        <v>{}</v>
      </c>
      <c r="Z414" s="11" t="s">
        <v>438</v>
      </c>
      <c r="AA414" s="11" t="str">
        <f t="shared" si="98"/>
        <v>骰子重击额外附带&lt;c=A6EC41&gt;40%&lt;/c&gt;减疗效果</v>
      </c>
      <c r="AB414" s="11"/>
      <c r="AC414" s="11"/>
      <c r="AD414" s="11"/>
      <c r="AE414" s="11"/>
      <c r="AF414" s="11"/>
      <c r="AG414" s="11"/>
      <c r="AH414" s="11"/>
      <c r="AI414" s="11"/>
      <c r="AJ414" s="11" t="s">
        <v>439</v>
      </c>
      <c r="AK414" s="11" t="str">
        <f>$B$6</f>
        <v>&lt;c=A6EC41&gt;</v>
      </c>
      <c r="AL414" s="11" t="str">
        <f>"40%"</f>
        <v>40%</v>
      </c>
      <c r="AM414" s="11" t="s">
        <v>298</v>
      </c>
      <c r="AN414" s="11" t="s">
        <v>440</v>
      </c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 t="str">
        <f t="shared" si="105"/>
        <v>巨大骰子额外附带减疗</v>
      </c>
      <c r="BQ414" s="11" t="str">
        <f t="shared" si="95"/>
        <v>骰子重击额外附带&lt;c=A6EC41&gt;40%&lt;/c&gt;减疗效果</v>
      </c>
      <c r="BR414" s="1">
        <f t="shared" si="108"/>
        <v>7</v>
      </c>
      <c r="BS414" s="1">
        <f t="shared" si="109"/>
        <v>701</v>
      </c>
      <c r="BT414" s="1">
        <f>COUNTIF($BS$10:BS414,601)</f>
        <v>9</v>
      </c>
      <c r="BU414" s="1">
        <f t="shared" si="110"/>
        <v>1</v>
      </c>
    </row>
    <row r="415" spans="2:73">
      <c r="B415" s="1" t="str">
        <f t="shared" si="106"/>
        <v>SkillDescBrief4010507</v>
      </c>
      <c r="C415" s="1" t="str">
        <f t="shared" si="107"/>
        <v>SkillDescDetail401050702</v>
      </c>
      <c r="D415" s="3">
        <v>401050702</v>
      </c>
      <c r="E415" s="3">
        <v>4010507</v>
      </c>
      <c r="F415" s="3">
        <v>2</v>
      </c>
      <c r="G415" s="3" t="s">
        <v>332</v>
      </c>
      <c r="H415" s="3"/>
      <c r="I415" s="3" t="s">
        <v>333</v>
      </c>
      <c r="J415" s="3"/>
      <c r="K415" s="3" t="s">
        <v>334</v>
      </c>
      <c r="L415" s="3"/>
      <c r="M415" s="3"/>
      <c r="N415" s="3"/>
      <c r="O415" s="3"/>
      <c r="P415" s="3"/>
      <c r="Q415" s="3" t="s">
        <v>335</v>
      </c>
      <c r="R415" s="3"/>
      <c r="S415" s="3" t="str">
        <f>IF(H415="","",$B$2&amp;G415&amp;$B$2&amp;$B$1&amp;H415)</f>
        <v/>
      </c>
      <c r="T415" s="3" t="str">
        <f>IF(J415="","",$B$2&amp;I415&amp;$B$2&amp;$B$1&amp;J415)</f>
        <v/>
      </c>
      <c r="U415" s="3" t="str">
        <f>IF(L415="","",$B$2&amp;K415&amp;$B$2&amp;$B$1&amp;L415)</f>
        <v/>
      </c>
      <c r="V415" s="3" t="str">
        <f>IF(N415="","",$B$2&amp;M415&amp;$B$2&amp;$B$1&amp;N415)</f>
        <v/>
      </c>
      <c r="W415" s="3" t="str">
        <f>IF(P415="","",$B$2&amp;O415&amp;$B$2&amp;$B$1&amp;P415)</f>
        <v/>
      </c>
      <c r="X415" s="3" t="str">
        <f>IF(R415="","",$B$2&amp;Q415&amp;$B$2&amp;$B$1&amp;R415)</f>
        <v/>
      </c>
      <c r="Y415" s="3" t="str">
        <f t="shared" si="104"/>
        <v>{}</v>
      </c>
      <c r="Z415" s="11" t="s">
        <v>336</v>
      </c>
      <c r="AA415" s="11" t="str">
        <f t="shared" si="98"/>
        <v/>
      </c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 t="str">
        <f t="shared" si="105"/>
        <v/>
      </c>
      <c r="BQ415" s="11" t="str">
        <f t="shared" si="95"/>
        <v/>
      </c>
      <c r="BR415" s="1">
        <f t="shared" si="108"/>
        <v>7</v>
      </c>
      <c r="BS415" s="1">
        <f t="shared" si="109"/>
        <v>702</v>
      </c>
      <c r="BT415" s="1">
        <f>COUNTIF($BS$10:BS415,601)</f>
        <v>9</v>
      </c>
      <c r="BU415" s="1">
        <f t="shared" si="110"/>
        <v>1</v>
      </c>
    </row>
    <row r="416" spans="2:73">
      <c r="B416" s="1" t="str">
        <f t="shared" si="106"/>
        <v>SkillDescBrief4010507</v>
      </c>
      <c r="C416" s="1" t="str">
        <f t="shared" si="107"/>
        <v>SkillDescDetail401050703</v>
      </c>
      <c r="D416" s="3">
        <v>401050703</v>
      </c>
      <c r="E416" s="3">
        <v>4010507</v>
      </c>
      <c r="F416" s="3">
        <v>3</v>
      </c>
      <c r="G416" s="3" t="s">
        <v>332</v>
      </c>
      <c r="H416" s="3"/>
      <c r="I416" s="3" t="s">
        <v>333</v>
      </c>
      <c r="J416" s="3"/>
      <c r="K416" s="3" t="s">
        <v>334</v>
      </c>
      <c r="L416" s="3"/>
      <c r="M416" s="3"/>
      <c r="N416" s="3"/>
      <c r="O416" s="3"/>
      <c r="P416" s="3"/>
      <c r="Q416" s="3" t="s">
        <v>335</v>
      </c>
      <c r="R416" s="3"/>
      <c r="S416" s="3" t="str">
        <f>IF(H416="","",$B$2&amp;G416&amp;$B$2&amp;$B$1&amp;H416)</f>
        <v/>
      </c>
      <c r="T416" s="3" t="str">
        <f>IF(J416="","",$B$2&amp;I416&amp;$B$2&amp;$B$1&amp;J416)</f>
        <v/>
      </c>
      <c r="U416" s="3" t="str">
        <f>IF(L416="","",$B$2&amp;K416&amp;$B$2&amp;$B$1&amp;L416)</f>
        <v/>
      </c>
      <c r="V416" s="3" t="str">
        <f>IF(N416="","",$B$2&amp;M416&amp;$B$2&amp;$B$1&amp;N416)</f>
        <v/>
      </c>
      <c r="W416" s="3" t="str">
        <f>IF(P416="","",$B$2&amp;O416&amp;$B$2&amp;$B$1&amp;P416)</f>
        <v/>
      </c>
      <c r="X416" s="3" t="str">
        <f>IF(R416="","",$B$2&amp;Q416&amp;$B$2&amp;$B$1&amp;R416)</f>
        <v/>
      </c>
      <c r="Y416" s="3" t="str">
        <f t="shared" si="104"/>
        <v>{}</v>
      </c>
      <c r="Z416" s="11" t="s">
        <v>336</v>
      </c>
      <c r="AA416" s="11" t="str">
        <f t="shared" si="98"/>
        <v/>
      </c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 t="str">
        <f t="shared" si="105"/>
        <v/>
      </c>
      <c r="BQ416" s="11" t="str">
        <f t="shared" si="95"/>
        <v/>
      </c>
      <c r="BR416" s="1">
        <f t="shared" si="108"/>
        <v>7</v>
      </c>
      <c r="BS416" s="1">
        <f t="shared" si="109"/>
        <v>703</v>
      </c>
      <c r="BT416" s="1">
        <f>COUNTIF($BS$10:BS416,601)</f>
        <v>9</v>
      </c>
      <c r="BU416" s="1">
        <f t="shared" si="110"/>
        <v>1</v>
      </c>
    </row>
    <row r="417" spans="2:73">
      <c r="B417" s="1" t="str">
        <f t="shared" si="106"/>
        <v>SkillDescBrief4010507</v>
      </c>
      <c r="C417" s="1" t="str">
        <f t="shared" si="107"/>
        <v>SkillDescDetail401050704</v>
      </c>
      <c r="D417" s="3">
        <v>401050704</v>
      </c>
      <c r="E417" s="3">
        <v>4010507</v>
      </c>
      <c r="F417" s="3">
        <v>4</v>
      </c>
      <c r="G417" s="3" t="s">
        <v>332</v>
      </c>
      <c r="H417" s="3"/>
      <c r="I417" s="3" t="s">
        <v>333</v>
      </c>
      <c r="J417" s="3"/>
      <c r="K417" s="3" t="s">
        <v>334</v>
      </c>
      <c r="L417" s="3"/>
      <c r="M417" s="3"/>
      <c r="N417" s="3"/>
      <c r="O417" s="3"/>
      <c r="P417" s="3"/>
      <c r="Q417" s="3" t="s">
        <v>335</v>
      </c>
      <c r="R417" s="3"/>
      <c r="S417" s="3" t="str">
        <f>IF(H417="","",$B$2&amp;G417&amp;$B$2&amp;$B$1&amp;H417)</f>
        <v/>
      </c>
      <c r="T417" s="3" t="str">
        <f>IF(J417="","",$B$2&amp;I417&amp;$B$2&amp;$B$1&amp;J417)</f>
        <v/>
      </c>
      <c r="U417" s="3" t="str">
        <f>IF(L417="","",$B$2&amp;K417&amp;$B$2&amp;$B$1&amp;L417)</f>
        <v/>
      </c>
      <c r="V417" s="3" t="str">
        <f>IF(N417="","",$B$2&amp;M417&amp;$B$2&amp;$B$1&amp;N417)</f>
        <v/>
      </c>
      <c r="W417" s="3" t="str">
        <f>IF(P417="","",$B$2&amp;O417&amp;$B$2&amp;$B$1&amp;P417)</f>
        <v/>
      </c>
      <c r="X417" s="3" t="str">
        <f>IF(R417="","",$B$2&amp;Q417&amp;$B$2&amp;$B$1&amp;R417)</f>
        <v/>
      </c>
      <c r="Y417" s="3" t="str">
        <f t="shared" si="104"/>
        <v>{}</v>
      </c>
      <c r="Z417" s="11" t="s">
        <v>336</v>
      </c>
      <c r="AA417" s="11" t="str">
        <f t="shared" si="98"/>
        <v/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 t="str">
        <f t="shared" si="105"/>
        <v/>
      </c>
      <c r="BQ417" s="11" t="str">
        <f t="shared" ref="BQ417:BQ480" si="115">AA417</f>
        <v/>
      </c>
      <c r="BR417" s="1">
        <f t="shared" si="108"/>
        <v>7</v>
      </c>
      <c r="BS417" s="1">
        <f t="shared" si="109"/>
        <v>704</v>
      </c>
      <c r="BT417" s="1">
        <f>COUNTIF($BS$10:BS417,601)</f>
        <v>9</v>
      </c>
      <c r="BU417" s="1">
        <f t="shared" si="110"/>
        <v>1</v>
      </c>
    </row>
    <row r="418" spans="2:73">
      <c r="B418" s="1" t="str">
        <f t="shared" si="106"/>
        <v>SkillDescBrief4010507</v>
      </c>
      <c r="C418" s="1" t="str">
        <f t="shared" si="107"/>
        <v>SkillDescDetail401050705</v>
      </c>
      <c r="D418" s="3">
        <v>401050705</v>
      </c>
      <c r="E418" s="3">
        <v>4010507</v>
      </c>
      <c r="F418" s="3">
        <v>5</v>
      </c>
      <c r="G418" s="3" t="s">
        <v>332</v>
      </c>
      <c r="H418" s="3"/>
      <c r="I418" s="3" t="s">
        <v>333</v>
      </c>
      <c r="J418" s="3"/>
      <c r="K418" s="3" t="s">
        <v>334</v>
      </c>
      <c r="L418" s="3"/>
      <c r="M418" s="3"/>
      <c r="N418" s="3"/>
      <c r="O418" s="3"/>
      <c r="P418" s="3"/>
      <c r="Q418" s="3" t="s">
        <v>335</v>
      </c>
      <c r="R418" s="3"/>
      <c r="S418" s="3" t="str">
        <f>IF(H418="","",$B$2&amp;G418&amp;$B$2&amp;$B$1&amp;H418)</f>
        <v/>
      </c>
      <c r="T418" s="3" t="str">
        <f>IF(J418="","",$B$2&amp;I418&amp;$B$2&amp;$B$1&amp;J418)</f>
        <v/>
      </c>
      <c r="U418" s="3" t="str">
        <f>IF(L418="","",$B$2&amp;K418&amp;$B$2&amp;$B$1&amp;L418)</f>
        <v/>
      </c>
      <c r="V418" s="3" t="str">
        <f>IF(N418="","",$B$2&amp;M418&amp;$B$2&amp;$B$1&amp;N418)</f>
        <v/>
      </c>
      <c r="W418" s="3" t="str">
        <f>IF(P418="","",$B$2&amp;O418&amp;$B$2&amp;$B$1&amp;P418)</f>
        <v/>
      </c>
      <c r="X418" s="3" t="str">
        <f>IF(R418="","",$B$2&amp;Q418&amp;$B$2&amp;$B$1&amp;R418)</f>
        <v/>
      </c>
      <c r="Y418" s="3" t="str">
        <f t="shared" si="104"/>
        <v>{}</v>
      </c>
      <c r="Z418" s="11" t="s">
        <v>336</v>
      </c>
      <c r="AA418" s="11" t="str">
        <f t="shared" si="98"/>
        <v/>
      </c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 t="str">
        <f t="shared" si="105"/>
        <v/>
      </c>
      <c r="BQ418" s="11" t="str">
        <f t="shared" si="115"/>
        <v/>
      </c>
      <c r="BR418" s="1">
        <f t="shared" si="108"/>
        <v>7</v>
      </c>
      <c r="BS418" s="1">
        <f t="shared" si="109"/>
        <v>705</v>
      </c>
      <c r="BT418" s="1">
        <f>COUNTIF($BS$10:BS418,601)</f>
        <v>9</v>
      </c>
      <c r="BU418" s="1">
        <f t="shared" si="110"/>
        <v>1</v>
      </c>
    </row>
    <row r="419" spans="2:73">
      <c r="B419" s="1" t="str">
        <f t="shared" si="106"/>
        <v>SkillDescBrief// 筹码-强</v>
      </c>
      <c r="C419" s="1" t="str">
        <f t="shared" si="107"/>
        <v>SkillDescDetail// 筹码-强化普攻</v>
      </c>
      <c r="D419" s="7" t="s">
        <v>441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 t="str">
        <f t="shared" si="104"/>
        <v/>
      </c>
      <c r="Z419" s="10" t="s">
        <v>336</v>
      </c>
      <c r="AA419" s="10" t="str">
        <f t="shared" si="98"/>
        <v/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 t="str">
        <f t="shared" si="105"/>
        <v/>
      </c>
      <c r="BQ419" s="10" t="str">
        <f t="shared" si="115"/>
        <v/>
      </c>
      <c r="BR419" s="1">
        <f t="shared" si="108"/>
        <v>0</v>
      </c>
      <c r="BS419" s="1">
        <f t="shared" si="109"/>
        <v>0</v>
      </c>
      <c r="BT419" s="1">
        <f>COUNTIF($BS$10:BS419,601)</f>
        <v>9</v>
      </c>
      <c r="BU419" s="1">
        <f t="shared" si="110"/>
        <v>1</v>
      </c>
    </row>
    <row r="420" spans="2:73">
      <c r="B420" s="1" t="str">
        <f t="shared" si="106"/>
        <v>SkillDescBrief4010508</v>
      </c>
      <c r="C420" s="1" t="str">
        <f t="shared" si="107"/>
        <v>SkillDescDetail401050801</v>
      </c>
      <c r="D420" s="3">
        <v>401050801</v>
      </c>
      <c r="E420" s="3">
        <v>4010508</v>
      </c>
      <c r="F420" s="3">
        <v>1</v>
      </c>
      <c r="G420" s="3" t="s">
        <v>332</v>
      </c>
      <c r="H420" s="3">
        <f ca="1">ROUND(_xlfn.XLOOKUP($F420,$D$1:$D$5,$E$1:$E$5)*OFFSET(H420,5-F420,0)/0.05,0)*0.05</f>
        <v>0.75</v>
      </c>
      <c r="I420" s="3" t="s">
        <v>333</v>
      </c>
      <c r="J420" s="3"/>
      <c r="K420" s="3" t="s">
        <v>334</v>
      </c>
      <c r="L420" s="3"/>
      <c r="M420" s="3"/>
      <c r="N420" s="3"/>
      <c r="O420" s="3"/>
      <c r="P420" s="3"/>
      <c r="Q420" s="3" t="s">
        <v>335</v>
      </c>
      <c r="R420" s="3"/>
      <c r="S420" s="3" t="str">
        <f ca="1">IF(H420="","",$B$2&amp;G420&amp;$B$2&amp;$B$1&amp;H420)</f>
        <v>"AtkPower":0.75</v>
      </c>
      <c r="T420" s="3" t="str">
        <f>IF(J420="","",$B$2&amp;I420&amp;$B$2&amp;$B$1&amp;J420)</f>
        <v/>
      </c>
      <c r="U420" s="3" t="str">
        <f>IF(L420="","",$B$2&amp;K420&amp;$B$2&amp;$B$1&amp;L420)</f>
        <v/>
      </c>
      <c r="V420" s="3" t="str">
        <f>IF(N420="","",$B$2&amp;M420&amp;$B$2&amp;$B$1&amp;N420)</f>
        <v/>
      </c>
      <c r="W420" s="3" t="str">
        <f>IF(P420="","",$B$2&amp;O420&amp;$B$2&amp;$B$1&amp;P420)</f>
        <v/>
      </c>
      <c r="X420" s="3" t="str">
        <f>IF(R420="","",$B$2&amp;Q420&amp;$B$2&amp;$B$1&amp;R420)</f>
        <v/>
      </c>
      <c r="Y420" s="3" t="str">
        <f ca="1" t="shared" si="104"/>
        <v>{"AtkPower":0.75}</v>
      </c>
      <c r="Z420" s="11" t="s">
        <v>336</v>
      </c>
      <c r="AA420" s="11" t="str">
        <f t="shared" si="98"/>
        <v/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 t="str">
        <f t="shared" si="105"/>
        <v/>
      </c>
      <c r="BQ420" s="11" t="str">
        <f t="shared" si="115"/>
        <v/>
      </c>
      <c r="BR420" s="1">
        <f t="shared" si="108"/>
        <v>8</v>
      </c>
      <c r="BS420" s="1">
        <f t="shared" si="109"/>
        <v>801</v>
      </c>
      <c r="BT420" s="1">
        <f>COUNTIF($BS$10:BS420,601)</f>
        <v>9</v>
      </c>
      <c r="BU420" s="1">
        <f t="shared" si="110"/>
        <v>1</v>
      </c>
    </row>
    <row r="421" spans="2:73">
      <c r="B421" s="1" t="str">
        <f t="shared" si="106"/>
        <v>SkillDescBrief4010508</v>
      </c>
      <c r="C421" s="1" t="str">
        <f t="shared" si="107"/>
        <v>SkillDescDetail401050802</v>
      </c>
      <c r="D421" s="3">
        <v>401050802</v>
      </c>
      <c r="E421" s="3">
        <v>4010508</v>
      </c>
      <c r="F421" s="3">
        <v>2</v>
      </c>
      <c r="G421" s="3" t="s">
        <v>332</v>
      </c>
      <c r="H421" s="3">
        <f ca="1">ROUND(_xlfn.XLOOKUP($F421,$D$1:$D$5,$E$1:$E$5)*OFFSET(H421,5-F421,0)/0.05,0)*0.05</f>
        <v>0.85</v>
      </c>
      <c r="I421" s="3" t="s">
        <v>333</v>
      </c>
      <c r="J421" s="3"/>
      <c r="K421" s="3" t="s">
        <v>334</v>
      </c>
      <c r="L421" s="3"/>
      <c r="M421" s="3"/>
      <c r="N421" s="3"/>
      <c r="O421" s="3"/>
      <c r="P421" s="3"/>
      <c r="Q421" s="3" t="s">
        <v>335</v>
      </c>
      <c r="R421" s="3"/>
      <c r="S421" s="3" t="str">
        <f ca="1">IF(H421="","",$B$2&amp;G421&amp;$B$2&amp;$B$1&amp;H421)</f>
        <v>"AtkPower":0.85</v>
      </c>
      <c r="T421" s="3" t="str">
        <f>IF(J421="","",$B$2&amp;I421&amp;$B$2&amp;$B$1&amp;J421)</f>
        <v/>
      </c>
      <c r="U421" s="3" t="str">
        <f>IF(L421="","",$B$2&amp;K421&amp;$B$2&amp;$B$1&amp;L421)</f>
        <v/>
      </c>
      <c r="V421" s="3" t="str">
        <f>IF(N421="","",$B$2&amp;M421&amp;$B$2&amp;$B$1&amp;N421)</f>
        <v/>
      </c>
      <c r="W421" s="3" t="str">
        <f>IF(P421="","",$B$2&amp;O421&amp;$B$2&amp;$B$1&amp;P421)</f>
        <v/>
      </c>
      <c r="X421" s="3" t="str">
        <f>IF(R421="","",$B$2&amp;Q421&amp;$B$2&amp;$B$1&amp;R421)</f>
        <v/>
      </c>
      <c r="Y421" s="3" t="str">
        <f ca="1" t="shared" si="104"/>
        <v>{"AtkPower":0.85}</v>
      </c>
      <c r="Z421" s="11" t="s">
        <v>336</v>
      </c>
      <c r="AA421" s="11" t="str">
        <f t="shared" si="98"/>
        <v/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 t="str">
        <f t="shared" si="105"/>
        <v/>
      </c>
      <c r="BQ421" s="11" t="str">
        <f t="shared" si="115"/>
        <v/>
      </c>
      <c r="BR421" s="1">
        <f t="shared" si="108"/>
        <v>8</v>
      </c>
      <c r="BS421" s="1">
        <f t="shared" si="109"/>
        <v>802</v>
      </c>
      <c r="BT421" s="1">
        <f>COUNTIF($BS$10:BS421,601)</f>
        <v>9</v>
      </c>
      <c r="BU421" s="1">
        <f t="shared" si="110"/>
        <v>1</v>
      </c>
    </row>
    <row r="422" spans="2:73">
      <c r="B422" s="1" t="str">
        <f t="shared" si="106"/>
        <v>SkillDescBrief4010508</v>
      </c>
      <c r="C422" s="1" t="str">
        <f t="shared" si="107"/>
        <v>SkillDescDetail401050803</v>
      </c>
      <c r="D422" s="3">
        <v>401050803</v>
      </c>
      <c r="E422" s="3">
        <v>4010508</v>
      </c>
      <c r="F422" s="3">
        <v>3</v>
      </c>
      <c r="G422" s="3" t="s">
        <v>332</v>
      </c>
      <c r="H422" s="3">
        <f ca="1">ROUND(_xlfn.XLOOKUP($F422,$D$1:$D$5,$E$1:$E$5)*OFFSET(H422,5-F422,0)/0.05,0)*0.05</f>
        <v>0.9</v>
      </c>
      <c r="I422" s="3" t="s">
        <v>333</v>
      </c>
      <c r="J422" s="3"/>
      <c r="K422" s="3" t="s">
        <v>334</v>
      </c>
      <c r="L422" s="3"/>
      <c r="M422" s="3"/>
      <c r="N422" s="3"/>
      <c r="O422" s="3"/>
      <c r="P422" s="3"/>
      <c r="Q422" s="3" t="s">
        <v>335</v>
      </c>
      <c r="R422" s="3"/>
      <c r="S422" s="3" t="str">
        <f ca="1">IF(H422="","",$B$2&amp;G422&amp;$B$2&amp;$B$1&amp;H422)</f>
        <v>"AtkPower":0.9</v>
      </c>
      <c r="T422" s="3" t="str">
        <f>IF(J422="","",$B$2&amp;I422&amp;$B$2&amp;$B$1&amp;J422)</f>
        <v/>
      </c>
      <c r="U422" s="3" t="str">
        <f>IF(L422="","",$B$2&amp;K422&amp;$B$2&amp;$B$1&amp;L422)</f>
        <v/>
      </c>
      <c r="V422" s="3" t="str">
        <f>IF(N422="","",$B$2&amp;M422&amp;$B$2&amp;$B$1&amp;N422)</f>
        <v/>
      </c>
      <c r="W422" s="3" t="str">
        <f>IF(P422="","",$B$2&amp;O422&amp;$B$2&amp;$B$1&amp;P422)</f>
        <v/>
      </c>
      <c r="X422" s="3" t="str">
        <f>IF(R422="","",$B$2&amp;Q422&amp;$B$2&amp;$B$1&amp;R422)</f>
        <v/>
      </c>
      <c r="Y422" s="3" t="str">
        <f ca="1" t="shared" si="104"/>
        <v>{"AtkPower":0.9}</v>
      </c>
      <c r="Z422" s="11" t="s">
        <v>336</v>
      </c>
      <c r="AA422" s="11" t="str">
        <f t="shared" si="98"/>
        <v/>
      </c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 t="str">
        <f t="shared" si="105"/>
        <v/>
      </c>
      <c r="BQ422" s="11" t="str">
        <f t="shared" si="115"/>
        <v/>
      </c>
      <c r="BR422" s="1">
        <f t="shared" si="108"/>
        <v>8</v>
      </c>
      <c r="BS422" s="1">
        <f t="shared" si="109"/>
        <v>803</v>
      </c>
      <c r="BT422" s="1">
        <f>COUNTIF($BS$10:BS422,601)</f>
        <v>9</v>
      </c>
      <c r="BU422" s="1">
        <f t="shared" si="110"/>
        <v>1</v>
      </c>
    </row>
    <row r="423" spans="2:73">
      <c r="B423" s="1" t="str">
        <f t="shared" si="106"/>
        <v>SkillDescBrief4010508</v>
      </c>
      <c r="C423" s="1" t="str">
        <f t="shared" si="107"/>
        <v>SkillDescDetail401050804</v>
      </c>
      <c r="D423" s="3">
        <v>401050804</v>
      </c>
      <c r="E423" s="3">
        <v>4010508</v>
      </c>
      <c r="F423" s="3">
        <v>4</v>
      </c>
      <c r="G423" s="3" t="s">
        <v>332</v>
      </c>
      <c r="H423" s="3">
        <f ca="1">ROUND(_xlfn.XLOOKUP($F423,$D$1:$D$5,$E$1:$E$5)*OFFSET(H423,5-F423,0)/0.05,0)*0.05</f>
        <v>1</v>
      </c>
      <c r="I423" s="3" t="s">
        <v>333</v>
      </c>
      <c r="J423" s="3"/>
      <c r="K423" s="3" t="s">
        <v>334</v>
      </c>
      <c r="L423" s="3"/>
      <c r="M423" s="3"/>
      <c r="N423" s="3"/>
      <c r="O423" s="3"/>
      <c r="P423" s="3"/>
      <c r="Q423" s="3" t="s">
        <v>335</v>
      </c>
      <c r="R423" s="3"/>
      <c r="S423" s="3" t="str">
        <f ca="1">IF(H423="","",$B$2&amp;G423&amp;$B$2&amp;$B$1&amp;H423)</f>
        <v>"AtkPower":1</v>
      </c>
      <c r="T423" s="3" t="str">
        <f>IF(J423="","",$B$2&amp;I423&amp;$B$2&amp;$B$1&amp;J423)</f>
        <v/>
      </c>
      <c r="U423" s="3" t="str">
        <f>IF(L423="","",$B$2&amp;K423&amp;$B$2&amp;$B$1&amp;L423)</f>
        <v/>
      </c>
      <c r="V423" s="3" t="str">
        <f>IF(N423="","",$B$2&amp;M423&amp;$B$2&amp;$B$1&amp;N423)</f>
        <v/>
      </c>
      <c r="W423" s="3" t="str">
        <f>IF(P423="","",$B$2&amp;O423&amp;$B$2&amp;$B$1&amp;P423)</f>
        <v/>
      </c>
      <c r="X423" s="3" t="str">
        <f>IF(R423="","",$B$2&amp;Q423&amp;$B$2&amp;$B$1&amp;R423)</f>
        <v/>
      </c>
      <c r="Y423" s="3" t="str">
        <f ca="1" t="shared" si="104"/>
        <v>{"AtkPower":1}</v>
      </c>
      <c r="Z423" s="11" t="s">
        <v>336</v>
      </c>
      <c r="AA423" s="11" t="str">
        <f t="shared" si="98"/>
        <v/>
      </c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 t="str">
        <f t="shared" si="105"/>
        <v/>
      </c>
      <c r="BQ423" s="11" t="str">
        <f t="shared" si="115"/>
        <v/>
      </c>
      <c r="BR423" s="1">
        <f t="shared" si="108"/>
        <v>8</v>
      </c>
      <c r="BS423" s="1">
        <f t="shared" si="109"/>
        <v>804</v>
      </c>
      <c r="BT423" s="1">
        <f>COUNTIF($BS$10:BS423,601)</f>
        <v>9</v>
      </c>
      <c r="BU423" s="1">
        <f t="shared" si="110"/>
        <v>1</v>
      </c>
    </row>
    <row r="424" spans="2:73">
      <c r="B424" s="1" t="str">
        <f t="shared" si="106"/>
        <v>SkillDescBrief4010508</v>
      </c>
      <c r="C424" s="1" t="str">
        <f t="shared" si="107"/>
        <v>SkillDescDetail401050805</v>
      </c>
      <c r="D424" s="3">
        <v>401050805</v>
      </c>
      <c r="E424" s="3">
        <v>4010508</v>
      </c>
      <c r="F424" s="3">
        <v>5</v>
      </c>
      <c r="G424" s="3" t="s">
        <v>332</v>
      </c>
      <c r="H424" s="3">
        <v>1.1</v>
      </c>
      <c r="I424" s="3" t="s">
        <v>333</v>
      </c>
      <c r="J424" s="3"/>
      <c r="K424" s="3" t="s">
        <v>334</v>
      </c>
      <c r="L424" s="3"/>
      <c r="M424" s="3"/>
      <c r="N424" s="3"/>
      <c r="O424" s="3"/>
      <c r="P424" s="3"/>
      <c r="Q424" s="3" t="s">
        <v>335</v>
      </c>
      <c r="R424" s="3"/>
      <c r="S424" s="3" t="str">
        <f>IF(H424="","",$B$2&amp;G424&amp;$B$2&amp;$B$1&amp;H424)</f>
        <v>"AtkPower":1.1</v>
      </c>
      <c r="T424" s="3" t="str">
        <f>IF(J424="","",$B$2&amp;I424&amp;$B$2&amp;$B$1&amp;J424)</f>
        <v/>
      </c>
      <c r="U424" s="3" t="str">
        <f>IF(L424="","",$B$2&amp;K424&amp;$B$2&amp;$B$1&amp;L424)</f>
        <v/>
      </c>
      <c r="V424" s="3" t="str">
        <f>IF(N424="","",$B$2&amp;M424&amp;$B$2&amp;$B$1&amp;N424)</f>
        <v/>
      </c>
      <c r="W424" s="3" t="str">
        <f>IF(P424="","",$B$2&amp;O424&amp;$B$2&amp;$B$1&amp;P424)</f>
        <v/>
      </c>
      <c r="X424" s="3" t="str">
        <f>IF(R424="","",$B$2&amp;Q424&amp;$B$2&amp;$B$1&amp;R424)</f>
        <v/>
      </c>
      <c r="Y424" s="3" t="str">
        <f t="shared" si="104"/>
        <v>{"AtkPower":1.1}</v>
      </c>
      <c r="Z424" s="11" t="s">
        <v>336</v>
      </c>
      <c r="AA424" s="11" t="str">
        <f t="shared" si="98"/>
        <v/>
      </c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 t="str">
        <f t="shared" si="105"/>
        <v/>
      </c>
      <c r="BQ424" s="11" t="str">
        <f t="shared" si="115"/>
        <v/>
      </c>
      <c r="BR424" s="1">
        <f t="shared" si="108"/>
        <v>8</v>
      </c>
      <c r="BS424" s="1">
        <f t="shared" si="109"/>
        <v>805</v>
      </c>
      <c r="BT424" s="1">
        <f>COUNTIF($BS$10:BS424,601)</f>
        <v>9</v>
      </c>
      <c r="BU424" s="1">
        <f t="shared" si="110"/>
        <v>1</v>
      </c>
    </row>
    <row r="425" spans="2:73">
      <c r="B425" s="1" t="str">
        <f t="shared" si="106"/>
        <v>SkillDescBrief// 榴弹</v>
      </c>
      <c r="C425" s="1" t="str">
        <f t="shared" si="107"/>
        <v>SkillDescDetail// 榴弹</v>
      </c>
      <c r="D425" s="7" t="s">
        <v>442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 t="str">
        <f t="shared" si="104"/>
        <v/>
      </c>
      <c r="Z425" s="10" t="s">
        <v>336</v>
      </c>
      <c r="AA425" s="10" t="str">
        <f t="shared" si="98"/>
        <v/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 t="str">
        <f t="shared" si="105"/>
        <v/>
      </c>
      <c r="BQ425" s="10" t="str">
        <f t="shared" si="115"/>
        <v/>
      </c>
      <c r="BR425" s="1">
        <f t="shared" si="108"/>
        <v>0</v>
      </c>
      <c r="BS425" s="1">
        <f t="shared" si="109"/>
        <v>0</v>
      </c>
      <c r="BT425" s="1">
        <f>COUNTIF($BS$10:BS425,601)</f>
        <v>9</v>
      </c>
      <c r="BU425" s="1">
        <f t="shared" si="110"/>
        <v>1</v>
      </c>
    </row>
    <row r="426" spans="2:73">
      <c r="B426" s="1" t="str">
        <f t="shared" si="106"/>
        <v>SkillDescBrief// 普攻</v>
      </c>
      <c r="C426" s="1" t="str">
        <f t="shared" si="107"/>
        <v>SkillDescDetail// 普攻</v>
      </c>
      <c r="D426" s="7" t="s">
        <v>331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 t="str">
        <f t="shared" si="104"/>
        <v/>
      </c>
      <c r="Z426" s="10" t="s">
        <v>336</v>
      </c>
      <c r="AA426" s="10" t="str">
        <f t="shared" si="98"/>
        <v/>
      </c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 t="str">
        <f t="shared" si="105"/>
        <v/>
      </c>
      <c r="BQ426" s="10" t="str">
        <f t="shared" si="115"/>
        <v/>
      </c>
      <c r="BR426" s="1">
        <f t="shared" si="108"/>
        <v>0</v>
      </c>
      <c r="BS426" s="1">
        <f t="shared" si="109"/>
        <v>0</v>
      </c>
      <c r="BT426" s="1">
        <f>COUNTIF($BS$10:BS426,601)</f>
        <v>9</v>
      </c>
      <c r="BU426" s="1">
        <f t="shared" si="110"/>
        <v>1</v>
      </c>
    </row>
    <row r="427" spans="2:73">
      <c r="B427" s="1" t="str">
        <f t="shared" si="106"/>
        <v>SkillDescBrief4010601</v>
      </c>
      <c r="C427" s="1" t="str">
        <f t="shared" si="107"/>
        <v>SkillDescDetail401060101</v>
      </c>
      <c r="D427" s="3">
        <v>401060101</v>
      </c>
      <c r="E427" s="3">
        <v>4010601</v>
      </c>
      <c r="F427" s="3">
        <v>1</v>
      </c>
      <c r="G427" s="3" t="s">
        <v>332</v>
      </c>
      <c r="H427" s="3">
        <f ca="1">ROUND(_xlfn.XLOOKUP($F427,$D$1:$D$5,$E$1:$E$5)*OFFSET(H427,5-F427,0)/0.05,0)*0.05</f>
        <v>1.45</v>
      </c>
      <c r="I427" s="3" t="s">
        <v>333</v>
      </c>
      <c r="J427" s="3"/>
      <c r="K427" s="3" t="s">
        <v>334</v>
      </c>
      <c r="L427" s="3"/>
      <c r="M427" s="3"/>
      <c r="N427" s="3"/>
      <c r="O427" s="3"/>
      <c r="P427" s="3"/>
      <c r="Q427" s="3" t="s">
        <v>335</v>
      </c>
      <c r="R427" s="3"/>
      <c r="S427" s="3" t="str">
        <f ca="1">IF(H427="","",$B$2&amp;G427&amp;$B$2&amp;$B$1&amp;H427)</f>
        <v>"AtkPower":1.45</v>
      </c>
      <c r="T427" s="3" t="str">
        <f>IF(J427="","",$B$2&amp;I427&amp;$B$2&amp;$B$1&amp;J427)</f>
        <v/>
      </c>
      <c r="U427" s="3" t="str">
        <f>IF(L427="","",$B$2&amp;K427&amp;$B$2&amp;$B$1&amp;L427)</f>
        <v/>
      </c>
      <c r="V427" s="3" t="str">
        <f>IF(N427="","",$B$2&amp;M427&amp;$B$2&amp;$B$1&amp;N427)</f>
        <v/>
      </c>
      <c r="W427" s="3" t="str">
        <f>IF(P427="","",$B$2&amp;O427&amp;$B$2&amp;$B$1&amp;P427)</f>
        <v/>
      </c>
      <c r="X427" s="3" t="str">
        <f>IF(R427="","",$B$2&amp;Q427&amp;$B$2&amp;$B$1&amp;R427)</f>
        <v/>
      </c>
      <c r="Y427" s="3" t="str">
        <f ca="1" t="shared" si="104"/>
        <v>{"AtkPower":1.45}</v>
      </c>
      <c r="Z427" s="11" t="s">
        <v>443</v>
      </c>
      <c r="AA427" s="11" t="str">
        <f ca="1" t="shared" si="98"/>
        <v>投掷榴弹攻击敌人，对&lt;c=A6EC41&gt;1&lt;/c&gt;名敌人造成&lt;q=attr_atk&gt;&lt;c=A6EC41&gt;145%&lt;/c&gt;伤害</v>
      </c>
      <c r="AB427" s="11"/>
      <c r="AC427" s="11"/>
      <c r="AD427" s="11"/>
      <c r="AE427" s="11"/>
      <c r="AF427" s="11"/>
      <c r="AG427" s="11"/>
      <c r="AH427" s="11"/>
      <c r="AI427" s="11"/>
      <c r="AJ427" s="11" t="s">
        <v>444</v>
      </c>
      <c r="AK427" s="11" t="str">
        <f>$B$6</f>
        <v>&lt;c=A6EC41&gt;</v>
      </c>
      <c r="AL427" s="11">
        <v>1</v>
      </c>
      <c r="AM427" s="11" t="s">
        <v>298</v>
      </c>
      <c r="AN427" s="11" t="s">
        <v>445</v>
      </c>
      <c r="AO427" s="11" t="str">
        <f>$B$8&amp;$B$6</f>
        <v>&lt;q=attr_atk&gt;&lt;c=A6EC41&gt;</v>
      </c>
      <c r="AP427" s="11" t="str">
        <f ca="1">ROUND($H427*100,2)&amp;"%"</f>
        <v>145%</v>
      </c>
      <c r="AQ427" s="11" t="s">
        <v>298</v>
      </c>
      <c r="AR427" s="11" t="s">
        <v>344</v>
      </c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 t="str">
        <f t="shared" si="105"/>
        <v>发射榴弹攻击敌人</v>
      </c>
      <c r="BQ427" s="11" t="str">
        <f ca="1" t="shared" si="115"/>
        <v>投掷榴弹攻击敌人，对&lt;c=A6EC41&gt;1&lt;/c&gt;名敌人造成&lt;q=attr_atk&gt;&lt;c=A6EC41&gt;145%&lt;/c&gt;伤害</v>
      </c>
      <c r="BR427" s="1">
        <f t="shared" si="108"/>
        <v>1</v>
      </c>
      <c r="BS427" s="1">
        <f t="shared" si="109"/>
        <v>101</v>
      </c>
      <c r="BT427" s="1">
        <f>COUNTIF($BS$10:BS427,601)</f>
        <v>9</v>
      </c>
      <c r="BU427" s="1">
        <f t="shared" si="110"/>
        <v>1</v>
      </c>
    </row>
    <row r="428" spans="2:73">
      <c r="B428" s="1" t="str">
        <f t="shared" si="106"/>
        <v>SkillDescBrief4010601</v>
      </c>
      <c r="C428" s="1" t="str">
        <f t="shared" si="107"/>
        <v>SkillDescDetail401060102</v>
      </c>
      <c r="D428" s="3">
        <v>401060102</v>
      </c>
      <c r="E428" s="3">
        <v>4010601</v>
      </c>
      <c r="F428" s="3">
        <v>2</v>
      </c>
      <c r="G428" s="3" t="s">
        <v>332</v>
      </c>
      <c r="H428" s="3">
        <f ca="1">ROUND(_xlfn.XLOOKUP($F428,$D$1:$D$5,$E$1:$E$5)*OFFSET(H428,5-F428,0)/0.05,0)*0.05</f>
        <v>1.6</v>
      </c>
      <c r="I428" s="3" t="s">
        <v>333</v>
      </c>
      <c r="J428" s="3"/>
      <c r="K428" s="3" t="s">
        <v>334</v>
      </c>
      <c r="L428" s="3"/>
      <c r="M428" s="3"/>
      <c r="N428" s="3"/>
      <c r="O428" s="3"/>
      <c r="P428" s="3"/>
      <c r="Q428" s="3" t="s">
        <v>335</v>
      </c>
      <c r="R428" s="3"/>
      <c r="S428" s="3" t="str">
        <f ca="1">IF(H428="","",$B$2&amp;G428&amp;$B$2&amp;$B$1&amp;H428)</f>
        <v>"AtkPower":1.6</v>
      </c>
      <c r="T428" s="3" t="str">
        <f>IF(J428="","",$B$2&amp;I428&amp;$B$2&amp;$B$1&amp;J428)</f>
        <v/>
      </c>
      <c r="U428" s="3" t="str">
        <f>IF(L428="","",$B$2&amp;K428&amp;$B$2&amp;$B$1&amp;L428)</f>
        <v/>
      </c>
      <c r="V428" s="3" t="str">
        <f>IF(N428="","",$B$2&amp;M428&amp;$B$2&amp;$B$1&amp;N428)</f>
        <v/>
      </c>
      <c r="W428" s="3" t="str">
        <f>IF(P428="","",$B$2&amp;O428&amp;$B$2&amp;$B$1&amp;P428)</f>
        <v/>
      </c>
      <c r="X428" s="3" t="str">
        <f>IF(R428="","",$B$2&amp;Q428&amp;$B$2&amp;$B$1&amp;R428)</f>
        <v/>
      </c>
      <c r="Y428" s="3" t="str">
        <f ca="1" t="shared" si="104"/>
        <v>{"AtkPower":1.6}</v>
      </c>
      <c r="Z428" s="11" t="s">
        <v>443</v>
      </c>
      <c r="AA428" s="11" t="str">
        <f ca="1" t="shared" si="98"/>
        <v>2级：造成的伤害提升至&lt;q=attr_atk&gt;&lt;c=A6EC41&gt;160%&lt;/c&gt;</v>
      </c>
      <c r="AB428" s="11"/>
      <c r="AC428" s="11"/>
      <c r="AD428" s="11">
        <v>2</v>
      </c>
      <c r="AE428" s="11"/>
      <c r="AF428" s="11" t="s">
        <v>345</v>
      </c>
      <c r="AG428" s="11"/>
      <c r="AH428" s="11"/>
      <c r="AI428" s="11"/>
      <c r="AJ428" s="11" t="s">
        <v>446</v>
      </c>
      <c r="AK428" s="11" t="str">
        <f t="shared" ref="AK428:AK431" si="116">$B$8&amp;$B$6</f>
        <v>&lt;q=attr_atk&gt;&lt;c=A6EC41&gt;</v>
      </c>
      <c r="AL428" s="11" t="str">
        <f ca="1" t="shared" ref="AL428:AL431" si="117">ROUND($H428*100,2)&amp;"%"</f>
        <v>160%</v>
      </c>
      <c r="AM428" s="11" t="s">
        <v>298</v>
      </c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 t="str">
        <f t="shared" si="105"/>
        <v>发射榴弹攻击敌人</v>
      </c>
      <c r="BQ428" s="11" t="str">
        <f ca="1" t="shared" si="115"/>
        <v>2级：造成的伤害提升至&lt;q=attr_atk&gt;&lt;c=A6EC41&gt;160%&lt;/c&gt;</v>
      </c>
      <c r="BR428" s="1">
        <f t="shared" si="108"/>
        <v>1</v>
      </c>
      <c r="BS428" s="1">
        <f t="shared" si="109"/>
        <v>102</v>
      </c>
      <c r="BT428" s="1">
        <f>COUNTIF($BS$10:BS428,601)</f>
        <v>9</v>
      </c>
      <c r="BU428" s="1">
        <f t="shared" si="110"/>
        <v>1</v>
      </c>
    </row>
    <row r="429" spans="2:73">
      <c r="B429" s="1" t="str">
        <f t="shared" si="106"/>
        <v>SkillDescBrief4010601</v>
      </c>
      <c r="C429" s="1" t="str">
        <f t="shared" si="107"/>
        <v>SkillDescDetail401060103</v>
      </c>
      <c r="D429" s="3">
        <v>401060103</v>
      </c>
      <c r="E429" s="3">
        <v>4010601</v>
      </c>
      <c r="F429" s="3">
        <v>3</v>
      </c>
      <c r="G429" s="3" t="s">
        <v>332</v>
      </c>
      <c r="H429" s="3">
        <f ca="1">ROUND(_xlfn.XLOOKUP($F429,$D$1:$D$5,$E$1:$E$5)*OFFSET(H429,5-F429,0)/0.05,0)*0.05</f>
        <v>1.7</v>
      </c>
      <c r="I429" s="3" t="s">
        <v>333</v>
      </c>
      <c r="J429" s="3"/>
      <c r="K429" s="3" t="s">
        <v>334</v>
      </c>
      <c r="L429" s="3"/>
      <c r="M429" s="3"/>
      <c r="N429" s="3"/>
      <c r="O429" s="3"/>
      <c r="P429" s="3"/>
      <c r="Q429" s="3" t="s">
        <v>335</v>
      </c>
      <c r="R429" s="3"/>
      <c r="S429" s="3" t="str">
        <f ca="1">IF(H429="","",$B$2&amp;G429&amp;$B$2&amp;$B$1&amp;H429)</f>
        <v>"AtkPower":1.7</v>
      </c>
      <c r="T429" s="3" t="str">
        <f>IF(J429="","",$B$2&amp;I429&amp;$B$2&amp;$B$1&amp;J429)</f>
        <v/>
      </c>
      <c r="U429" s="3" t="str">
        <f>IF(L429="","",$B$2&amp;K429&amp;$B$2&amp;$B$1&amp;L429)</f>
        <v/>
      </c>
      <c r="V429" s="3" t="str">
        <f>IF(N429="","",$B$2&amp;M429&amp;$B$2&amp;$B$1&amp;N429)</f>
        <v/>
      </c>
      <c r="W429" s="3" t="str">
        <f>IF(P429="","",$B$2&amp;O429&amp;$B$2&amp;$B$1&amp;P429)</f>
        <v/>
      </c>
      <c r="X429" s="3" t="str">
        <f>IF(R429="","",$B$2&amp;Q429&amp;$B$2&amp;$B$1&amp;R429)</f>
        <v/>
      </c>
      <c r="Y429" s="3" t="str">
        <f ca="1" t="shared" si="104"/>
        <v>{"AtkPower":1.7}</v>
      </c>
      <c r="Z429" s="11" t="s">
        <v>443</v>
      </c>
      <c r="AA429" s="11" t="str">
        <f ca="1" t="shared" si="98"/>
        <v>3级：造成的伤害提升至&lt;q=attr_atk&gt;&lt;c=A6EC41&gt;170%&lt;/c&gt;</v>
      </c>
      <c r="AB429" s="11"/>
      <c r="AC429" s="11"/>
      <c r="AD429" s="11">
        <v>3</v>
      </c>
      <c r="AE429" s="11"/>
      <c r="AF429" s="11" t="s">
        <v>345</v>
      </c>
      <c r="AG429" s="11"/>
      <c r="AH429" s="11"/>
      <c r="AI429" s="11"/>
      <c r="AJ429" s="11" t="s">
        <v>446</v>
      </c>
      <c r="AK429" s="11" t="str">
        <f t="shared" si="116"/>
        <v>&lt;q=attr_atk&gt;&lt;c=A6EC41&gt;</v>
      </c>
      <c r="AL429" s="11" t="str">
        <f ca="1" t="shared" si="117"/>
        <v>170%</v>
      </c>
      <c r="AM429" s="11" t="s">
        <v>298</v>
      </c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 t="str">
        <f t="shared" si="105"/>
        <v>发射榴弹攻击敌人</v>
      </c>
      <c r="BQ429" s="11" t="str">
        <f ca="1" t="shared" si="115"/>
        <v>3级：造成的伤害提升至&lt;q=attr_atk&gt;&lt;c=A6EC41&gt;170%&lt;/c&gt;</v>
      </c>
      <c r="BR429" s="1">
        <f t="shared" si="108"/>
        <v>1</v>
      </c>
      <c r="BS429" s="1">
        <f t="shared" si="109"/>
        <v>103</v>
      </c>
      <c r="BT429" s="1">
        <f>COUNTIF($BS$10:BS429,601)</f>
        <v>9</v>
      </c>
      <c r="BU429" s="1">
        <f t="shared" si="110"/>
        <v>1</v>
      </c>
    </row>
    <row r="430" spans="2:73">
      <c r="B430" s="1" t="str">
        <f t="shared" si="106"/>
        <v>SkillDescBrief4010601</v>
      </c>
      <c r="C430" s="1" t="str">
        <f t="shared" si="107"/>
        <v>SkillDescDetail401060104</v>
      </c>
      <c r="D430" s="3">
        <v>401060104</v>
      </c>
      <c r="E430" s="3">
        <v>4010601</v>
      </c>
      <c r="F430" s="3">
        <v>4</v>
      </c>
      <c r="G430" s="3" t="s">
        <v>332</v>
      </c>
      <c r="H430" s="3">
        <f ca="1">ROUND(_xlfn.XLOOKUP($F430,$D$1:$D$5,$E$1:$E$5)*OFFSET(H430,5-F430,0)/0.05,0)*0.05</f>
        <v>1.9</v>
      </c>
      <c r="I430" s="3" t="s">
        <v>333</v>
      </c>
      <c r="J430" s="3"/>
      <c r="K430" s="3" t="s">
        <v>334</v>
      </c>
      <c r="L430" s="3"/>
      <c r="M430" s="3"/>
      <c r="N430" s="3"/>
      <c r="O430" s="3"/>
      <c r="P430" s="3"/>
      <c r="Q430" s="3" t="s">
        <v>335</v>
      </c>
      <c r="R430" s="3"/>
      <c r="S430" s="3" t="str">
        <f ca="1">IF(H430="","",$B$2&amp;G430&amp;$B$2&amp;$B$1&amp;H430)</f>
        <v>"AtkPower":1.9</v>
      </c>
      <c r="T430" s="3" t="str">
        <f>IF(J430="","",$B$2&amp;I430&amp;$B$2&amp;$B$1&amp;J430)</f>
        <v/>
      </c>
      <c r="U430" s="3" t="str">
        <f>IF(L430="","",$B$2&amp;K430&amp;$B$2&amp;$B$1&amp;L430)</f>
        <v/>
      </c>
      <c r="V430" s="3" t="str">
        <f>IF(N430="","",$B$2&amp;M430&amp;$B$2&amp;$B$1&amp;N430)</f>
        <v/>
      </c>
      <c r="W430" s="3" t="str">
        <f>IF(P430="","",$B$2&amp;O430&amp;$B$2&amp;$B$1&amp;P430)</f>
        <v/>
      </c>
      <c r="X430" s="3" t="str">
        <f>IF(R430="","",$B$2&amp;Q430&amp;$B$2&amp;$B$1&amp;R430)</f>
        <v/>
      </c>
      <c r="Y430" s="3" t="str">
        <f ca="1" t="shared" si="104"/>
        <v>{"AtkPower":1.9}</v>
      </c>
      <c r="Z430" s="11" t="s">
        <v>443</v>
      </c>
      <c r="AA430" s="11" t="str">
        <f ca="1" t="shared" si="98"/>
        <v>4级：造成的伤害提升至&lt;q=attr_atk&gt;&lt;c=A6EC41&gt;190%&lt;/c&gt;</v>
      </c>
      <c r="AB430" s="11"/>
      <c r="AC430" s="11"/>
      <c r="AD430" s="11">
        <v>4</v>
      </c>
      <c r="AE430" s="11"/>
      <c r="AF430" s="11" t="s">
        <v>345</v>
      </c>
      <c r="AG430" s="11"/>
      <c r="AH430" s="11"/>
      <c r="AI430" s="11"/>
      <c r="AJ430" s="11" t="s">
        <v>446</v>
      </c>
      <c r="AK430" s="11" t="str">
        <f t="shared" si="116"/>
        <v>&lt;q=attr_atk&gt;&lt;c=A6EC41&gt;</v>
      </c>
      <c r="AL430" s="11" t="str">
        <f ca="1" t="shared" si="117"/>
        <v>190%</v>
      </c>
      <c r="AM430" s="11" t="s">
        <v>298</v>
      </c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 t="str">
        <f t="shared" si="105"/>
        <v>发射榴弹攻击敌人</v>
      </c>
      <c r="BQ430" s="11" t="str">
        <f ca="1" t="shared" si="115"/>
        <v>4级：造成的伤害提升至&lt;q=attr_atk&gt;&lt;c=A6EC41&gt;190%&lt;/c&gt;</v>
      </c>
      <c r="BR430" s="1">
        <f t="shared" si="108"/>
        <v>1</v>
      </c>
      <c r="BS430" s="1">
        <f t="shared" si="109"/>
        <v>104</v>
      </c>
      <c r="BT430" s="1">
        <f>COUNTIF($BS$10:BS430,601)</f>
        <v>9</v>
      </c>
      <c r="BU430" s="1">
        <f t="shared" si="110"/>
        <v>1</v>
      </c>
    </row>
    <row r="431" spans="2:73">
      <c r="B431" s="1" t="str">
        <f t="shared" si="106"/>
        <v>SkillDescBrief4010601</v>
      </c>
      <c r="C431" s="1" t="str">
        <f t="shared" si="107"/>
        <v>SkillDescDetail401060105</v>
      </c>
      <c r="D431" s="3">
        <v>401060105</v>
      </c>
      <c r="E431" s="3">
        <v>4010601</v>
      </c>
      <c r="F431" s="3">
        <v>5</v>
      </c>
      <c r="G431" s="3" t="s">
        <v>332</v>
      </c>
      <c r="H431" s="3">
        <v>2.1</v>
      </c>
      <c r="I431" s="3" t="s">
        <v>333</v>
      </c>
      <c r="J431" s="3"/>
      <c r="K431" s="3" t="s">
        <v>334</v>
      </c>
      <c r="L431" s="3"/>
      <c r="M431" s="3"/>
      <c r="N431" s="3"/>
      <c r="O431" s="3"/>
      <c r="P431" s="3"/>
      <c r="Q431" s="3" t="s">
        <v>335</v>
      </c>
      <c r="R431" s="3"/>
      <c r="S431" s="3" t="str">
        <f>IF(H431="","",$B$2&amp;G431&amp;$B$2&amp;$B$1&amp;H431)</f>
        <v>"AtkPower":2.1</v>
      </c>
      <c r="T431" s="3" t="str">
        <f>IF(J431="","",$B$2&amp;I431&amp;$B$2&amp;$B$1&amp;J431)</f>
        <v/>
      </c>
      <c r="U431" s="3" t="str">
        <f>IF(L431="","",$B$2&amp;K431&amp;$B$2&amp;$B$1&amp;L431)</f>
        <v/>
      </c>
      <c r="V431" s="3" t="str">
        <f>IF(N431="","",$B$2&amp;M431&amp;$B$2&amp;$B$1&amp;N431)</f>
        <v/>
      </c>
      <c r="W431" s="3" t="str">
        <f>IF(P431="","",$B$2&amp;O431&amp;$B$2&amp;$B$1&amp;P431)</f>
        <v/>
      </c>
      <c r="X431" s="3" t="str">
        <f>IF(R431="","",$B$2&amp;Q431&amp;$B$2&amp;$B$1&amp;R431)</f>
        <v/>
      </c>
      <c r="Y431" s="3" t="str">
        <f t="shared" si="104"/>
        <v>{"AtkPower":2.1}</v>
      </c>
      <c r="Z431" s="11" t="s">
        <v>443</v>
      </c>
      <c r="AA431" s="11" t="str">
        <f t="shared" si="98"/>
        <v>5级：造成的伤害提升至&lt;q=attr_atk&gt;&lt;c=A6EC41&gt;210%&lt;/c&gt;</v>
      </c>
      <c r="AB431" s="11"/>
      <c r="AC431" s="11"/>
      <c r="AD431" s="11">
        <v>5</v>
      </c>
      <c r="AE431" s="11"/>
      <c r="AF431" s="11" t="s">
        <v>345</v>
      </c>
      <c r="AG431" s="11"/>
      <c r="AH431" s="11"/>
      <c r="AI431" s="11"/>
      <c r="AJ431" s="11" t="s">
        <v>446</v>
      </c>
      <c r="AK431" s="11" t="str">
        <f t="shared" si="116"/>
        <v>&lt;q=attr_atk&gt;&lt;c=A6EC41&gt;</v>
      </c>
      <c r="AL431" s="11" t="str">
        <f t="shared" si="117"/>
        <v>210%</v>
      </c>
      <c r="AM431" s="11" t="s">
        <v>298</v>
      </c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 t="str">
        <f t="shared" si="105"/>
        <v>发射榴弹攻击敌人</v>
      </c>
      <c r="BQ431" s="11" t="str">
        <f t="shared" si="115"/>
        <v>5级：造成的伤害提升至&lt;q=attr_atk&gt;&lt;c=A6EC41&gt;210%&lt;/c&gt;</v>
      </c>
      <c r="BR431" s="1">
        <f t="shared" si="108"/>
        <v>1</v>
      </c>
      <c r="BS431" s="1">
        <f t="shared" si="109"/>
        <v>105</v>
      </c>
      <c r="BT431" s="1">
        <f>COUNTIF($BS$10:BS431,601)</f>
        <v>9</v>
      </c>
      <c r="BU431" s="1">
        <f t="shared" si="110"/>
        <v>1</v>
      </c>
    </row>
    <row r="432" spans="2:73">
      <c r="B432" s="1" t="str">
        <f t="shared" si="106"/>
        <v>SkillDescBrief// 大招</v>
      </c>
      <c r="C432" s="1" t="str">
        <f t="shared" si="107"/>
        <v>SkillDescDetail// 大招</v>
      </c>
      <c r="D432" s="7" t="s">
        <v>199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 t="str">
        <f t="shared" si="104"/>
        <v/>
      </c>
      <c r="Z432" s="10" t="s">
        <v>336</v>
      </c>
      <c r="AA432" s="10" t="str">
        <f t="shared" si="98"/>
        <v/>
      </c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 t="str">
        <f t="shared" si="105"/>
        <v/>
      </c>
      <c r="BQ432" s="10" t="str">
        <f t="shared" si="115"/>
        <v/>
      </c>
      <c r="BR432" s="1">
        <f t="shared" si="108"/>
        <v>0</v>
      </c>
      <c r="BS432" s="1">
        <f t="shared" si="109"/>
        <v>0</v>
      </c>
      <c r="BT432" s="1">
        <f>COUNTIF($BS$10:BS432,601)</f>
        <v>9</v>
      </c>
      <c r="BU432" s="1">
        <f t="shared" si="110"/>
        <v>1</v>
      </c>
    </row>
    <row r="433" spans="2:73">
      <c r="B433" s="1" t="str">
        <f t="shared" si="106"/>
        <v>SkillDescBrief4010602</v>
      </c>
      <c r="C433" s="1" t="str">
        <f t="shared" si="107"/>
        <v>SkillDescDetail401060201</v>
      </c>
      <c r="D433" s="3">
        <v>401060201</v>
      </c>
      <c r="E433" s="3">
        <v>4010602</v>
      </c>
      <c r="F433" s="3">
        <v>1</v>
      </c>
      <c r="G433" s="3" t="s">
        <v>332</v>
      </c>
      <c r="H433" s="3">
        <f ca="1">ROUND(_xlfn.XLOOKUP($F433,$D$1:$D$5,$E$1:$E$5)*OFFSET(H433,5-F433,0)/0.05,0)*0.05</f>
        <v>4.2</v>
      </c>
      <c r="I433" s="3" t="s">
        <v>333</v>
      </c>
      <c r="J433" s="3"/>
      <c r="K433" s="3" t="s">
        <v>334</v>
      </c>
      <c r="L433" s="3"/>
      <c r="M433" s="3"/>
      <c r="N433" s="3"/>
      <c r="O433" s="3"/>
      <c r="P433" s="3"/>
      <c r="Q433" s="3" t="s">
        <v>335</v>
      </c>
      <c r="R433" s="3"/>
      <c r="S433" s="3" t="str">
        <f ca="1">IF(H433="","",$B$2&amp;G433&amp;$B$2&amp;$B$1&amp;H433)</f>
        <v>"AtkPower":4.2</v>
      </c>
      <c r="T433" s="3" t="str">
        <f>IF(J433="","",$B$2&amp;I433&amp;$B$2&amp;$B$1&amp;J433)</f>
        <v/>
      </c>
      <c r="U433" s="3" t="str">
        <f>IF(L433="","",$B$2&amp;K433&amp;$B$2&amp;$B$1&amp;L433)</f>
        <v/>
      </c>
      <c r="V433" s="3" t="str">
        <f>IF(N433="","",$B$2&amp;M433&amp;$B$2&amp;$B$1&amp;N433)</f>
        <v/>
      </c>
      <c r="W433" s="3" t="str">
        <f>IF(P433="","",$B$2&amp;O433&amp;$B$2&amp;$B$1&amp;P433)</f>
        <v/>
      </c>
      <c r="X433" s="3" t="str">
        <f>IF(R433="","",$B$2&amp;Q433&amp;$B$2&amp;$B$1&amp;R433)</f>
        <v/>
      </c>
      <c r="Y433" s="3" t="str">
        <f ca="1" t="shared" si="104"/>
        <v>{"AtkPower":4.2}</v>
      </c>
      <c r="Z433" s="11" t="s">
        <v>447</v>
      </c>
      <c r="AA433" s="11" t="str">
        <f ca="1" t="shared" si="98"/>
        <v>释放轮胎炸弹，对&lt;c=A6EC41&gt;3&lt;/c&gt;个敌人造成伤害增加&lt;q=attr_atk&gt;&lt;c=A6EC41&gt;420%&lt;/c&gt;</v>
      </c>
      <c r="AB433" s="11"/>
      <c r="AC433" s="11"/>
      <c r="AD433" s="11"/>
      <c r="AE433" s="11"/>
      <c r="AF433" s="11"/>
      <c r="AG433" s="11"/>
      <c r="AH433" s="11"/>
      <c r="AI433" s="11"/>
      <c r="AJ433" s="11" t="s">
        <v>448</v>
      </c>
      <c r="AK433" s="11" t="str">
        <f>$B$6</f>
        <v>&lt;c=A6EC41&gt;</v>
      </c>
      <c r="AL433" s="11">
        <v>3</v>
      </c>
      <c r="AM433" s="11" t="s">
        <v>298</v>
      </c>
      <c r="AN433" s="11" t="s">
        <v>449</v>
      </c>
      <c r="AO433" s="11" t="str">
        <f>$B$8&amp;$B$6</f>
        <v>&lt;q=attr_atk&gt;&lt;c=A6EC41&gt;</v>
      </c>
      <c r="AP433" s="11" t="str">
        <f ca="1">ROUND($H433*100,2)&amp;"%"</f>
        <v>420%</v>
      </c>
      <c r="AQ433" s="11" t="s">
        <v>298</v>
      </c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 t="str">
        <f t="shared" si="105"/>
        <v>释放轮胎炸弹攻击所有敌人</v>
      </c>
      <c r="BQ433" s="11" t="str">
        <f ca="1" t="shared" si="115"/>
        <v>释放轮胎炸弹，对&lt;c=A6EC41&gt;3&lt;/c&gt;个敌人造成伤害增加&lt;q=attr_atk&gt;&lt;c=A6EC41&gt;420%&lt;/c&gt;</v>
      </c>
      <c r="BR433" s="1">
        <f t="shared" si="108"/>
        <v>2</v>
      </c>
      <c r="BS433" s="1">
        <f t="shared" si="109"/>
        <v>201</v>
      </c>
      <c r="BT433" s="1">
        <f>COUNTIF($BS$10:BS433,601)</f>
        <v>9</v>
      </c>
      <c r="BU433" s="1">
        <f t="shared" si="110"/>
        <v>1</v>
      </c>
    </row>
    <row r="434" spans="2:73">
      <c r="B434" s="1" t="str">
        <f t="shared" si="106"/>
        <v>SkillDescBrief4010602</v>
      </c>
      <c r="C434" s="1" t="str">
        <f t="shared" si="107"/>
        <v>SkillDescDetail401060202</v>
      </c>
      <c r="D434" s="3">
        <v>401060202</v>
      </c>
      <c r="E434" s="3">
        <v>4010602</v>
      </c>
      <c r="F434" s="3">
        <v>2</v>
      </c>
      <c r="G434" s="3" t="s">
        <v>332</v>
      </c>
      <c r="H434" s="3">
        <f ca="1">ROUND(_xlfn.XLOOKUP($F434,$D$1:$D$5,$E$1:$E$5)*OFFSET(H434,5-F434,0)/0.05,0)*0.05</f>
        <v>4.5</v>
      </c>
      <c r="I434" s="3" t="s">
        <v>333</v>
      </c>
      <c r="J434" s="3"/>
      <c r="K434" s="3" t="s">
        <v>334</v>
      </c>
      <c r="L434" s="3"/>
      <c r="M434" s="3"/>
      <c r="N434" s="3"/>
      <c r="O434" s="3"/>
      <c r="P434" s="3"/>
      <c r="Q434" s="3" t="s">
        <v>335</v>
      </c>
      <c r="R434" s="3"/>
      <c r="S434" s="3" t="str">
        <f ca="1">IF(H434="","",$B$2&amp;G434&amp;$B$2&amp;$B$1&amp;H434)</f>
        <v>"AtkPower":4.5</v>
      </c>
      <c r="T434" s="3" t="str">
        <f>IF(J434="","",$B$2&amp;I434&amp;$B$2&amp;$B$1&amp;J434)</f>
        <v/>
      </c>
      <c r="U434" s="3" t="str">
        <f>IF(L434="","",$B$2&amp;K434&amp;$B$2&amp;$B$1&amp;L434)</f>
        <v/>
      </c>
      <c r="V434" s="3" t="str">
        <f>IF(N434="","",$B$2&amp;M434&amp;$B$2&amp;$B$1&amp;N434)</f>
        <v/>
      </c>
      <c r="W434" s="3" t="str">
        <f>IF(P434="","",$B$2&amp;O434&amp;$B$2&amp;$B$1&amp;P434)</f>
        <v/>
      </c>
      <c r="X434" s="3" t="str">
        <f>IF(R434="","",$B$2&amp;Q434&amp;$B$2&amp;$B$1&amp;R434)</f>
        <v/>
      </c>
      <c r="Y434" s="3" t="str">
        <f ca="1" t="shared" si="104"/>
        <v>{"AtkPower":4.5}</v>
      </c>
      <c r="Z434" s="11" t="s">
        <v>447</v>
      </c>
      <c r="AA434" s="11" t="str">
        <f ca="1" t="shared" si="98"/>
        <v>2级：伤害提升至&lt;q=attr_atk&gt;&lt;c=A6EC41&gt;450%&lt;/c&gt;</v>
      </c>
      <c r="AB434" s="11"/>
      <c r="AC434" s="11"/>
      <c r="AD434" s="11">
        <v>2</v>
      </c>
      <c r="AE434" s="11"/>
      <c r="AF434" s="11" t="s">
        <v>345</v>
      </c>
      <c r="AG434" s="11"/>
      <c r="AH434" s="11"/>
      <c r="AI434" s="11"/>
      <c r="AJ434" s="11" t="s">
        <v>346</v>
      </c>
      <c r="AK434" s="11" t="str">
        <f t="shared" ref="AK434:AK437" si="118">$B$8&amp;$B$6</f>
        <v>&lt;q=attr_atk&gt;&lt;c=A6EC41&gt;</v>
      </c>
      <c r="AL434" s="11" t="str">
        <f ca="1" t="shared" ref="AL434:AL437" si="119">ROUND($H434*100,2)&amp;"%"</f>
        <v>450%</v>
      </c>
      <c r="AM434" s="11" t="s">
        <v>298</v>
      </c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 t="str">
        <f t="shared" si="105"/>
        <v>释放轮胎炸弹攻击所有敌人</v>
      </c>
      <c r="BQ434" s="11" t="str">
        <f ca="1" t="shared" si="115"/>
        <v>2级：伤害提升至&lt;q=attr_atk&gt;&lt;c=A6EC41&gt;450%&lt;/c&gt;</v>
      </c>
      <c r="BR434" s="1">
        <f t="shared" si="108"/>
        <v>2</v>
      </c>
      <c r="BS434" s="1">
        <f t="shared" si="109"/>
        <v>202</v>
      </c>
      <c r="BT434" s="1">
        <f>COUNTIF($BS$10:BS434,601)</f>
        <v>9</v>
      </c>
      <c r="BU434" s="1">
        <f t="shared" si="110"/>
        <v>1</v>
      </c>
    </row>
    <row r="435" spans="2:73">
      <c r="B435" s="1" t="str">
        <f t="shared" si="106"/>
        <v>SkillDescBrief4010602</v>
      </c>
      <c r="C435" s="1" t="str">
        <f t="shared" si="107"/>
        <v>SkillDescDetail401060203</v>
      </c>
      <c r="D435" s="3">
        <v>401060203</v>
      </c>
      <c r="E435" s="3">
        <v>4010602</v>
      </c>
      <c r="F435" s="3">
        <v>3</v>
      </c>
      <c r="G435" s="3" t="s">
        <v>332</v>
      </c>
      <c r="H435" s="3">
        <f ca="1">ROUND(_xlfn.XLOOKUP($F435,$D$1:$D$5,$E$1:$E$5)*OFFSET(H435,5-F435,0)/0.05,0)*0.05</f>
        <v>4.8</v>
      </c>
      <c r="I435" s="3" t="s">
        <v>333</v>
      </c>
      <c r="J435" s="3"/>
      <c r="K435" s="3" t="s">
        <v>334</v>
      </c>
      <c r="L435" s="3"/>
      <c r="M435" s="3"/>
      <c r="N435" s="3"/>
      <c r="O435" s="3"/>
      <c r="P435" s="3"/>
      <c r="Q435" s="3" t="s">
        <v>335</v>
      </c>
      <c r="R435" s="3"/>
      <c r="S435" s="3" t="str">
        <f ca="1">IF(H435="","",$B$2&amp;G435&amp;$B$2&amp;$B$1&amp;H435)</f>
        <v>"AtkPower":4.8</v>
      </c>
      <c r="T435" s="3" t="str">
        <f>IF(J435="","",$B$2&amp;I435&amp;$B$2&amp;$B$1&amp;J435)</f>
        <v/>
      </c>
      <c r="U435" s="3" t="str">
        <f>IF(L435="","",$B$2&amp;K435&amp;$B$2&amp;$B$1&amp;L435)</f>
        <v/>
      </c>
      <c r="V435" s="3" t="str">
        <f>IF(N435="","",$B$2&amp;M435&amp;$B$2&amp;$B$1&amp;N435)</f>
        <v/>
      </c>
      <c r="W435" s="3" t="str">
        <f>IF(P435="","",$B$2&amp;O435&amp;$B$2&amp;$B$1&amp;P435)</f>
        <v/>
      </c>
      <c r="X435" s="3" t="str">
        <f>IF(R435="","",$B$2&amp;Q435&amp;$B$2&amp;$B$1&amp;R435)</f>
        <v/>
      </c>
      <c r="Y435" s="3" t="str">
        <f ca="1" t="shared" si="104"/>
        <v>{"AtkPower":4.8}</v>
      </c>
      <c r="Z435" s="11" t="s">
        <v>447</v>
      </c>
      <c r="AA435" s="11" t="str">
        <f ca="1" t="shared" si="98"/>
        <v>3级：伤害提升至&lt;q=attr_atk&gt;&lt;c=A6EC41&gt;480%&lt;/c&gt;</v>
      </c>
      <c r="AB435" s="11"/>
      <c r="AC435" s="11"/>
      <c r="AD435" s="11">
        <v>3</v>
      </c>
      <c r="AE435" s="11"/>
      <c r="AF435" s="11" t="s">
        <v>345</v>
      </c>
      <c r="AG435" s="11"/>
      <c r="AH435" s="11"/>
      <c r="AI435" s="11"/>
      <c r="AJ435" s="11" t="s">
        <v>346</v>
      </c>
      <c r="AK435" s="11" t="str">
        <f t="shared" si="118"/>
        <v>&lt;q=attr_atk&gt;&lt;c=A6EC41&gt;</v>
      </c>
      <c r="AL435" s="11" t="str">
        <f ca="1" t="shared" si="119"/>
        <v>480%</v>
      </c>
      <c r="AM435" s="11" t="s">
        <v>298</v>
      </c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 t="str">
        <f t="shared" si="105"/>
        <v>释放轮胎炸弹攻击所有敌人</v>
      </c>
      <c r="BQ435" s="11" t="str">
        <f ca="1" t="shared" si="115"/>
        <v>3级：伤害提升至&lt;q=attr_atk&gt;&lt;c=A6EC41&gt;480%&lt;/c&gt;</v>
      </c>
      <c r="BR435" s="1">
        <f t="shared" si="108"/>
        <v>2</v>
      </c>
      <c r="BS435" s="1">
        <f t="shared" si="109"/>
        <v>203</v>
      </c>
      <c r="BT435" s="1">
        <f>COUNTIF($BS$10:BS435,601)</f>
        <v>9</v>
      </c>
      <c r="BU435" s="1">
        <f t="shared" si="110"/>
        <v>1</v>
      </c>
    </row>
    <row r="436" spans="2:73">
      <c r="B436" s="1" t="str">
        <f t="shared" si="106"/>
        <v>SkillDescBrief4010602</v>
      </c>
      <c r="C436" s="1" t="str">
        <f t="shared" si="107"/>
        <v>SkillDescDetail401060204</v>
      </c>
      <c r="D436" s="3">
        <v>401060204</v>
      </c>
      <c r="E436" s="3">
        <v>4010602</v>
      </c>
      <c r="F436" s="3">
        <v>4</v>
      </c>
      <c r="G436" s="3" t="s">
        <v>332</v>
      </c>
      <c r="H436" s="3">
        <f ca="1">ROUND(_xlfn.XLOOKUP($F436,$D$1:$D$5,$E$1:$E$5)*OFFSET(H436,5-F436,0)/0.05,0)*0.05</f>
        <v>5.4</v>
      </c>
      <c r="I436" s="3" t="s">
        <v>333</v>
      </c>
      <c r="J436" s="3"/>
      <c r="K436" s="3" t="s">
        <v>334</v>
      </c>
      <c r="L436" s="3"/>
      <c r="M436" s="3"/>
      <c r="N436" s="3"/>
      <c r="O436" s="3"/>
      <c r="P436" s="3"/>
      <c r="Q436" s="3" t="s">
        <v>335</v>
      </c>
      <c r="R436" s="3"/>
      <c r="S436" s="3" t="str">
        <f ca="1">IF(H436="","",$B$2&amp;G436&amp;$B$2&amp;$B$1&amp;H436)</f>
        <v>"AtkPower":5.4</v>
      </c>
      <c r="T436" s="3" t="str">
        <f>IF(J436="","",$B$2&amp;I436&amp;$B$2&amp;$B$1&amp;J436)</f>
        <v/>
      </c>
      <c r="U436" s="3" t="str">
        <f>IF(L436="","",$B$2&amp;K436&amp;$B$2&amp;$B$1&amp;L436)</f>
        <v/>
      </c>
      <c r="V436" s="3" t="str">
        <f>IF(N436="","",$B$2&amp;M436&amp;$B$2&amp;$B$1&amp;N436)</f>
        <v/>
      </c>
      <c r="W436" s="3" t="str">
        <f>IF(P436="","",$B$2&amp;O436&amp;$B$2&amp;$B$1&amp;P436)</f>
        <v/>
      </c>
      <c r="X436" s="3" t="str">
        <f>IF(R436="","",$B$2&amp;Q436&amp;$B$2&amp;$B$1&amp;R436)</f>
        <v/>
      </c>
      <c r="Y436" s="3" t="str">
        <f ca="1" t="shared" si="104"/>
        <v>{"AtkPower":5.4}</v>
      </c>
      <c r="Z436" s="11" t="s">
        <v>447</v>
      </c>
      <c r="AA436" s="11" t="str">
        <f ca="1" t="shared" si="98"/>
        <v>4级：伤害提升至&lt;q=attr_atk&gt;&lt;c=A6EC41&gt;540%&lt;/c&gt;</v>
      </c>
      <c r="AB436" s="11"/>
      <c r="AC436" s="11"/>
      <c r="AD436" s="11">
        <v>4</v>
      </c>
      <c r="AE436" s="11"/>
      <c r="AF436" s="11" t="s">
        <v>345</v>
      </c>
      <c r="AG436" s="11"/>
      <c r="AH436" s="11"/>
      <c r="AI436" s="11"/>
      <c r="AJ436" s="11" t="s">
        <v>346</v>
      </c>
      <c r="AK436" s="11" t="str">
        <f t="shared" si="118"/>
        <v>&lt;q=attr_atk&gt;&lt;c=A6EC41&gt;</v>
      </c>
      <c r="AL436" s="11" t="str">
        <f ca="1" t="shared" si="119"/>
        <v>540%</v>
      </c>
      <c r="AM436" s="11" t="s">
        <v>298</v>
      </c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 t="str">
        <f t="shared" si="105"/>
        <v>释放轮胎炸弹攻击所有敌人</v>
      </c>
      <c r="BQ436" s="11" t="str">
        <f ca="1" t="shared" si="115"/>
        <v>4级：伤害提升至&lt;q=attr_atk&gt;&lt;c=A6EC41&gt;540%&lt;/c&gt;</v>
      </c>
      <c r="BR436" s="1">
        <f t="shared" si="108"/>
        <v>2</v>
      </c>
      <c r="BS436" s="1">
        <f t="shared" si="109"/>
        <v>204</v>
      </c>
      <c r="BT436" s="1">
        <f>COUNTIF($BS$10:BS436,601)</f>
        <v>9</v>
      </c>
      <c r="BU436" s="1">
        <f t="shared" si="110"/>
        <v>1</v>
      </c>
    </row>
    <row r="437" spans="2:73">
      <c r="B437" s="1" t="str">
        <f t="shared" si="106"/>
        <v>SkillDescBrief4010602</v>
      </c>
      <c r="C437" s="1" t="str">
        <f t="shared" si="107"/>
        <v>SkillDescDetail401060205</v>
      </c>
      <c r="D437" s="3">
        <v>401060205</v>
      </c>
      <c r="E437" s="3">
        <v>4010602</v>
      </c>
      <c r="F437" s="3">
        <v>5</v>
      </c>
      <c r="G437" s="3" t="s">
        <v>332</v>
      </c>
      <c r="H437" s="3">
        <v>6</v>
      </c>
      <c r="I437" s="3" t="s">
        <v>333</v>
      </c>
      <c r="J437" s="3"/>
      <c r="K437" s="3" t="s">
        <v>334</v>
      </c>
      <c r="L437" s="3"/>
      <c r="M437" s="3"/>
      <c r="N437" s="3"/>
      <c r="O437" s="3"/>
      <c r="P437" s="3"/>
      <c r="Q437" s="3" t="s">
        <v>335</v>
      </c>
      <c r="R437" s="3"/>
      <c r="S437" s="3" t="str">
        <f>IF(H437="","",$B$2&amp;G437&amp;$B$2&amp;$B$1&amp;H437)</f>
        <v>"AtkPower":6</v>
      </c>
      <c r="T437" s="3" t="str">
        <f>IF(J437="","",$B$2&amp;I437&amp;$B$2&amp;$B$1&amp;J437)</f>
        <v/>
      </c>
      <c r="U437" s="3" t="str">
        <f>IF(L437="","",$B$2&amp;K437&amp;$B$2&amp;$B$1&amp;L437)</f>
        <v/>
      </c>
      <c r="V437" s="3" t="str">
        <f>IF(N437="","",$B$2&amp;M437&amp;$B$2&amp;$B$1&amp;N437)</f>
        <v/>
      </c>
      <c r="W437" s="3" t="str">
        <f>IF(P437="","",$B$2&amp;O437&amp;$B$2&amp;$B$1&amp;P437)</f>
        <v/>
      </c>
      <c r="X437" s="3" t="str">
        <f>IF(R437="","",$B$2&amp;Q437&amp;$B$2&amp;$B$1&amp;R437)</f>
        <v/>
      </c>
      <c r="Y437" s="3" t="str">
        <f t="shared" si="104"/>
        <v>{"AtkPower":6}</v>
      </c>
      <c r="Z437" s="11" t="s">
        <v>447</v>
      </c>
      <c r="AA437" s="11" t="str">
        <f t="shared" si="98"/>
        <v>5级：伤害提升至&lt;q=attr_atk&gt;&lt;c=A6EC41&gt;600%&lt;/c&gt;</v>
      </c>
      <c r="AB437" s="11"/>
      <c r="AC437" s="11"/>
      <c r="AD437" s="11">
        <v>5</v>
      </c>
      <c r="AE437" s="11"/>
      <c r="AF437" s="11" t="s">
        <v>345</v>
      </c>
      <c r="AG437" s="11"/>
      <c r="AH437" s="11"/>
      <c r="AI437" s="11"/>
      <c r="AJ437" s="11" t="s">
        <v>346</v>
      </c>
      <c r="AK437" s="11" t="str">
        <f t="shared" si="118"/>
        <v>&lt;q=attr_atk&gt;&lt;c=A6EC41&gt;</v>
      </c>
      <c r="AL437" s="11" t="str">
        <f t="shared" si="119"/>
        <v>600%</v>
      </c>
      <c r="AM437" s="11" t="s">
        <v>298</v>
      </c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 t="str">
        <f t="shared" si="105"/>
        <v>释放轮胎炸弹攻击所有敌人</v>
      </c>
      <c r="BQ437" s="11" t="str">
        <f t="shared" si="115"/>
        <v>5级：伤害提升至&lt;q=attr_atk&gt;&lt;c=A6EC41&gt;600%&lt;/c&gt;</v>
      </c>
      <c r="BR437" s="1">
        <f t="shared" si="108"/>
        <v>2</v>
      </c>
      <c r="BS437" s="1">
        <f t="shared" si="109"/>
        <v>205</v>
      </c>
      <c r="BT437" s="1">
        <f>COUNTIF($BS$10:BS437,601)</f>
        <v>9</v>
      </c>
      <c r="BU437" s="1">
        <f t="shared" si="110"/>
        <v>1</v>
      </c>
    </row>
    <row r="438" spans="2:73">
      <c r="B438" s="1" t="str">
        <f t="shared" si="106"/>
        <v>SkillDescBrief// 经营被动</v>
      </c>
      <c r="C438" s="1" t="str">
        <f t="shared" si="107"/>
        <v>SkillDescDetail// 经营被动</v>
      </c>
      <c r="D438" s="7" t="s">
        <v>71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 t="str">
        <f t="shared" si="104"/>
        <v/>
      </c>
      <c r="Z438" s="10" t="s">
        <v>336</v>
      </c>
      <c r="AA438" s="10" t="str">
        <f t="shared" si="98"/>
        <v/>
      </c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 t="str">
        <f t="shared" si="105"/>
        <v/>
      </c>
      <c r="BQ438" s="10" t="str">
        <f t="shared" si="115"/>
        <v/>
      </c>
      <c r="BR438" s="1">
        <f t="shared" si="108"/>
        <v>0</v>
      </c>
      <c r="BS438" s="1">
        <f t="shared" si="109"/>
        <v>0</v>
      </c>
      <c r="BT438" s="1">
        <f>COUNTIF($BS$10:BS438,601)</f>
        <v>9</v>
      </c>
      <c r="BU438" s="1">
        <f t="shared" si="110"/>
        <v>1</v>
      </c>
    </row>
    <row r="439" spans="2:73">
      <c r="B439" s="1" t="str">
        <f t="shared" si="106"/>
        <v>SkillDescBrief4010603</v>
      </c>
      <c r="C439" s="1" t="str">
        <f t="shared" si="107"/>
        <v>SkillDescDetail401060301</v>
      </c>
      <c r="D439" s="3">
        <v>401060301</v>
      </c>
      <c r="E439" s="3">
        <v>4010603</v>
      </c>
      <c r="F439" s="3">
        <v>1</v>
      </c>
      <c r="G439" s="3" t="s">
        <v>332</v>
      </c>
      <c r="H439" s="3"/>
      <c r="I439" s="3" t="s">
        <v>333</v>
      </c>
      <c r="J439" s="3"/>
      <c r="K439" s="3" t="s">
        <v>334</v>
      </c>
      <c r="L439" s="3"/>
      <c r="M439" s="3"/>
      <c r="N439" s="3"/>
      <c r="O439" s="3"/>
      <c r="P439" s="3"/>
      <c r="Q439" s="3" t="s">
        <v>335</v>
      </c>
      <c r="R439" s="3"/>
      <c r="S439" s="3" t="str">
        <f>IF(H439="","",$B$2&amp;G439&amp;$B$2&amp;$B$1&amp;H439)</f>
        <v/>
      </c>
      <c r="T439" s="3" t="str">
        <f>IF(J439="","",$B$2&amp;I439&amp;$B$2&amp;$B$1&amp;J439)</f>
        <v/>
      </c>
      <c r="U439" s="3" t="str">
        <f>IF(L439="","",$B$2&amp;K439&amp;$B$2&amp;$B$1&amp;L439)</f>
        <v/>
      </c>
      <c r="V439" s="3" t="str">
        <f>IF(N439="","",$B$2&amp;M439&amp;$B$2&amp;$B$1&amp;N439)</f>
        <v/>
      </c>
      <c r="W439" s="3" t="str">
        <f>IF(P439="","",$B$2&amp;O439&amp;$B$2&amp;$B$1&amp;P439)</f>
        <v/>
      </c>
      <c r="X439" s="3" t="str">
        <f>IF(R439="","",$B$2&amp;Q439&amp;$B$2&amp;$B$1&amp;R439)</f>
        <v/>
      </c>
      <c r="Y439" s="3" t="str">
        <f t="shared" si="104"/>
        <v>{}</v>
      </c>
      <c r="Z439" s="11" t="s">
        <v>358</v>
      </c>
      <c r="AA439" s="11" t="str">
        <f t="shared" si="98"/>
        <v>放置在产业中时，产业收入提高&lt;c=A6EC41&gt;2&lt;/c&gt;倍，产业升级消耗减少&lt;c=A6EC41&gt;2&lt;/c&gt;倍</v>
      </c>
      <c r="AB439" s="11"/>
      <c r="AC439" s="11"/>
      <c r="AD439" s="11"/>
      <c r="AE439" s="11"/>
      <c r="AF439" s="11"/>
      <c r="AG439" s="11"/>
      <c r="AH439" s="11"/>
      <c r="AI439" s="11"/>
      <c r="AJ439" s="11" t="s">
        <v>359</v>
      </c>
      <c r="AK439" s="11" t="str">
        <f t="shared" ref="AK439:AK443" si="120">$B$6</f>
        <v>&lt;c=A6EC41&gt;</v>
      </c>
      <c r="AL439" s="11">
        <v>2</v>
      </c>
      <c r="AM439" s="11" t="s">
        <v>298</v>
      </c>
      <c r="AN439" s="11" t="s">
        <v>360</v>
      </c>
      <c r="AO439" s="11" t="s">
        <v>304</v>
      </c>
      <c r="AP439" s="11">
        <v>2</v>
      </c>
      <c r="AQ439" s="11" t="s">
        <v>298</v>
      </c>
      <c r="AR439" s="11" t="s">
        <v>361</v>
      </c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 t="str">
        <f t="shared" si="105"/>
        <v>使产业收入提高，升级消耗减少</v>
      </c>
      <c r="BQ439" s="11" t="str">
        <f t="shared" si="115"/>
        <v>放置在产业中时，产业收入提高&lt;c=A6EC41&gt;2&lt;/c&gt;倍，产业升级消耗减少&lt;c=A6EC41&gt;2&lt;/c&gt;倍</v>
      </c>
      <c r="BR439" s="1">
        <f t="shared" si="108"/>
        <v>3</v>
      </c>
      <c r="BS439" s="1">
        <f t="shared" si="109"/>
        <v>301</v>
      </c>
      <c r="BT439" s="1">
        <f>COUNTIF($BS$10:BS439,601)</f>
        <v>9</v>
      </c>
      <c r="BU439" s="1">
        <f t="shared" si="110"/>
        <v>1</v>
      </c>
    </row>
    <row r="440" spans="2:73">
      <c r="B440" s="1" t="str">
        <f t="shared" si="106"/>
        <v>SkillDescBrief4010603</v>
      </c>
      <c r="C440" s="1" t="str">
        <f t="shared" si="107"/>
        <v>SkillDescDetail401060302</v>
      </c>
      <c r="D440" s="3">
        <v>401060302</v>
      </c>
      <c r="E440" s="3">
        <v>4010603</v>
      </c>
      <c r="F440" s="3">
        <v>2</v>
      </c>
      <c r="G440" s="3" t="s">
        <v>332</v>
      </c>
      <c r="H440" s="3"/>
      <c r="I440" s="3" t="s">
        <v>333</v>
      </c>
      <c r="J440" s="3"/>
      <c r="K440" s="3" t="s">
        <v>334</v>
      </c>
      <c r="L440" s="3"/>
      <c r="M440" s="3"/>
      <c r="N440" s="3"/>
      <c r="O440" s="3"/>
      <c r="P440" s="3"/>
      <c r="Q440" s="3" t="s">
        <v>335</v>
      </c>
      <c r="R440" s="3"/>
      <c r="S440" s="3" t="str">
        <f>IF(H440="","",$B$2&amp;G440&amp;$B$2&amp;$B$1&amp;H440)</f>
        <v/>
      </c>
      <c r="T440" s="3" t="str">
        <f>IF(J440="","",$B$2&amp;I440&amp;$B$2&amp;$B$1&amp;J440)</f>
        <v/>
      </c>
      <c r="U440" s="3" t="str">
        <f>IF(L440="","",$B$2&amp;K440&amp;$B$2&amp;$B$1&amp;L440)</f>
        <v/>
      </c>
      <c r="V440" s="3" t="str">
        <f>IF(N440="","",$B$2&amp;M440&amp;$B$2&amp;$B$1&amp;N440)</f>
        <v/>
      </c>
      <c r="W440" s="3" t="str">
        <f>IF(P440="","",$B$2&amp;O440&amp;$B$2&amp;$B$1&amp;P440)</f>
        <v/>
      </c>
      <c r="X440" s="3" t="str">
        <f>IF(R440="","",$B$2&amp;Q440&amp;$B$2&amp;$B$1&amp;R440)</f>
        <v/>
      </c>
      <c r="Y440" s="3" t="str">
        <f t="shared" si="104"/>
        <v>{}</v>
      </c>
      <c r="Z440" s="11" t="s">
        <v>358</v>
      </c>
      <c r="AA440" s="11" t="str">
        <f t="shared" si="98"/>
        <v>2级：放置在产业中时，产业收入提高&lt;c=A6EC41&gt;8&lt;/c&gt;倍，产业升级消耗减少&lt;c=A6EC41&gt;8&lt;/c&gt;倍</v>
      </c>
      <c r="AB440" s="11"/>
      <c r="AC440" s="11"/>
      <c r="AD440" s="11">
        <v>2</v>
      </c>
      <c r="AE440" s="11"/>
      <c r="AF440" s="11" t="s">
        <v>345</v>
      </c>
      <c r="AG440" s="11"/>
      <c r="AH440" s="11"/>
      <c r="AI440" s="11"/>
      <c r="AJ440" s="11" t="s">
        <v>359</v>
      </c>
      <c r="AK440" s="11" t="str">
        <f t="shared" si="120"/>
        <v>&lt;c=A6EC41&gt;</v>
      </c>
      <c r="AL440" s="11">
        <f>AL439*4</f>
        <v>8</v>
      </c>
      <c r="AM440" s="11" t="s">
        <v>298</v>
      </c>
      <c r="AN440" s="11" t="s">
        <v>360</v>
      </c>
      <c r="AO440" s="11" t="s">
        <v>304</v>
      </c>
      <c r="AP440" s="11">
        <f>AP439*4</f>
        <v>8</v>
      </c>
      <c r="AQ440" s="11" t="s">
        <v>298</v>
      </c>
      <c r="AR440" s="11" t="s">
        <v>361</v>
      </c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 t="str">
        <f t="shared" si="105"/>
        <v>使产业收入提高，升级消耗减少</v>
      </c>
      <c r="BQ440" s="11" t="str">
        <f t="shared" si="115"/>
        <v>2级：放置在产业中时，产业收入提高&lt;c=A6EC41&gt;8&lt;/c&gt;倍，产业升级消耗减少&lt;c=A6EC41&gt;8&lt;/c&gt;倍</v>
      </c>
      <c r="BR440" s="1">
        <f t="shared" si="108"/>
        <v>3</v>
      </c>
      <c r="BS440" s="1">
        <f t="shared" si="109"/>
        <v>302</v>
      </c>
      <c r="BT440" s="1">
        <f>COUNTIF($BS$10:BS440,601)</f>
        <v>9</v>
      </c>
      <c r="BU440" s="1">
        <f t="shared" si="110"/>
        <v>1</v>
      </c>
    </row>
    <row r="441" spans="2:73">
      <c r="B441" s="1" t="str">
        <f t="shared" si="106"/>
        <v>SkillDescBrief4010603</v>
      </c>
      <c r="C441" s="1" t="str">
        <f t="shared" si="107"/>
        <v>SkillDescDetail401060303</v>
      </c>
      <c r="D441" s="3">
        <v>401060303</v>
      </c>
      <c r="E441" s="3">
        <v>4010603</v>
      </c>
      <c r="F441" s="3">
        <v>3</v>
      </c>
      <c r="G441" s="3" t="s">
        <v>332</v>
      </c>
      <c r="H441" s="3"/>
      <c r="I441" s="3" t="s">
        <v>333</v>
      </c>
      <c r="J441" s="3"/>
      <c r="K441" s="3" t="s">
        <v>334</v>
      </c>
      <c r="L441" s="3"/>
      <c r="M441" s="3"/>
      <c r="N441" s="3"/>
      <c r="O441" s="3"/>
      <c r="P441" s="3"/>
      <c r="Q441" s="3" t="s">
        <v>335</v>
      </c>
      <c r="R441" s="3"/>
      <c r="S441" s="3" t="str">
        <f>IF(H441="","",$B$2&amp;G441&amp;$B$2&amp;$B$1&amp;H441)</f>
        <v/>
      </c>
      <c r="T441" s="3" t="str">
        <f>IF(J441="","",$B$2&amp;I441&amp;$B$2&amp;$B$1&amp;J441)</f>
        <v/>
      </c>
      <c r="U441" s="3" t="str">
        <f>IF(L441="","",$B$2&amp;K441&amp;$B$2&amp;$B$1&amp;L441)</f>
        <v/>
      </c>
      <c r="V441" s="3" t="str">
        <f>IF(N441="","",$B$2&amp;M441&amp;$B$2&amp;$B$1&amp;N441)</f>
        <v/>
      </c>
      <c r="W441" s="3" t="str">
        <f>IF(P441="","",$B$2&amp;O441&amp;$B$2&amp;$B$1&amp;P441)</f>
        <v/>
      </c>
      <c r="X441" s="3" t="str">
        <f>IF(R441="","",$B$2&amp;Q441&amp;$B$2&amp;$B$1&amp;R441)</f>
        <v/>
      </c>
      <c r="Y441" s="3" t="str">
        <f t="shared" si="104"/>
        <v>{}</v>
      </c>
      <c r="Z441" s="11" t="s">
        <v>358</v>
      </c>
      <c r="AA441" s="11" t="str">
        <f t="shared" si="98"/>
        <v>3级：放置在产业中时，产业收入提高&lt;c=A6EC41&gt;32&lt;/c&gt;倍，产业升级消耗减少&lt;c=A6EC41&gt;32&lt;/c&gt;倍</v>
      </c>
      <c r="AB441" s="11"/>
      <c r="AC441" s="11"/>
      <c r="AD441" s="11">
        <v>3</v>
      </c>
      <c r="AE441" s="11"/>
      <c r="AF441" s="11" t="s">
        <v>345</v>
      </c>
      <c r="AG441" s="11"/>
      <c r="AH441" s="11"/>
      <c r="AI441" s="11"/>
      <c r="AJ441" s="11" t="s">
        <v>359</v>
      </c>
      <c r="AK441" s="11" t="str">
        <f t="shared" si="120"/>
        <v>&lt;c=A6EC41&gt;</v>
      </c>
      <c r="AL441" s="11">
        <f>AL440*4</f>
        <v>32</v>
      </c>
      <c r="AM441" s="11" t="s">
        <v>298</v>
      </c>
      <c r="AN441" s="11" t="s">
        <v>360</v>
      </c>
      <c r="AO441" s="11" t="s">
        <v>304</v>
      </c>
      <c r="AP441" s="11">
        <f>AP440*4</f>
        <v>32</v>
      </c>
      <c r="AQ441" s="11" t="s">
        <v>298</v>
      </c>
      <c r="AR441" s="11" t="s">
        <v>361</v>
      </c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 t="str">
        <f t="shared" si="105"/>
        <v>使产业收入提高，升级消耗减少</v>
      </c>
      <c r="BQ441" s="11" t="str">
        <f t="shared" si="115"/>
        <v>3级：放置在产业中时，产业收入提高&lt;c=A6EC41&gt;32&lt;/c&gt;倍，产业升级消耗减少&lt;c=A6EC41&gt;32&lt;/c&gt;倍</v>
      </c>
      <c r="BR441" s="1">
        <f t="shared" si="108"/>
        <v>3</v>
      </c>
      <c r="BS441" s="1">
        <f t="shared" si="109"/>
        <v>303</v>
      </c>
      <c r="BT441" s="1">
        <f>COUNTIF($BS$10:BS441,601)</f>
        <v>9</v>
      </c>
      <c r="BU441" s="1">
        <f t="shared" si="110"/>
        <v>1</v>
      </c>
    </row>
    <row r="442" spans="2:73">
      <c r="B442" s="1" t="str">
        <f t="shared" si="106"/>
        <v>SkillDescBrief4010603</v>
      </c>
      <c r="C442" s="1" t="str">
        <f t="shared" si="107"/>
        <v>SkillDescDetail401060304</v>
      </c>
      <c r="D442" s="3">
        <v>401060304</v>
      </c>
      <c r="E442" s="3">
        <v>4010603</v>
      </c>
      <c r="F442" s="3">
        <v>4</v>
      </c>
      <c r="G442" s="3" t="s">
        <v>332</v>
      </c>
      <c r="H442" s="3"/>
      <c r="I442" s="3" t="s">
        <v>333</v>
      </c>
      <c r="J442" s="3"/>
      <c r="K442" s="3" t="s">
        <v>334</v>
      </c>
      <c r="L442" s="3"/>
      <c r="M442" s="3"/>
      <c r="N442" s="3"/>
      <c r="O442" s="3"/>
      <c r="P442" s="3"/>
      <c r="Q442" s="3" t="s">
        <v>335</v>
      </c>
      <c r="R442" s="3"/>
      <c r="S442" s="3" t="str">
        <f>IF(H442="","",$B$2&amp;G442&amp;$B$2&amp;$B$1&amp;H442)</f>
        <v/>
      </c>
      <c r="T442" s="3" t="str">
        <f>IF(J442="","",$B$2&amp;I442&amp;$B$2&amp;$B$1&amp;J442)</f>
        <v/>
      </c>
      <c r="U442" s="3" t="str">
        <f>IF(L442="","",$B$2&amp;K442&amp;$B$2&amp;$B$1&amp;L442)</f>
        <v/>
      </c>
      <c r="V442" s="3" t="str">
        <f>IF(N442="","",$B$2&amp;M442&amp;$B$2&amp;$B$1&amp;N442)</f>
        <v/>
      </c>
      <c r="W442" s="3" t="str">
        <f>IF(P442="","",$B$2&amp;O442&amp;$B$2&amp;$B$1&amp;P442)</f>
        <v/>
      </c>
      <c r="X442" s="3" t="str">
        <f>IF(R442="","",$B$2&amp;Q442&amp;$B$2&amp;$B$1&amp;R442)</f>
        <v/>
      </c>
      <c r="Y442" s="3" t="str">
        <f t="shared" si="104"/>
        <v>{}</v>
      </c>
      <c r="Z442" s="11" t="s">
        <v>358</v>
      </c>
      <c r="AA442" s="11" t="str">
        <f t="shared" ref="AA442:AA505" si="121">_xlfn.TEXTJOIN("",1,AB442:BO442)</f>
        <v>4级：放置在产业中时，产业收入提高&lt;c=A6EC41&gt;64&lt;/c&gt;倍，产业升级消耗减少&lt;c=A6EC41&gt;64&lt;/c&gt;倍</v>
      </c>
      <c r="AB442" s="11"/>
      <c r="AC442" s="11"/>
      <c r="AD442" s="11">
        <v>4</v>
      </c>
      <c r="AE442" s="11"/>
      <c r="AF442" s="11" t="s">
        <v>345</v>
      </c>
      <c r="AG442" s="11"/>
      <c r="AH442" s="11"/>
      <c r="AI442" s="11"/>
      <c r="AJ442" s="11" t="s">
        <v>359</v>
      </c>
      <c r="AK442" s="11" t="str">
        <f t="shared" si="120"/>
        <v>&lt;c=A6EC41&gt;</v>
      </c>
      <c r="AL442" s="11">
        <v>64</v>
      </c>
      <c r="AM442" s="11" t="s">
        <v>298</v>
      </c>
      <c r="AN442" s="11" t="s">
        <v>360</v>
      </c>
      <c r="AO442" s="11" t="s">
        <v>304</v>
      </c>
      <c r="AP442" s="11">
        <v>64</v>
      </c>
      <c r="AQ442" s="11" t="s">
        <v>298</v>
      </c>
      <c r="AR442" s="11" t="s">
        <v>361</v>
      </c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 t="str">
        <f t="shared" si="105"/>
        <v>使产业收入提高，升级消耗减少</v>
      </c>
      <c r="BQ442" s="11" t="str">
        <f t="shared" si="115"/>
        <v>4级：放置在产业中时，产业收入提高&lt;c=A6EC41&gt;64&lt;/c&gt;倍，产业升级消耗减少&lt;c=A6EC41&gt;64&lt;/c&gt;倍</v>
      </c>
      <c r="BR442" s="1">
        <f t="shared" si="108"/>
        <v>3</v>
      </c>
      <c r="BS442" s="1">
        <f t="shared" si="109"/>
        <v>304</v>
      </c>
      <c r="BT442" s="1">
        <f>COUNTIF($BS$10:BS442,601)</f>
        <v>9</v>
      </c>
      <c r="BU442" s="1">
        <f t="shared" si="110"/>
        <v>1</v>
      </c>
    </row>
    <row r="443" spans="2:73">
      <c r="B443" s="1" t="str">
        <f t="shared" si="106"/>
        <v>SkillDescBrief4010603</v>
      </c>
      <c r="C443" s="1" t="str">
        <f t="shared" si="107"/>
        <v>SkillDescDetail401060305</v>
      </c>
      <c r="D443" s="3">
        <v>401060305</v>
      </c>
      <c r="E443" s="3">
        <v>4010603</v>
      </c>
      <c r="F443" s="3">
        <v>5</v>
      </c>
      <c r="G443" s="3" t="s">
        <v>332</v>
      </c>
      <c r="H443" s="3"/>
      <c r="I443" s="3" t="s">
        <v>333</v>
      </c>
      <c r="J443" s="3"/>
      <c r="K443" s="3" t="s">
        <v>334</v>
      </c>
      <c r="L443" s="3"/>
      <c r="M443" s="3"/>
      <c r="N443" s="3"/>
      <c r="O443" s="3"/>
      <c r="P443" s="3"/>
      <c r="Q443" s="3" t="s">
        <v>335</v>
      </c>
      <c r="R443" s="3"/>
      <c r="S443" s="3" t="str">
        <f>IF(H443="","",$B$2&amp;G443&amp;$B$2&amp;$B$1&amp;H443)</f>
        <v/>
      </c>
      <c r="T443" s="3" t="str">
        <f>IF(J443="","",$B$2&amp;I443&amp;$B$2&amp;$B$1&amp;J443)</f>
        <v/>
      </c>
      <c r="U443" s="3" t="str">
        <f>IF(L443="","",$B$2&amp;K443&amp;$B$2&amp;$B$1&amp;L443)</f>
        <v/>
      </c>
      <c r="V443" s="3" t="str">
        <f>IF(N443="","",$B$2&amp;M443&amp;$B$2&amp;$B$1&amp;N443)</f>
        <v/>
      </c>
      <c r="W443" s="3" t="str">
        <f>IF(P443="","",$B$2&amp;O443&amp;$B$2&amp;$B$1&amp;P443)</f>
        <v/>
      </c>
      <c r="X443" s="3" t="str">
        <f>IF(R443="","",$B$2&amp;Q443&amp;$B$2&amp;$B$1&amp;R443)</f>
        <v/>
      </c>
      <c r="Y443" s="3" t="str">
        <f t="shared" si="104"/>
        <v>{}</v>
      </c>
      <c r="Z443" s="11" t="s">
        <v>358</v>
      </c>
      <c r="AA443" s="11" t="str">
        <f t="shared" si="121"/>
        <v>5级：放置在产业中时，产业收入提高&lt;c=A6EC41&gt;128&lt;/c&gt;倍，产业升级消耗减少&lt;c=A6EC41&gt;128&lt;/c&gt;倍</v>
      </c>
      <c r="AB443" s="11"/>
      <c r="AC443" s="11"/>
      <c r="AD443" s="11">
        <v>5</v>
      </c>
      <c r="AE443" s="11"/>
      <c r="AF443" s="11" t="s">
        <v>345</v>
      </c>
      <c r="AG443" s="11"/>
      <c r="AH443" s="11"/>
      <c r="AI443" s="11"/>
      <c r="AJ443" s="11" t="s">
        <v>359</v>
      </c>
      <c r="AK443" s="11" t="str">
        <f t="shared" si="120"/>
        <v>&lt;c=A6EC41&gt;</v>
      </c>
      <c r="AL443" s="11">
        <v>128</v>
      </c>
      <c r="AM443" s="11" t="s">
        <v>298</v>
      </c>
      <c r="AN443" s="11" t="s">
        <v>360</v>
      </c>
      <c r="AO443" s="11" t="s">
        <v>304</v>
      </c>
      <c r="AP443" s="11">
        <v>128</v>
      </c>
      <c r="AQ443" s="11" t="s">
        <v>298</v>
      </c>
      <c r="AR443" s="11" t="s">
        <v>361</v>
      </c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 t="str">
        <f t="shared" si="105"/>
        <v>使产业收入提高，升级消耗减少</v>
      </c>
      <c r="BQ443" s="11" t="str">
        <f t="shared" si="115"/>
        <v>5级：放置在产业中时，产业收入提高&lt;c=A6EC41&gt;128&lt;/c&gt;倍，产业升级消耗减少&lt;c=A6EC41&gt;128&lt;/c&gt;倍</v>
      </c>
      <c r="BR443" s="1">
        <f t="shared" si="108"/>
        <v>3</v>
      </c>
      <c r="BS443" s="1">
        <f t="shared" si="109"/>
        <v>305</v>
      </c>
      <c r="BT443" s="1">
        <f>COUNTIF($BS$10:BS443,601)</f>
        <v>9</v>
      </c>
      <c r="BU443" s="1">
        <f t="shared" si="110"/>
        <v>1</v>
      </c>
    </row>
    <row r="444" spans="2:73">
      <c r="B444" s="1" t="str">
        <f t="shared" si="106"/>
        <v>SkillDescBrief// 战斗被动</v>
      </c>
      <c r="C444" s="1" t="str">
        <f t="shared" si="107"/>
        <v>SkillDescDetail// 战斗被动1</v>
      </c>
      <c r="D444" s="7" t="s">
        <v>337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 t="str">
        <f t="shared" si="104"/>
        <v/>
      </c>
      <c r="Z444" s="10" t="s">
        <v>336</v>
      </c>
      <c r="AA444" s="10" t="str">
        <f t="shared" si="121"/>
        <v/>
      </c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 t="str">
        <f t="shared" si="105"/>
        <v/>
      </c>
      <c r="BQ444" s="10" t="str">
        <f t="shared" si="115"/>
        <v/>
      </c>
      <c r="BR444" s="1">
        <f t="shared" si="108"/>
        <v>0</v>
      </c>
      <c r="BS444" s="1">
        <f t="shared" si="109"/>
        <v>0</v>
      </c>
      <c r="BT444" s="1">
        <f>COUNTIF($BS$10:BS444,601)</f>
        <v>9</v>
      </c>
      <c r="BU444" s="1">
        <f t="shared" si="110"/>
        <v>1</v>
      </c>
    </row>
    <row r="445" spans="2:73">
      <c r="B445" s="1" t="str">
        <f t="shared" si="106"/>
        <v>SkillDescBrief4010604</v>
      </c>
      <c r="C445" s="1" t="str">
        <f t="shared" si="107"/>
        <v>SkillDescDetail401060401</v>
      </c>
      <c r="D445" s="3">
        <v>401060401</v>
      </c>
      <c r="E445" s="3">
        <v>4010604</v>
      </c>
      <c r="F445" s="3">
        <v>1</v>
      </c>
      <c r="G445" s="3" t="s">
        <v>332</v>
      </c>
      <c r="H445" s="3">
        <f ca="1">ROUND(_xlfn.XLOOKUP($F445,$D$1:$D$5,$E$1:$E$5)*OFFSET(H445,5-F445,0)/0.05,0)*0.05</f>
        <v>3.2</v>
      </c>
      <c r="I445" s="3" t="s">
        <v>333</v>
      </c>
      <c r="J445" s="3"/>
      <c r="K445" s="3" t="s">
        <v>334</v>
      </c>
      <c r="L445" s="3"/>
      <c r="M445" s="3"/>
      <c r="N445" s="3"/>
      <c r="O445" s="3"/>
      <c r="P445" s="3"/>
      <c r="Q445" s="3" t="s">
        <v>335</v>
      </c>
      <c r="R445" s="3"/>
      <c r="S445" s="3" t="str">
        <f ca="1">IF(H445="","",$B$2&amp;G445&amp;$B$2&amp;$B$1&amp;H445)</f>
        <v>"AtkPower":3.2</v>
      </c>
      <c r="T445" s="3" t="str">
        <f>IF(J445="","",$B$2&amp;I445&amp;$B$2&amp;$B$1&amp;J445)</f>
        <v/>
      </c>
      <c r="U445" s="3" t="str">
        <f>IF(L445="","",$B$2&amp;K445&amp;$B$2&amp;$B$1&amp;L445)</f>
        <v/>
      </c>
      <c r="V445" s="3" t="str">
        <f>IF(N445="","",$B$2&amp;M445&amp;$B$2&amp;$B$1&amp;N445)</f>
        <v/>
      </c>
      <c r="W445" s="3" t="str">
        <f>IF(P445="","",$B$2&amp;O445&amp;$B$2&amp;$B$1&amp;P445)</f>
        <v/>
      </c>
      <c r="X445" s="3" t="str">
        <f>IF(R445="","",$B$2&amp;Q445&amp;$B$2&amp;$B$1&amp;R445)</f>
        <v/>
      </c>
      <c r="Y445" s="3" t="str">
        <f ca="1" t="shared" si="104"/>
        <v>{"AtkPower":3.2}</v>
      </c>
      <c r="Z445" s="11" t="s">
        <v>450</v>
      </c>
      <c r="AA445" s="11" t="str">
        <f ca="1" t="shared" si="121"/>
        <v>每隔&lt;c=A6EC41&gt;1&lt;/c&gt;秒，下次榴弹伤害范围增加，且伤害提升&lt;q=attr_atk&gt;&lt;c=A6EC41&gt;320%&lt;/c&gt;，本次伤害附带&lt;c=A6EC41&gt;20%&lt;/c&gt;穿透</v>
      </c>
      <c r="AB445" s="11"/>
      <c r="AC445" s="11"/>
      <c r="AD445" s="11"/>
      <c r="AE445" s="11"/>
      <c r="AF445" s="11"/>
      <c r="AG445" s="11"/>
      <c r="AH445" s="11"/>
      <c r="AI445" s="11"/>
      <c r="AJ445" s="11" t="s">
        <v>451</v>
      </c>
      <c r="AK445" s="11" t="str">
        <f>$B$6</f>
        <v>&lt;c=A6EC41&gt;</v>
      </c>
      <c r="AL445" s="11">
        <v>1</v>
      </c>
      <c r="AM445" s="11" t="s">
        <v>298</v>
      </c>
      <c r="AN445" s="11" t="s">
        <v>452</v>
      </c>
      <c r="AO445" s="11" t="str">
        <f>$B$8&amp;$B$6</f>
        <v>&lt;q=attr_atk&gt;&lt;c=A6EC41&gt;</v>
      </c>
      <c r="AP445" s="11" t="str">
        <f ca="1">ROUND($H445*100,2)&amp;"%"</f>
        <v>320%</v>
      </c>
      <c r="AQ445" s="11" t="s">
        <v>298</v>
      </c>
      <c r="AR445" s="11" t="s">
        <v>453</v>
      </c>
      <c r="AS445" s="11" t="str">
        <f>$B$6</f>
        <v>&lt;c=A6EC41&gt;</v>
      </c>
      <c r="AT445" s="13" t="str">
        <f>"20%"</f>
        <v>20%</v>
      </c>
      <c r="AU445" s="11" t="s">
        <v>298</v>
      </c>
      <c r="AV445" s="11" t="s">
        <v>454</v>
      </c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 t="str">
        <f t="shared" si="105"/>
        <v>每隔一段时间，发射强化榴弹</v>
      </c>
      <c r="BQ445" s="11" t="str">
        <f ca="1" t="shared" si="115"/>
        <v>每隔&lt;c=A6EC41&gt;1&lt;/c&gt;秒，下次榴弹伤害范围增加，且伤害提升&lt;q=attr_atk&gt;&lt;c=A6EC41&gt;320%&lt;/c&gt;，本次伤害附带&lt;c=A6EC41&gt;20%&lt;/c&gt;穿透</v>
      </c>
      <c r="BR445" s="1">
        <f t="shared" si="108"/>
        <v>4</v>
      </c>
      <c r="BS445" s="1">
        <f t="shared" si="109"/>
        <v>401</v>
      </c>
      <c r="BT445" s="1">
        <f>COUNTIF($BS$10:BS445,601)</f>
        <v>9</v>
      </c>
      <c r="BU445" s="1">
        <f t="shared" si="110"/>
        <v>1</v>
      </c>
    </row>
    <row r="446" spans="2:73">
      <c r="B446" s="1" t="str">
        <f t="shared" si="106"/>
        <v>SkillDescBrief4010604</v>
      </c>
      <c r="C446" s="1" t="str">
        <f t="shared" si="107"/>
        <v>SkillDescDetail401060402</v>
      </c>
      <c r="D446" s="3">
        <v>401060402</v>
      </c>
      <c r="E446" s="3">
        <v>4010604</v>
      </c>
      <c r="F446" s="3">
        <v>2</v>
      </c>
      <c r="G446" s="3" t="s">
        <v>332</v>
      </c>
      <c r="H446" s="3">
        <f ca="1">ROUND(_xlfn.XLOOKUP($F446,$D$1:$D$5,$E$1:$E$5)*OFFSET(H446,5-F446,0)/0.05,0)*0.05</f>
        <v>3.45</v>
      </c>
      <c r="I446" s="3" t="s">
        <v>333</v>
      </c>
      <c r="J446" s="3"/>
      <c r="K446" s="3" t="s">
        <v>334</v>
      </c>
      <c r="L446" s="3"/>
      <c r="M446" s="3"/>
      <c r="N446" s="3"/>
      <c r="O446" s="3"/>
      <c r="P446" s="3"/>
      <c r="Q446" s="3" t="s">
        <v>335</v>
      </c>
      <c r="R446" s="3"/>
      <c r="S446" s="3" t="str">
        <f ca="1">IF(H446="","",$B$2&amp;G446&amp;$B$2&amp;$B$1&amp;H446)</f>
        <v>"AtkPower":3.45</v>
      </c>
      <c r="T446" s="3" t="str">
        <f>IF(J446="","",$B$2&amp;I446&amp;$B$2&amp;$B$1&amp;J446)</f>
        <v/>
      </c>
      <c r="U446" s="3" t="str">
        <f>IF(L446="","",$B$2&amp;K446&amp;$B$2&amp;$B$1&amp;L446)</f>
        <v/>
      </c>
      <c r="V446" s="3" t="str">
        <f>IF(N446="","",$B$2&amp;M446&amp;$B$2&amp;$B$1&amp;N446)</f>
        <v/>
      </c>
      <c r="W446" s="3" t="str">
        <f>IF(P446="","",$B$2&amp;O446&amp;$B$2&amp;$B$1&amp;P446)</f>
        <v/>
      </c>
      <c r="X446" s="3" t="str">
        <f>IF(R446="","",$B$2&amp;Q446&amp;$B$2&amp;$B$1&amp;R446)</f>
        <v/>
      </c>
      <c r="Y446" s="3" t="str">
        <f ca="1" t="shared" si="104"/>
        <v>{"AtkPower":3.45}</v>
      </c>
      <c r="Z446" s="11" t="s">
        <v>450</v>
      </c>
      <c r="AA446" s="11" t="str">
        <f ca="1" t="shared" si="121"/>
        <v>2级：造成的伤害提升&lt;q=attr_atk&gt;&lt;c=A6EC41&gt;345%&lt;/c&gt;</v>
      </c>
      <c r="AB446" s="11"/>
      <c r="AC446" s="11"/>
      <c r="AD446" s="11">
        <v>2</v>
      </c>
      <c r="AE446" s="11"/>
      <c r="AF446" s="11" t="s">
        <v>345</v>
      </c>
      <c r="AG446" s="11"/>
      <c r="AH446" s="11"/>
      <c r="AI446" s="11"/>
      <c r="AJ446" s="11" t="s">
        <v>302</v>
      </c>
      <c r="AK446" s="11" t="str">
        <f t="shared" ref="AK446:AK449" si="122">$B$8&amp;$B$6</f>
        <v>&lt;q=attr_atk&gt;&lt;c=A6EC41&gt;</v>
      </c>
      <c r="AL446" s="11" t="str">
        <f ca="1" t="shared" ref="AL446:AL449" si="123">ROUND($H446*100,2)&amp;"%"</f>
        <v>345%</v>
      </c>
      <c r="AM446" s="11" t="s">
        <v>298</v>
      </c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 t="str">
        <f t="shared" si="105"/>
        <v>每隔一段时间，发射强化榴弹</v>
      </c>
      <c r="BQ446" s="11" t="str">
        <f ca="1" t="shared" si="115"/>
        <v>2级：造成的伤害提升&lt;q=attr_atk&gt;&lt;c=A6EC41&gt;345%&lt;/c&gt;</v>
      </c>
      <c r="BR446" s="1">
        <f t="shared" si="108"/>
        <v>4</v>
      </c>
      <c r="BS446" s="1">
        <f t="shared" si="109"/>
        <v>402</v>
      </c>
      <c r="BT446" s="1">
        <f>COUNTIF($BS$10:BS446,601)</f>
        <v>9</v>
      </c>
      <c r="BU446" s="1">
        <f t="shared" si="110"/>
        <v>1</v>
      </c>
    </row>
    <row r="447" spans="2:73">
      <c r="B447" s="1" t="str">
        <f t="shared" si="106"/>
        <v>SkillDescBrief4010604</v>
      </c>
      <c r="C447" s="1" t="str">
        <f t="shared" si="107"/>
        <v>SkillDescDetail401060403</v>
      </c>
      <c r="D447" s="3">
        <v>401060403</v>
      </c>
      <c r="E447" s="3">
        <v>4010604</v>
      </c>
      <c r="F447" s="3">
        <v>3</v>
      </c>
      <c r="G447" s="3" t="s">
        <v>332</v>
      </c>
      <c r="H447" s="3">
        <f ca="1">ROUND(_xlfn.XLOOKUP($F447,$D$1:$D$5,$E$1:$E$5)*OFFSET(H447,5-F447,0)/0.05,0)*0.05</f>
        <v>3.7</v>
      </c>
      <c r="I447" s="3" t="s">
        <v>333</v>
      </c>
      <c r="J447" s="3"/>
      <c r="K447" s="3" t="s">
        <v>334</v>
      </c>
      <c r="L447" s="3"/>
      <c r="M447" s="3"/>
      <c r="N447" s="3"/>
      <c r="O447" s="3"/>
      <c r="P447" s="3"/>
      <c r="Q447" s="3" t="s">
        <v>335</v>
      </c>
      <c r="R447" s="3"/>
      <c r="S447" s="3" t="str">
        <f ca="1">IF(H447="","",$B$2&amp;G447&amp;$B$2&amp;$B$1&amp;H447)</f>
        <v>"AtkPower":3.7</v>
      </c>
      <c r="T447" s="3" t="str">
        <f>IF(J447="","",$B$2&amp;I447&amp;$B$2&amp;$B$1&amp;J447)</f>
        <v/>
      </c>
      <c r="U447" s="3" t="str">
        <f>IF(L447="","",$B$2&amp;K447&amp;$B$2&amp;$B$1&amp;L447)</f>
        <v/>
      </c>
      <c r="V447" s="3" t="str">
        <f>IF(N447="","",$B$2&amp;M447&amp;$B$2&amp;$B$1&amp;N447)</f>
        <v/>
      </c>
      <c r="W447" s="3" t="str">
        <f>IF(P447="","",$B$2&amp;O447&amp;$B$2&amp;$B$1&amp;P447)</f>
        <v/>
      </c>
      <c r="X447" s="3" t="str">
        <f>IF(R447="","",$B$2&amp;Q447&amp;$B$2&amp;$B$1&amp;R447)</f>
        <v/>
      </c>
      <c r="Y447" s="3" t="str">
        <f ca="1" t="shared" si="104"/>
        <v>{"AtkPower":3.7}</v>
      </c>
      <c r="Z447" s="11" t="s">
        <v>450</v>
      </c>
      <c r="AA447" s="11" t="str">
        <f ca="1" t="shared" si="121"/>
        <v>3级：造成的伤害提升&lt;q=attr_atk&gt;&lt;c=A6EC41&gt;370%&lt;/c&gt;</v>
      </c>
      <c r="AB447" s="11"/>
      <c r="AC447" s="11"/>
      <c r="AD447" s="11">
        <v>3</v>
      </c>
      <c r="AE447" s="11"/>
      <c r="AF447" s="11" t="s">
        <v>345</v>
      </c>
      <c r="AG447" s="11"/>
      <c r="AH447" s="11"/>
      <c r="AI447" s="11"/>
      <c r="AJ447" s="11" t="s">
        <v>302</v>
      </c>
      <c r="AK447" s="11" t="str">
        <f t="shared" si="122"/>
        <v>&lt;q=attr_atk&gt;&lt;c=A6EC41&gt;</v>
      </c>
      <c r="AL447" s="11" t="str">
        <f ca="1" t="shared" si="123"/>
        <v>370%</v>
      </c>
      <c r="AM447" s="11" t="s">
        <v>298</v>
      </c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 t="str">
        <f t="shared" si="105"/>
        <v>每隔一段时间，发射强化榴弹</v>
      </c>
      <c r="BQ447" s="11" t="str">
        <f ca="1" t="shared" si="115"/>
        <v>3级：造成的伤害提升&lt;q=attr_atk&gt;&lt;c=A6EC41&gt;370%&lt;/c&gt;</v>
      </c>
      <c r="BR447" s="1">
        <f t="shared" si="108"/>
        <v>4</v>
      </c>
      <c r="BS447" s="1">
        <f t="shared" si="109"/>
        <v>403</v>
      </c>
      <c r="BT447" s="1">
        <f>COUNTIF($BS$10:BS447,601)</f>
        <v>9</v>
      </c>
      <c r="BU447" s="1">
        <f t="shared" si="110"/>
        <v>1</v>
      </c>
    </row>
    <row r="448" spans="2:73">
      <c r="B448" s="1" t="str">
        <f t="shared" si="106"/>
        <v>SkillDescBrief4010604</v>
      </c>
      <c r="C448" s="1" t="str">
        <f t="shared" si="107"/>
        <v>SkillDescDetail401060404</v>
      </c>
      <c r="D448" s="3">
        <v>401060404</v>
      </c>
      <c r="E448" s="3">
        <v>4010604</v>
      </c>
      <c r="F448" s="3">
        <v>4</v>
      </c>
      <c r="G448" s="3" t="s">
        <v>332</v>
      </c>
      <c r="H448" s="3">
        <f ca="1">ROUND(_xlfn.XLOOKUP($F448,$D$1:$D$5,$E$1:$E$5)*OFFSET(H448,5-F448,0)/0.05,0)*0.05</f>
        <v>4.15</v>
      </c>
      <c r="I448" s="3" t="s">
        <v>333</v>
      </c>
      <c r="J448" s="3"/>
      <c r="K448" s="3" t="s">
        <v>334</v>
      </c>
      <c r="L448" s="3"/>
      <c r="M448" s="3"/>
      <c r="N448" s="3"/>
      <c r="O448" s="3"/>
      <c r="P448" s="3"/>
      <c r="Q448" s="3" t="s">
        <v>335</v>
      </c>
      <c r="R448" s="3"/>
      <c r="S448" s="3" t="str">
        <f ca="1">IF(H448="","",$B$2&amp;G448&amp;$B$2&amp;$B$1&amp;H448)</f>
        <v>"AtkPower":4.15</v>
      </c>
      <c r="T448" s="3" t="str">
        <f>IF(J448="","",$B$2&amp;I448&amp;$B$2&amp;$B$1&amp;J448)</f>
        <v/>
      </c>
      <c r="U448" s="3" t="str">
        <f>IF(L448="","",$B$2&amp;K448&amp;$B$2&amp;$B$1&amp;L448)</f>
        <v/>
      </c>
      <c r="V448" s="3" t="str">
        <f>IF(N448="","",$B$2&amp;M448&amp;$B$2&amp;$B$1&amp;N448)</f>
        <v/>
      </c>
      <c r="W448" s="3" t="str">
        <f>IF(P448="","",$B$2&amp;O448&amp;$B$2&amp;$B$1&amp;P448)</f>
        <v/>
      </c>
      <c r="X448" s="3" t="str">
        <f>IF(R448="","",$B$2&amp;Q448&amp;$B$2&amp;$B$1&amp;R448)</f>
        <v/>
      </c>
      <c r="Y448" s="3" t="str">
        <f ca="1" t="shared" si="104"/>
        <v>{"AtkPower":4.15}</v>
      </c>
      <c r="Z448" s="11" t="s">
        <v>450</v>
      </c>
      <c r="AA448" s="11" t="str">
        <f ca="1" t="shared" si="121"/>
        <v>4级：造成的伤害提升&lt;q=attr_atk&gt;&lt;c=A6EC41&gt;415%&lt;/c&gt;</v>
      </c>
      <c r="AB448" s="11"/>
      <c r="AC448" s="11"/>
      <c r="AD448" s="11">
        <v>4</v>
      </c>
      <c r="AE448" s="11"/>
      <c r="AF448" s="11" t="s">
        <v>345</v>
      </c>
      <c r="AG448" s="11"/>
      <c r="AH448" s="11"/>
      <c r="AI448" s="11"/>
      <c r="AJ448" s="11" t="s">
        <v>302</v>
      </c>
      <c r="AK448" s="11" t="str">
        <f t="shared" si="122"/>
        <v>&lt;q=attr_atk&gt;&lt;c=A6EC41&gt;</v>
      </c>
      <c r="AL448" s="11" t="str">
        <f ca="1" t="shared" si="123"/>
        <v>415%</v>
      </c>
      <c r="AM448" s="11" t="s">
        <v>298</v>
      </c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 t="str">
        <f t="shared" si="105"/>
        <v>每隔一段时间，发射强化榴弹</v>
      </c>
      <c r="BQ448" s="11" t="str">
        <f ca="1" t="shared" si="115"/>
        <v>4级：造成的伤害提升&lt;q=attr_atk&gt;&lt;c=A6EC41&gt;415%&lt;/c&gt;</v>
      </c>
      <c r="BR448" s="1">
        <f t="shared" si="108"/>
        <v>4</v>
      </c>
      <c r="BS448" s="1">
        <f t="shared" si="109"/>
        <v>404</v>
      </c>
      <c r="BT448" s="1">
        <f>COUNTIF($BS$10:BS448,601)</f>
        <v>9</v>
      </c>
      <c r="BU448" s="1">
        <f t="shared" si="110"/>
        <v>1</v>
      </c>
    </row>
    <row r="449" spans="2:73">
      <c r="B449" s="1" t="str">
        <f t="shared" si="106"/>
        <v>SkillDescBrief4010604</v>
      </c>
      <c r="C449" s="1" t="str">
        <f t="shared" si="107"/>
        <v>SkillDescDetail401060405</v>
      </c>
      <c r="D449" s="3">
        <v>401060405</v>
      </c>
      <c r="E449" s="3">
        <v>4010604</v>
      </c>
      <c r="F449" s="3">
        <v>5</v>
      </c>
      <c r="G449" s="3" t="s">
        <v>332</v>
      </c>
      <c r="H449" s="3">
        <v>4.6</v>
      </c>
      <c r="I449" s="3" t="s">
        <v>333</v>
      </c>
      <c r="J449" s="3"/>
      <c r="K449" s="3" t="s">
        <v>334</v>
      </c>
      <c r="L449" s="3"/>
      <c r="M449" s="3"/>
      <c r="N449" s="3"/>
      <c r="O449" s="3"/>
      <c r="P449" s="3"/>
      <c r="Q449" s="3" t="s">
        <v>335</v>
      </c>
      <c r="R449" s="3"/>
      <c r="S449" s="3" t="str">
        <f>IF(H449="","",$B$2&amp;G449&amp;$B$2&amp;$B$1&amp;H449)</f>
        <v>"AtkPower":4.6</v>
      </c>
      <c r="T449" s="3" t="str">
        <f>IF(J449="","",$B$2&amp;I449&amp;$B$2&amp;$B$1&amp;J449)</f>
        <v/>
      </c>
      <c r="U449" s="3" t="str">
        <f>IF(L449="","",$B$2&amp;K449&amp;$B$2&amp;$B$1&amp;L449)</f>
        <v/>
      </c>
      <c r="V449" s="3" t="str">
        <f>IF(N449="","",$B$2&amp;M449&amp;$B$2&amp;$B$1&amp;N449)</f>
        <v/>
      </c>
      <c r="W449" s="3" t="str">
        <f>IF(P449="","",$B$2&amp;O449&amp;$B$2&amp;$B$1&amp;P449)</f>
        <v/>
      </c>
      <c r="X449" s="3" t="str">
        <f>IF(R449="","",$B$2&amp;Q449&amp;$B$2&amp;$B$1&amp;R449)</f>
        <v/>
      </c>
      <c r="Y449" s="3" t="str">
        <f t="shared" si="104"/>
        <v>{"AtkPower":4.6}</v>
      </c>
      <c r="Z449" s="11" t="s">
        <v>450</v>
      </c>
      <c r="AA449" s="11" t="str">
        <f t="shared" si="121"/>
        <v>5级：造成的伤害提升&lt;q=attr_atk&gt;&lt;c=A6EC41&gt;460%&lt;/c&gt;</v>
      </c>
      <c r="AB449" s="11"/>
      <c r="AC449" s="11"/>
      <c r="AD449" s="11">
        <v>5</v>
      </c>
      <c r="AE449" s="11"/>
      <c r="AF449" s="11" t="s">
        <v>345</v>
      </c>
      <c r="AG449" s="11"/>
      <c r="AH449" s="11"/>
      <c r="AI449" s="11"/>
      <c r="AJ449" s="11" t="s">
        <v>302</v>
      </c>
      <c r="AK449" s="11" t="str">
        <f t="shared" si="122"/>
        <v>&lt;q=attr_atk&gt;&lt;c=A6EC41&gt;</v>
      </c>
      <c r="AL449" s="11" t="str">
        <f t="shared" si="123"/>
        <v>460%</v>
      </c>
      <c r="AM449" s="11" t="s">
        <v>298</v>
      </c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 t="str">
        <f t="shared" si="105"/>
        <v>每隔一段时间，发射强化榴弹</v>
      </c>
      <c r="BQ449" s="11" t="str">
        <f t="shared" si="115"/>
        <v>5级：造成的伤害提升&lt;q=attr_atk&gt;&lt;c=A6EC41&gt;460%&lt;/c&gt;</v>
      </c>
      <c r="BR449" s="1">
        <f t="shared" si="108"/>
        <v>4</v>
      </c>
      <c r="BS449" s="1">
        <f t="shared" si="109"/>
        <v>405</v>
      </c>
      <c r="BT449" s="1">
        <f>COUNTIF($BS$10:BS449,601)</f>
        <v>9</v>
      </c>
      <c r="BU449" s="1">
        <f t="shared" si="110"/>
        <v>1</v>
      </c>
    </row>
    <row r="450" spans="2:73">
      <c r="B450" s="1" t="str">
        <f t="shared" si="106"/>
        <v>SkillDescBrief// 战斗被动</v>
      </c>
      <c r="C450" s="1" t="str">
        <f t="shared" si="107"/>
        <v>SkillDescDetail// 战斗被动2</v>
      </c>
      <c r="D450" s="7" t="s">
        <v>338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 t="str">
        <f t="shared" si="104"/>
        <v/>
      </c>
      <c r="Z450" s="10" t="s">
        <v>336</v>
      </c>
      <c r="AA450" s="10" t="str">
        <f t="shared" si="121"/>
        <v/>
      </c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 t="str">
        <f t="shared" si="105"/>
        <v/>
      </c>
      <c r="BQ450" s="10" t="str">
        <f t="shared" si="115"/>
        <v/>
      </c>
      <c r="BR450" s="1">
        <f t="shared" si="108"/>
        <v>0</v>
      </c>
      <c r="BS450" s="1">
        <f t="shared" si="109"/>
        <v>0</v>
      </c>
      <c r="BT450" s="1">
        <f>COUNTIF($BS$10:BS450,601)</f>
        <v>9</v>
      </c>
      <c r="BU450" s="1">
        <f t="shared" si="110"/>
        <v>1</v>
      </c>
    </row>
    <row r="451" spans="2:73">
      <c r="B451" s="1" t="str">
        <f t="shared" si="106"/>
        <v>SkillDescBrief4010605</v>
      </c>
      <c r="C451" s="1" t="str">
        <f t="shared" si="107"/>
        <v>SkillDescDetail401060501</v>
      </c>
      <c r="D451" s="3">
        <v>401060501</v>
      </c>
      <c r="E451" s="3">
        <v>4010605</v>
      </c>
      <c r="F451" s="3">
        <v>1</v>
      </c>
      <c r="G451" s="3" t="s">
        <v>332</v>
      </c>
      <c r="H451" s="3"/>
      <c r="I451" s="3" t="s">
        <v>333</v>
      </c>
      <c r="J451" s="3"/>
      <c r="K451" s="3" t="s">
        <v>334</v>
      </c>
      <c r="L451" s="3"/>
      <c r="M451" s="3"/>
      <c r="N451" s="3"/>
      <c r="O451" s="3"/>
      <c r="P451" s="3"/>
      <c r="Q451" s="3" t="s">
        <v>335</v>
      </c>
      <c r="R451" s="3"/>
      <c r="S451" s="3" t="str">
        <f>IF(H451="","",$B$2&amp;G451&amp;$B$2&amp;$B$1&amp;H451)</f>
        <v/>
      </c>
      <c r="T451" s="3" t="str">
        <f>IF(J451="","",$B$2&amp;I451&amp;$B$2&amp;$B$1&amp;J451)</f>
        <v/>
      </c>
      <c r="U451" s="3" t="str">
        <f>IF(L451="","",$B$2&amp;K451&amp;$B$2&amp;$B$1&amp;L451)</f>
        <v/>
      </c>
      <c r="V451" s="3" t="str">
        <f>IF(N451="","",$B$2&amp;M451&amp;$B$2&amp;$B$1&amp;N451)</f>
        <v/>
      </c>
      <c r="W451" s="3" t="str">
        <f>IF(P451="","",$B$2&amp;O451&amp;$B$2&amp;$B$1&amp;P451)</f>
        <v/>
      </c>
      <c r="X451" s="3" t="str">
        <f>IF(R451="","",$B$2&amp;Q451&amp;$B$2&amp;$B$1&amp;R451)</f>
        <v/>
      </c>
      <c r="Y451" s="3" t="str">
        <f t="shared" si="104"/>
        <v>{}</v>
      </c>
      <c r="Z451" s="11" t="s">
        <v>336</v>
      </c>
      <c r="AA451" s="11" t="str">
        <f t="shared" si="121"/>
        <v/>
      </c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 t="str">
        <f t="shared" si="105"/>
        <v/>
      </c>
      <c r="BQ451" s="11" t="str">
        <f t="shared" si="115"/>
        <v/>
      </c>
      <c r="BR451" s="1">
        <f t="shared" si="108"/>
        <v>5</v>
      </c>
      <c r="BS451" s="1">
        <f t="shared" si="109"/>
        <v>501</v>
      </c>
      <c r="BT451" s="1">
        <f>COUNTIF($BS$10:BS451,601)</f>
        <v>9</v>
      </c>
      <c r="BU451" s="1">
        <f t="shared" si="110"/>
        <v>1</v>
      </c>
    </row>
    <row r="452" spans="2:73">
      <c r="B452" s="1" t="str">
        <f t="shared" si="106"/>
        <v>SkillDescBrief4010605</v>
      </c>
      <c r="C452" s="1" t="str">
        <f t="shared" si="107"/>
        <v>SkillDescDetail401060502</v>
      </c>
      <c r="D452" s="3">
        <v>401060502</v>
      </c>
      <c r="E452" s="3">
        <v>4010605</v>
      </c>
      <c r="F452" s="3">
        <v>2</v>
      </c>
      <c r="G452" s="3" t="s">
        <v>332</v>
      </c>
      <c r="H452" s="3"/>
      <c r="I452" s="3" t="s">
        <v>333</v>
      </c>
      <c r="J452" s="3"/>
      <c r="K452" s="3" t="s">
        <v>334</v>
      </c>
      <c r="L452" s="3"/>
      <c r="M452" s="3"/>
      <c r="N452" s="3"/>
      <c r="O452" s="3"/>
      <c r="P452" s="3"/>
      <c r="Q452" s="3" t="s">
        <v>335</v>
      </c>
      <c r="R452" s="3"/>
      <c r="S452" s="3" t="str">
        <f>IF(H452="","",$B$2&amp;G452&amp;$B$2&amp;$B$1&amp;H452)</f>
        <v/>
      </c>
      <c r="T452" s="3" t="str">
        <f>IF(J452="","",$B$2&amp;I452&amp;$B$2&amp;$B$1&amp;J452)</f>
        <v/>
      </c>
      <c r="U452" s="3" t="str">
        <f>IF(L452="","",$B$2&amp;K452&amp;$B$2&amp;$B$1&amp;L452)</f>
        <v/>
      </c>
      <c r="V452" s="3" t="str">
        <f>IF(N452="","",$B$2&amp;M452&amp;$B$2&amp;$B$1&amp;N452)</f>
        <v/>
      </c>
      <c r="W452" s="3" t="str">
        <f>IF(P452="","",$B$2&amp;O452&amp;$B$2&amp;$B$1&amp;P452)</f>
        <v/>
      </c>
      <c r="X452" s="3" t="str">
        <f>IF(R452="","",$B$2&amp;Q452&amp;$B$2&amp;$B$1&amp;R452)</f>
        <v/>
      </c>
      <c r="Y452" s="3" t="str">
        <f t="shared" si="104"/>
        <v>{}</v>
      </c>
      <c r="Z452" s="11" t="s">
        <v>336</v>
      </c>
      <c r="AA452" s="11" t="str">
        <f t="shared" si="121"/>
        <v/>
      </c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 t="str">
        <f t="shared" si="105"/>
        <v/>
      </c>
      <c r="BQ452" s="11" t="str">
        <f t="shared" si="115"/>
        <v/>
      </c>
      <c r="BR452" s="1">
        <f t="shared" si="108"/>
        <v>5</v>
      </c>
      <c r="BS452" s="1">
        <f t="shared" si="109"/>
        <v>502</v>
      </c>
      <c r="BT452" s="1">
        <f>COUNTIF($BS$10:BS452,601)</f>
        <v>9</v>
      </c>
      <c r="BU452" s="1">
        <f t="shared" si="110"/>
        <v>1</v>
      </c>
    </row>
    <row r="453" spans="2:73">
      <c r="B453" s="1" t="str">
        <f t="shared" si="106"/>
        <v>SkillDescBrief4010605</v>
      </c>
      <c r="C453" s="1" t="str">
        <f t="shared" si="107"/>
        <v>SkillDescDetail401060503</v>
      </c>
      <c r="D453" s="3">
        <v>401060503</v>
      </c>
      <c r="E453" s="3">
        <v>4010605</v>
      </c>
      <c r="F453" s="3">
        <v>3</v>
      </c>
      <c r="G453" s="3" t="s">
        <v>332</v>
      </c>
      <c r="H453" s="3"/>
      <c r="I453" s="3" t="s">
        <v>333</v>
      </c>
      <c r="J453" s="3"/>
      <c r="K453" s="3" t="s">
        <v>334</v>
      </c>
      <c r="L453" s="3"/>
      <c r="M453" s="3"/>
      <c r="N453" s="3"/>
      <c r="O453" s="3"/>
      <c r="P453" s="3"/>
      <c r="Q453" s="3" t="s">
        <v>335</v>
      </c>
      <c r="R453" s="3"/>
      <c r="S453" s="3" t="str">
        <f>IF(H453="","",$B$2&amp;G453&amp;$B$2&amp;$B$1&amp;H453)</f>
        <v/>
      </c>
      <c r="T453" s="3" t="str">
        <f>IF(J453="","",$B$2&amp;I453&amp;$B$2&amp;$B$1&amp;J453)</f>
        <v/>
      </c>
      <c r="U453" s="3" t="str">
        <f>IF(L453="","",$B$2&amp;K453&amp;$B$2&amp;$B$1&amp;L453)</f>
        <v/>
      </c>
      <c r="V453" s="3" t="str">
        <f>IF(N453="","",$B$2&amp;M453&amp;$B$2&amp;$B$1&amp;N453)</f>
        <v/>
      </c>
      <c r="W453" s="3" t="str">
        <f>IF(P453="","",$B$2&amp;O453&amp;$B$2&amp;$B$1&amp;P453)</f>
        <v/>
      </c>
      <c r="X453" s="3" t="str">
        <f>IF(R453="","",$B$2&amp;Q453&amp;$B$2&amp;$B$1&amp;R453)</f>
        <v/>
      </c>
      <c r="Y453" s="3" t="str">
        <f t="shared" si="104"/>
        <v>{}</v>
      </c>
      <c r="Z453" s="11" t="s">
        <v>336</v>
      </c>
      <c r="AA453" s="11" t="str">
        <f t="shared" si="121"/>
        <v/>
      </c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 t="str">
        <f t="shared" si="105"/>
        <v/>
      </c>
      <c r="BQ453" s="11" t="str">
        <f t="shared" si="115"/>
        <v/>
      </c>
      <c r="BR453" s="1">
        <f t="shared" si="108"/>
        <v>5</v>
      </c>
      <c r="BS453" s="1">
        <f t="shared" si="109"/>
        <v>503</v>
      </c>
      <c r="BT453" s="1">
        <f>COUNTIF($BS$10:BS453,601)</f>
        <v>9</v>
      </c>
      <c r="BU453" s="1">
        <f t="shared" si="110"/>
        <v>1</v>
      </c>
    </row>
    <row r="454" spans="2:73">
      <c r="B454" s="1" t="str">
        <f t="shared" si="106"/>
        <v>SkillDescBrief4010605</v>
      </c>
      <c r="C454" s="1" t="str">
        <f t="shared" si="107"/>
        <v>SkillDescDetail401060504</v>
      </c>
      <c r="D454" s="3">
        <v>401060504</v>
      </c>
      <c r="E454" s="3">
        <v>4010605</v>
      </c>
      <c r="F454" s="3">
        <v>4</v>
      </c>
      <c r="G454" s="3" t="s">
        <v>332</v>
      </c>
      <c r="H454" s="3"/>
      <c r="I454" s="3" t="s">
        <v>333</v>
      </c>
      <c r="J454" s="3"/>
      <c r="K454" s="3" t="s">
        <v>334</v>
      </c>
      <c r="L454" s="3"/>
      <c r="M454" s="3"/>
      <c r="N454" s="3"/>
      <c r="O454" s="3"/>
      <c r="P454" s="3"/>
      <c r="Q454" s="3" t="s">
        <v>335</v>
      </c>
      <c r="R454" s="3"/>
      <c r="S454" s="3" t="str">
        <f>IF(H454="","",$B$2&amp;G454&amp;$B$2&amp;$B$1&amp;H454)</f>
        <v/>
      </c>
      <c r="T454" s="3" t="str">
        <f>IF(J454="","",$B$2&amp;I454&amp;$B$2&amp;$B$1&amp;J454)</f>
        <v/>
      </c>
      <c r="U454" s="3" t="str">
        <f>IF(L454="","",$B$2&amp;K454&amp;$B$2&amp;$B$1&amp;L454)</f>
        <v/>
      </c>
      <c r="V454" s="3" t="str">
        <f>IF(N454="","",$B$2&amp;M454&amp;$B$2&amp;$B$1&amp;N454)</f>
        <v/>
      </c>
      <c r="W454" s="3" t="str">
        <f>IF(P454="","",$B$2&amp;O454&amp;$B$2&amp;$B$1&amp;P454)</f>
        <v/>
      </c>
      <c r="X454" s="3" t="str">
        <f>IF(R454="","",$B$2&amp;Q454&amp;$B$2&amp;$B$1&amp;R454)</f>
        <v/>
      </c>
      <c r="Y454" s="3" t="str">
        <f t="shared" si="104"/>
        <v>{}</v>
      </c>
      <c r="Z454" s="11" t="s">
        <v>336</v>
      </c>
      <c r="AA454" s="11" t="str">
        <f t="shared" si="121"/>
        <v/>
      </c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 t="str">
        <f t="shared" si="105"/>
        <v/>
      </c>
      <c r="BQ454" s="11" t="str">
        <f t="shared" si="115"/>
        <v/>
      </c>
      <c r="BR454" s="1">
        <f t="shared" si="108"/>
        <v>5</v>
      </c>
      <c r="BS454" s="1">
        <f t="shared" si="109"/>
        <v>504</v>
      </c>
      <c r="BT454" s="1">
        <f>COUNTIF($BS$10:BS454,601)</f>
        <v>9</v>
      </c>
      <c r="BU454" s="1">
        <f t="shared" si="110"/>
        <v>1</v>
      </c>
    </row>
    <row r="455" spans="2:73">
      <c r="B455" s="1" t="str">
        <f t="shared" si="106"/>
        <v>SkillDescBrief4010605</v>
      </c>
      <c r="C455" s="1" t="str">
        <f t="shared" si="107"/>
        <v>SkillDescDetail401060505</v>
      </c>
      <c r="D455" s="3">
        <v>401060505</v>
      </c>
      <c r="E455" s="3">
        <v>4010605</v>
      </c>
      <c r="F455" s="3">
        <v>5</v>
      </c>
      <c r="G455" s="3" t="s">
        <v>332</v>
      </c>
      <c r="H455" s="3"/>
      <c r="I455" s="3" t="s">
        <v>333</v>
      </c>
      <c r="J455" s="3"/>
      <c r="K455" s="3" t="s">
        <v>334</v>
      </c>
      <c r="L455" s="3"/>
      <c r="M455" s="3"/>
      <c r="N455" s="3"/>
      <c r="O455" s="3"/>
      <c r="P455" s="3"/>
      <c r="Q455" s="3" t="s">
        <v>335</v>
      </c>
      <c r="R455" s="3"/>
      <c r="S455" s="3" t="str">
        <f>IF(H455="","",$B$2&amp;G455&amp;$B$2&amp;$B$1&amp;H455)</f>
        <v/>
      </c>
      <c r="T455" s="3" t="str">
        <f>IF(J455="","",$B$2&amp;I455&amp;$B$2&amp;$B$1&amp;J455)</f>
        <v/>
      </c>
      <c r="U455" s="3" t="str">
        <f>IF(L455="","",$B$2&amp;K455&amp;$B$2&amp;$B$1&amp;L455)</f>
        <v/>
      </c>
      <c r="V455" s="3" t="str">
        <f>IF(N455="","",$B$2&amp;M455&amp;$B$2&amp;$B$1&amp;N455)</f>
        <v/>
      </c>
      <c r="W455" s="3" t="str">
        <f>IF(P455="","",$B$2&amp;O455&amp;$B$2&amp;$B$1&amp;P455)</f>
        <v/>
      </c>
      <c r="X455" s="3" t="str">
        <f>IF(R455="","",$B$2&amp;Q455&amp;$B$2&amp;$B$1&amp;R455)</f>
        <v/>
      </c>
      <c r="Y455" s="3" t="str">
        <f t="shared" si="104"/>
        <v>{}</v>
      </c>
      <c r="Z455" s="11" t="s">
        <v>336</v>
      </c>
      <c r="AA455" s="11" t="str">
        <f t="shared" si="121"/>
        <v/>
      </c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 t="str">
        <f t="shared" si="105"/>
        <v/>
      </c>
      <c r="BQ455" s="11" t="str">
        <f t="shared" si="115"/>
        <v/>
      </c>
      <c r="BR455" s="1">
        <f t="shared" si="108"/>
        <v>5</v>
      </c>
      <c r="BS455" s="1">
        <f t="shared" si="109"/>
        <v>505</v>
      </c>
      <c r="BT455" s="1">
        <f>COUNTIF($BS$10:BS455,601)</f>
        <v>9</v>
      </c>
      <c r="BU455" s="1">
        <f t="shared" si="110"/>
        <v>1</v>
      </c>
    </row>
    <row r="456" spans="2:73">
      <c r="B456" s="1" t="str">
        <f t="shared" si="106"/>
        <v>SkillDescBrief// 战斗被动</v>
      </c>
      <c r="C456" s="1" t="str">
        <f t="shared" si="107"/>
        <v>SkillDescDetail// 战斗被动3</v>
      </c>
      <c r="D456" s="7" t="s">
        <v>339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 t="str">
        <f t="shared" si="104"/>
        <v/>
      </c>
      <c r="Z456" s="10" t="s">
        <v>336</v>
      </c>
      <c r="AA456" s="10" t="str">
        <f t="shared" si="121"/>
        <v/>
      </c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 t="str">
        <f t="shared" si="105"/>
        <v/>
      </c>
      <c r="BQ456" s="10" t="str">
        <f t="shared" si="115"/>
        <v/>
      </c>
      <c r="BR456" s="1">
        <f t="shared" si="108"/>
        <v>0</v>
      </c>
      <c r="BS456" s="1">
        <f t="shared" si="109"/>
        <v>0</v>
      </c>
      <c r="BT456" s="1">
        <f>COUNTIF($BS$10:BS456,601)</f>
        <v>9</v>
      </c>
      <c r="BU456" s="1">
        <f t="shared" si="110"/>
        <v>1</v>
      </c>
    </row>
    <row r="457" spans="2:73">
      <c r="B457" s="1" t="str">
        <f t="shared" si="106"/>
        <v>SkillDescBrief4010606</v>
      </c>
      <c r="C457" s="1" t="str">
        <f t="shared" si="107"/>
        <v>SkillDescDetail401060601</v>
      </c>
      <c r="D457" s="3">
        <v>401060601</v>
      </c>
      <c r="E457" s="3">
        <v>4010606</v>
      </c>
      <c r="F457" s="3">
        <v>1</v>
      </c>
      <c r="G457" s="3" t="s">
        <v>332</v>
      </c>
      <c r="H457" s="3"/>
      <c r="I457" s="3" t="s">
        <v>333</v>
      </c>
      <c r="J457" s="3"/>
      <c r="K457" s="3" t="s">
        <v>334</v>
      </c>
      <c r="L457" s="3"/>
      <c r="M457" s="3"/>
      <c r="N457" s="3"/>
      <c r="O457" s="3"/>
      <c r="P457" s="3"/>
      <c r="Q457" s="3" t="s">
        <v>335</v>
      </c>
      <c r="R457" s="3"/>
      <c r="S457" s="3" t="str">
        <f>IF(H457="","",$B$2&amp;G457&amp;$B$2&amp;$B$1&amp;H457)</f>
        <v/>
      </c>
      <c r="T457" s="3" t="str">
        <f>IF(J457="","",$B$2&amp;I457&amp;$B$2&amp;$B$1&amp;J457)</f>
        <v/>
      </c>
      <c r="U457" s="3" t="str">
        <f>IF(L457="","",$B$2&amp;K457&amp;$B$2&amp;$B$1&amp;L457)</f>
        <v/>
      </c>
      <c r="V457" s="3" t="str">
        <f>IF(N457="","",$B$2&amp;M457&amp;$B$2&amp;$B$1&amp;N457)</f>
        <v/>
      </c>
      <c r="W457" s="3" t="str">
        <f>IF(P457="","",$B$2&amp;O457&amp;$B$2&amp;$B$1&amp;P457)</f>
        <v/>
      </c>
      <c r="X457" s="3" t="str">
        <f>IF(R457="","",$B$2&amp;Q457&amp;$B$2&amp;$B$1&amp;R457)</f>
        <v/>
      </c>
      <c r="Y457" s="3" t="str">
        <f t="shared" si="104"/>
        <v>{}</v>
      </c>
      <c r="Z457" s="11" t="s">
        <v>341</v>
      </c>
      <c r="AA457" s="11" t="str">
        <f t="shared" si="121"/>
        <v>投掷燃烧瓶，对&lt;c=A6EC41&gt;1&lt;/c&gt;个敌人造成&lt;q=attr_atk&gt;&lt;c=A6EC41&gt;0%&lt;/c&gt;伤害</v>
      </c>
      <c r="AB457" s="11"/>
      <c r="AC457" s="11"/>
      <c r="AD457" s="11"/>
      <c r="AE457" s="11"/>
      <c r="AF457" s="11"/>
      <c r="AG457" s="11"/>
      <c r="AH457" s="11"/>
      <c r="AI457" s="11"/>
      <c r="AJ457" s="11" t="s">
        <v>342</v>
      </c>
      <c r="AK457" s="11" t="str">
        <f>$B$6</f>
        <v>&lt;c=A6EC41&gt;</v>
      </c>
      <c r="AL457" s="11">
        <v>1</v>
      </c>
      <c r="AM457" s="11" t="s">
        <v>298</v>
      </c>
      <c r="AN457" s="11" t="s">
        <v>343</v>
      </c>
      <c r="AO457" s="11"/>
      <c r="AP457" s="11"/>
      <c r="AQ457" s="11"/>
      <c r="AR457" s="11"/>
      <c r="AS457" s="11" t="str">
        <f t="shared" ref="AS457:AS461" si="124">$B$8&amp;$B$6</f>
        <v>&lt;q=attr_atk&gt;&lt;c=A6EC41&gt;</v>
      </c>
      <c r="AT457" s="13" t="str">
        <f t="shared" ref="AT457:AT461" si="125">ROUND(H457*100,2)&amp;"%"</f>
        <v>0%</v>
      </c>
      <c r="AU457" s="11" t="s">
        <v>298</v>
      </c>
      <c r="AV457" s="11" t="s">
        <v>344</v>
      </c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 t="str">
        <f t="shared" si="105"/>
        <v>这是另一个专属装备技能，它必须很好很强大</v>
      </c>
      <c r="BQ457" s="11" t="str">
        <f t="shared" si="115"/>
        <v>投掷燃烧瓶，对&lt;c=A6EC41&gt;1&lt;/c&gt;个敌人造成&lt;q=attr_atk&gt;&lt;c=A6EC41&gt;0%&lt;/c&gt;伤害</v>
      </c>
      <c r="BR457" s="1">
        <f t="shared" si="108"/>
        <v>6</v>
      </c>
      <c r="BS457" s="1">
        <f t="shared" si="109"/>
        <v>601</v>
      </c>
      <c r="BT457" s="1">
        <f>COUNTIF($BS$10:BS457,601)</f>
        <v>10</v>
      </c>
      <c r="BU457" s="1">
        <f t="shared" si="110"/>
        <v>0</v>
      </c>
    </row>
    <row r="458" spans="2:73">
      <c r="B458" s="1" t="str">
        <f t="shared" si="106"/>
        <v>SkillDescBrief4010606</v>
      </c>
      <c r="C458" s="1" t="str">
        <f t="shared" si="107"/>
        <v>SkillDescDetail401060602</v>
      </c>
      <c r="D458" s="3">
        <v>401060602</v>
      </c>
      <c r="E458" s="3">
        <v>4010606</v>
      </c>
      <c r="F458" s="3">
        <v>2</v>
      </c>
      <c r="G458" s="3" t="s">
        <v>332</v>
      </c>
      <c r="H458" s="3"/>
      <c r="I458" s="3" t="s">
        <v>333</v>
      </c>
      <c r="J458" s="3"/>
      <c r="K458" s="3" t="s">
        <v>334</v>
      </c>
      <c r="L458" s="3"/>
      <c r="M458" s="3"/>
      <c r="N458" s="3"/>
      <c r="O458" s="3"/>
      <c r="P458" s="3"/>
      <c r="Q458" s="3" t="s">
        <v>335</v>
      </c>
      <c r="R458" s="3"/>
      <c r="S458" s="3" t="str">
        <f>IF(H458="","",$B$2&amp;G458&amp;$B$2&amp;$B$1&amp;H458)</f>
        <v/>
      </c>
      <c r="T458" s="3" t="str">
        <f>IF(J458="","",$B$2&amp;I458&amp;$B$2&amp;$B$1&amp;J458)</f>
        <v/>
      </c>
      <c r="U458" s="3" t="str">
        <f>IF(L458="","",$B$2&amp;K458&amp;$B$2&amp;$B$1&amp;L458)</f>
        <v/>
      </c>
      <c r="V458" s="3" t="str">
        <f>IF(N458="","",$B$2&amp;M458&amp;$B$2&amp;$B$1&amp;N458)</f>
        <v/>
      </c>
      <c r="W458" s="3" t="str">
        <f>IF(P458="","",$B$2&amp;O458&amp;$B$2&amp;$B$1&amp;P458)</f>
        <v/>
      </c>
      <c r="X458" s="3" t="str">
        <f>IF(R458="","",$B$2&amp;Q458&amp;$B$2&amp;$B$1&amp;R458)</f>
        <v/>
      </c>
      <c r="Y458" s="3" t="str">
        <f t="shared" ref="Y458:Y521" si="126">IF(E458="","",$A$3&amp;_xlfn.TEXTJOIN($C$1,1,S458:X458)&amp;$A$4)</f>
        <v>{}</v>
      </c>
      <c r="Z458" s="11" t="s">
        <v>341</v>
      </c>
      <c r="AA458" s="11" t="str">
        <f t="shared" si="121"/>
        <v>2级：伤害提升至&lt;q=attr_atk&gt;&lt;c=A6EC41&gt;0%&lt;/c&gt;</v>
      </c>
      <c r="AB458" s="11"/>
      <c r="AC458" s="11"/>
      <c r="AD458" s="11">
        <v>2</v>
      </c>
      <c r="AE458" s="11"/>
      <c r="AF458" s="11" t="s">
        <v>345</v>
      </c>
      <c r="AG458" s="11"/>
      <c r="AH458" s="11"/>
      <c r="AI458" s="11"/>
      <c r="AJ458" s="11"/>
      <c r="AK458" s="11"/>
      <c r="AL458" s="11"/>
      <c r="AM458" s="11"/>
      <c r="AN458" s="11" t="s">
        <v>346</v>
      </c>
      <c r="AO458" s="11"/>
      <c r="AP458" s="11"/>
      <c r="AQ458" s="11"/>
      <c r="AR458" s="11"/>
      <c r="AS458" s="11" t="str">
        <f t="shared" si="124"/>
        <v>&lt;q=attr_atk&gt;&lt;c=A6EC41&gt;</v>
      </c>
      <c r="AT458" s="13" t="str">
        <f t="shared" si="125"/>
        <v>0%</v>
      </c>
      <c r="AU458" s="11" t="s">
        <v>298</v>
      </c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 t="str">
        <f t="shared" ref="BP458:BP461" si="127">Z458</f>
        <v>这是另一个专属装备技能，它必须很好很强大</v>
      </c>
      <c r="BQ458" s="11" t="str">
        <f t="shared" si="115"/>
        <v>2级：伤害提升至&lt;q=attr_atk&gt;&lt;c=A6EC41&gt;0%&lt;/c&gt;</v>
      </c>
      <c r="BR458" s="1">
        <f t="shared" si="108"/>
        <v>6</v>
      </c>
      <c r="BS458" s="1">
        <f t="shared" si="109"/>
        <v>602</v>
      </c>
      <c r="BT458" s="1">
        <f>COUNTIF($BS$10:BS458,601)</f>
        <v>10</v>
      </c>
      <c r="BU458" s="1">
        <f t="shared" si="110"/>
        <v>0</v>
      </c>
    </row>
    <row r="459" spans="2:73">
      <c r="B459" s="1" t="str">
        <f t="shared" ref="B459:B522" si="128">$C$3&amp;LEFT($D459,7)</f>
        <v>SkillDescBrief4010606</v>
      </c>
      <c r="C459" s="1" t="str">
        <f t="shared" ref="C459:C522" si="129">$C$4&amp;$D459</f>
        <v>SkillDescDetail401060603</v>
      </c>
      <c r="D459" s="3">
        <v>401060603</v>
      </c>
      <c r="E459" s="3">
        <v>4010606</v>
      </c>
      <c r="F459" s="3">
        <v>3</v>
      </c>
      <c r="G459" s="3" t="s">
        <v>332</v>
      </c>
      <c r="H459" s="3"/>
      <c r="I459" s="3" t="s">
        <v>333</v>
      </c>
      <c r="J459" s="3"/>
      <c r="K459" s="3" t="s">
        <v>334</v>
      </c>
      <c r="L459" s="3"/>
      <c r="M459" s="3"/>
      <c r="N459" s="3"/>
      <c r="O459" s="3"/>
      <c r="P459" s="3"/>
      <c r="Q459" s="3" t="s">
        <v>335</v>
      </c>
      <c r="R459" s="3"/>
      <c r="S459" s="3" t="str">
        <f>IF(H459="","",$B$2&amp;G459&amp;$B$2&amp;$B$1&amp;H459)</f>
        <v/>
      </c>
      <c r="T459" s="3" t="str">
        <f>IF(J459="","",$B$2&amp;I459&amp;$B$2&amp;$B$1&amp;J459)</f>
        <v/>
      </c>
      <c r="U459" s="3" t="str">
        <f>IF(L459="","",$B$2&amp;K459&amp;$B$2&amp;$B$1&amp;L459)</f>
        <v/>
      </c>
      <c r="V459" s="3" t="str">
        <f>IF(N459="","",$B$2&amp;M459&amp;$B$2&amp;$B$1&amp;N459)</f>
        <v/>
      </c>
      <c r="W459" s="3" t="str">
        <f>IF(P459="","",$B$2&amp;O459&amp;$B$2&amp;$B$1&amp;P459)</f>
        <v/>
      </c>
      <c r="X459" s="3" t="str">
        <f>IF(R459="","",$B$2&amp;Q459&amp;$B$2&amp;$B$1&amp;R459)</f>
        <v/>
      </c>
      <c r="Y459" s="3" t="str">
        <f t="shared" si="126"/>
        <v>{}</v>
      </c>
      <c r="Z459" s="11" t="s">
        <v>341</v>
      </c>
      <c r="AA459" s="11" t="str">
        <f t="shared" si="121"/>
        <v>3级：伤害提升至&lt;q=attr_atk&gt;&lt;c=A6EC41&gt;0%&lt;/c&gt;</v>
      </c>
      <c r="AB459" s="11"/>
      <c r="AC459" s="11"/>
      <c r="AD459" s="11">
        <v>3</v>
      </c>
      <c r="AE459" s="11"/>
      <c r="AF459" s="11" t="s">
        <v>345</v>
      </c>
      <c r="AG459" s="11"/>
      <c r="AH459" s="11"/>
      <c r="AI459" s="11"/>
      <c r="AJ459" s="11"/>
      <c r="AK459" s="11"/>
      <c r="AL459" s="11"/>
      <c r="AM459" s="11"/>
      <c r="AN459" s="11" t="s">
        <v>346</v>
      </c>
      <c r="AO459" s="11"/>
      <c r="AP459" s="11"/>
      <c r="AQ459" s="11"/>
      <c r="AR459" s="11"/>
      <c r="AS459" s="11" t="str">
        <f t="shared" si="124"/>
        <v>&lt;q=attr_atk&gt;&lt;c=A6EC41&gt;</v>
      </c>
      <c r="AT459" s="13" t="str">
        <f t="shared" si="125"/>
        <v>0%</v>
      </c>
      <c r="AU459" s="11" t="s">
        <v>298</v>
      </c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 t="str">
        <f t="shared" si="127"/>
        <v>这是另一个专属装备技能，它必须很好很强大</v>
      </c>
      <c r="BQ459" s="11" t="str">
        <f t="shared" si="115"/>
        <v>3级：伤害提升至&lt;q=attr_atk&gt;&lt;c=A6EC41&gt;0%&lt;/c&gt;</v>
      </c>
      <c r="BR459" s="1">
        <f t="shared" ref="BR459:BR522" si="130">MOD(E459,100)</f>
        <v>6</v>
      </c>
      <c r="BS459" s="1">
        <f t="shared" ref="BS459:BS522" si="131">BR459*100+F459</f>
        <v>603</v>
      </c>
      <c r="BT459" s="1">
        <f>COUNTIF($BS$10:BS459,601)</f>
        <v>10</v>
      </c>
      <c r="BU459" s="1">
        <f t="shared" ref="BU459:BU522" si="132">IF(MOD(BT459,2)=0,0,1)</f>
        <v>0</v>
      </c>
    </row>
    <row r="460" spans="2:73">
      <c r="B460" s="1" t="str">
        <f t="shared" si="128"/>
        <v>SkillDescBrief4010606</v>
      </c>
      <c r="C460" s="1" t="str">
        <f t="shared" si="129"/>
        <v>SkillDescDetail401060604</v>
      </c>
      <c r="D460" s="3">
        <v>401060604</v>
      </c>
      <c r="E460" s="3">
        <v>4010606</v>
      </c>
      <c r="F460" s="3">
        <v>4</v>
      </c>
      <c r="G460" s="3" t="s">
        <v>332</v>
      </c>
      <c r="H460" s="3"/>
      <c r="I460" s="3" t="s">
        <v>333</v>
      </c>
      <c r="J460" s="3"/>
      <c r="K460" s="3" t="s">
        <v>334</v>
      </c>
      <c r="L460" s="3"/>
      <c r="M460" s="3"/>
      <c r="N460" s="3"/>
      <c r="O460" s="3"/>
      <c r="P460" s="3"/>
      <c r="Q460" s="3" t="s">
        <v>335</v>
      </c>
      <c r="R460" s="3"/>
      <c r="S460" s="3" t="str">
        <f>IF(H460="","",$B$2&amp;G460&amp;$B$2&amp;$B$1&amp;H460)</f>
        <v/>
      </c>
      <c r="T460" s="3" t="str">
        <f>IF(J460="","",$B$2&amp;I460&amp;$B$2&amp;$B$1&amp;J460)</f>
        <v/>
      </c>
      <c r="U460" s="3" t="str">
        <f>IF(L460="","",$B$2&amp;K460&amp;$B$2&amp;$B$1&amp;L460)</f>
        <v/>
      </c>
      <c r="V460" s="3" t="str">
        <f>IF(N460="","",$B$2&amp;M460&amp;$B$2&amp;$B$1&amp;N460)</f>
        <v/>
      </c>
      <c r="W460" s="3" t="str">
        <f>IF(P460="","",$B$2&amp;O460&amp;$B$2&amp;$B$1&amp;P460)</f>
        <v/>
      </c>
      <c r="X460" s="3" t="str">
        <f>IF(R460="","",$B$2&amp;Q460&amp;$B$2&amp;$B$1&amp;R460)</f>
        <v/>
      </c>
      <c r="Y460" s="3" t="str">
        <f t="shared" si="126"/>
        <v>{}</v>
      </c>
      <c r="Z460" s="11" t="s">
        <v>341</v>
      </c>
      <c r="AA460" s="11" t="str">
        <f t="shared" si="121"/>
        <v>4级：伤害提升至&lt;q=attr_atk&gt;&lt;c=A6EC41&gt;0%&lt;/c&gt;</v>
      </c>
      <c r="AB460" s="11"/>
      <c r="AC460" s="11"/>
      <c r="AD460" s="11">
        <v>4</v>
      </c>
      <c r="AE460" s="11"/>
      <c r="AF460" s="11" t="s">
        <v>345</v>
      </c>
      <c r="AG460" s="11"/>
      <c r="AH460" s="11"/>
      <c r="AI460" s="11"/>
      <c r="AJ460" s="11"/>
      <c r="AK460" s="11"/>
      <c r="AL460" s="11"/>
      <c r="AM460" s="11"/>
      <c r="AN460" s="11" t="s">
        <v>346</v>
      </c>
      <c r="AO460" s="11"/>
      <c r="AP460" s="11"/>
      <c r="AQ460" s="11"/>
      <c r="AR460" s="11"/>
      <c r="AS460" s="11" t="str">
        <f t="shared" si="124"/>
        <v>&lt;q=attr_atk&gt;&lt;c=A6EC41&gt;</v>
      </c>
      <c r="AT460" s="13" t="str">
        <f t="shared" si="125"/>
        <v>0%</v>
      </c>
      <c r="AU460" s="11" t="s">
        <v>298</v>
      </c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 t="str">
        <f t="shared" si="127"/>
        <v>这是另一个专属装备技能，它必须很好很强大</v>
      </c>
      <c r="BQ460" s="11" t="str">
        <f t="shared" si="115"/>
        <v>4级：伤害提升至&lt;q=attr_atk&gt;&lt;c=A6EC41&gt;0%&lt;/c&gt;</v>
      </c>
      <c r="BR460" s="1">
        <f t="shared" si="130"/>
        <v>6</v>
      </c>
      <c r="BS460" s="1">
        <f t="shared" si="131"/>
        <v>604</v>
      </c>
      <c r="BT460" s="1">
        <f>COUNTIF($BS$10:BS460,601)</f>
        <v>10</v>
      </c>
      <c r="BU460" s="1">
        <f t="shared" si="132"/>
        <v>0</v>
      </c>
    </row>
    <row r="461" spans="2:73">
      <c r="B461" s="1" t="str">
        <f t="shared" si="128"/>
        <v>SkillDescBrief4010606</v>
      </c>
      <c r="C461" s="1" t="str">
        <f t="shared" si="129"/>
        <v>SkillDescDetail401060605</v>
      </c>
      <c r="D461" s="3">
        <v>401060605</v>
      </c>
      <c r="E461" s="3">
        <v>4010606</v>
      </c>
      <c r="F461" s="3">
        <v>5</v>
      </c>
      <c r="G461" s="3" t="s">
        <v>332</v>
      </c>
      <c r="H461" s="3"/>
      <c r="I461" s="3" t="s">
        <v>333</v>
      </c>
      <c r="J461" s="3"/>
      <c r="K461" s="3" t="s">
        <v>334</v>
      </c>
      <c r="L461" s="3"/>
      <c r="M461" s="3"/>
      <c r="N461" s="3"/>
      <c r="O461" s="3"/>
      <c r="P461" s="3"/>
      <c r="Q461" s="3" t="s">
        <v>335</v>
      </c>
      <c r="R461" s="3"/>
      <c r="S461" s="3" t="str">
        <f>IF(H461="","",$B$2&amp;G461&amp;$B$2&amp;$B$1&amp;H461)</f>
        <v/>
      </c>
      <c r="T461" s="3" t="str">
        <f>IF(J461="","",$B$2&amp;I461&amp;$B$2&amp;$B$1&amp;J461)</f>
        <v/>
      </c>
      <c r="U461" s="3" t="str">
        <f>IF(L461="","",$B$2&amp;K461&amp;$B$2&amp;$B$1&amp;L461)</f>
        <v/>
      </c>
      <c r="V461" s="3" t="str">
        <f>IF(N461="","",$B$2&amp;M461&amp;$B$2&amp;$B$1&amp;N461)</f>
        <v/>
      </c>
      <c r="W461" s="3" t="str">
        <f>IF(P461="","",$B$2&amp;O461&amp;$B$2&amp;$B$1&amp;P461)</f>
        <v/>
      </c>
      <c r="X461" s="3" t="str">
        <f>IF(R461="","",$B$2&amp;Q461&amp;$B$2&amp;$B$1&amp;R461)</f>
        <v/>
      </c>
      <c r="Y461" s="3" t="str">
        <f t="shared" si="126"/>
        <v>{}</v>
      </c>
      <c r="Z461" s="11" t="s">
        <v>347</v>
      </c>
      <c r="AA461" s="11" t="str">
        <f t="shared" si="121"/>
        <v>5级：伤害提升至&lt;q=attr_atk&gt;&lt;c=A6EC41&gt;0%&lt;/c&gt;</v>
      </c>
      <c r="AB461" s="11"/>
      <c r="AC461" s="11"/>
      <c r="AD461" s="11">
        <v>5</v>
      </c>
      <c r="AE461" s="11"/>
      <c r="AF461" s="11" t="s">
        <v>345</v>
      </c>
      <c r="AG461" s="11"/>
      <c r="AH461" s="11"/>
      <c r="AI461" s="11"/>
      <c r="AJ461" s="11"/>
      <c r="AK461" s="11"/>
      <c r="AL461" s="11"/>
      <c r="AM461" s="11"/>
      <c r="AN461" s="11" t="s">
        <v>346</v>
      </c>
      <c r="AO461" s="11"/>
      <c r="AP461" s="11"/>
      <c r="AQ461" s="11"/>
      <c r="AR461" s="11"/>
      <c r="AS461" s="11" t="str">
        <f t="shared" si="124"/>
        <v>&lt;q=attr_atk&gt;&lt;c=A6EC41&gt;</v>
      </c>
      <c r="AT461" s="13" t="str">
        <f t="shared" si="125"/>
        <v>0%</v>
      </c>
      <c r="AU461" s="11" t="s">
        <v>298</v>
      </c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 t="str">
        <f t="shared" si="127"/>
        <v>这是另一个专属装备技能，它必须非常好非常强大</v>
      </c>
      <c r="BQ461" s="11" t="str">
        <f t="shared" si="115"/>
        <v>5级：伤害提升至&lt;q=attr_atk&gt;&lt;c=A6EC41&gt;0%&lt;/c&gt;</v>
      </c>
      <c r="BR461" s="1">
        <f t="shared" si="130"/>
        <v>6</v>
      </c>
      <c r="BS461" s="1">
        <f t="shared" si="131"/>
        <v>605</v>
      </c>
      <c r="BT461" s="1">
        <f>COUNTIF($BS$10:BS461,601)</f>
        <v>10</v>
      </c>
      <c r="BU461" s="1">
        <f t="shared" si="132"/>
        <v>0</v>
      </c>
    </row>
    <row r="462" spans="2:73">
      <c r="B462" s="1" t="str">
        <f t="shared" si="128"/>
        <v>SkillDescBrief// 战斗被动</v>
      </c>
      <c r="C462" s="1" t="str">
        <f t="shared" si="129"/>
        <v>SkillDescDetail// 战斗被动4</v>
      </c>
      <c r="D462" s="7" t="s">
        <v>340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 t="str">
        <f t="shared" si="126"/>
        <v/>
      </c>
      <c r="Z462" s="10" t="s">
        <v>336</v>
      </c>
      <c r="AA462" s="10" t="str">
        <f t="shared" si="121"/>
        <v/>
      </c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 t="str">
        <f t="shared" ref="BP462:BP521" si="133">Z462</f>
        <v/>
      </c>
      <c r="BQ462" s="10" t="str">
        <f t="shared" si="115"/>
        <v/>
      </c>
      <c r="BR462" s="1">
        <f t="shared" si="130"/>
        <v>0</v>
      </c>
      <c r="BS462" s="1">
        <f t="shared" si="131"/>
        <v>0</v>
      </c>
      <c r="BT462" s="1">
        <f>COUNTIF($BS$10:BS462,601)</f>
        <v>10</v>
      </c>
      <c r="BU462" s="1">
        <f t="shared" si="132"/>
        <v>0</v>
      </c>
    </row>
    <row r="463" spans="2:73">
      <c r="B463" s="1" t="str">
        <f t="shared" si="128"/>
        <v>SkillDescBrief4010607</v>
      </c>
      <c r="C463" s="1" t="str">
        <f t="shared" si="129"/>
        <v>SkillDescDetail401060701</v>
      </c>
      <c r="D463" s="3">
        <v>401060701</v>
      </c>
      <c r="E463" s="3">
        <v>4010607</v>
      </c>
      <c r="F463" s="3">
        <v>1</v>
      </c>
      <c r="G463" s="3" t="s">
        <v>332</v>
      </c>
      <c r="H463" s="3"/>
      <c r="I463" s="3" t="s">
        <v>333</v>
      </c>
      <c r="J463" s="3"/>
      <c r="K463" s="3" t="s">
        <v>334</v>
      </c>
      <c r="L463" s="3"/>
      <c r="M463" s="3"/>
      <c r="N463" s="3"/>
      <c r="O463" s="3"/>
      <c r="P463" s="3"/>
      <c r="Q463" s="3" t="s">
        <v>335</v>
      </c>
      <c r="R463" s="3"/>
      <c r="S463" s="3" t="str">
        <f>IF(H463="","",$B$2&amp;G463&amp;$B$2&amp;$B$1&amp;H463)</f>
        <v/>
      </c>
      <c r="T463" s="3" t="str">
        <f>IF(J463="","",$B$2&amp;I463&amp;$B$2&amp;$B$1&amp;J463)</f>
        <v/>
      </c>
      <c r="U463" s="3" t="str">
        <f>IF(L463="","",$B$2&amp;K463&amp;$B$2&amp;$B$1&amp;L463)</f>
        <v/>
      </c>
      <c r="V463" s="3" t="str">
        <f>IF(N463="","",$B$2&amp;M463&amp;$B$2&amp;$B$1&amp;N463)</f>
        <v/>
      </c>
      <c r="W463" s="3" t="str">
        <f>IF(P463="","",$B$2&amp;O463&amp;$B$2&amp;$B$1&amp;P463)</f>
        <v/>
      </c>
      <c r="X463" s="3" t="str">
        <f>IF(R463="","",$B$2&amp;Q463&amp;$B$2&amp;$B$1&amp;R463)</f>
        <v/>
      </c>
      <c r="Y463" s="3" t="str">
        <f t="shared" si="126"/>
        <v>{}</v>
      </c>
      <c r="Z463" s="11" t="s">
        <v>455</v>
      </c>
      <c r="AA463" s="11" t="str">
        <f t="shared" si="121"/>
        <v>击杀敌人，获得&lt;c=A6EC41&gt;130&lt;/c&gt;点能量</v>
      </c>
      <c r="AB463" s="11"/>
      <c r="AC463" s="11"/>
      <c r="AD463" s="11"/>
      <c r="AE463" s="11"/>
      <c r="AF463" s="11"/>
      <c r="AG463" s="11"/>
      <c r="AH463" s="11"/>
      <c r="AI463" s="11"/>
      <c r="AJ463" s="11" t="s">
        <v>456</v>
      </c>
      <c r="AK463" s="11" t="str">
        <f>$B$6</f>
        <v>&lt;c=A6EC41&gt;</v>
      </c>
      <c r="AL463" s="11">
        <v>130</v>
      </c>
      <c r="AM463" s="11" t="s">
        <v>298</v>
      </c>
      <c r="AN463" s="11" t="s">
        <v>457</v>
      </c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 t="str">
        <f t="shared" si="133"/>
        <v>击杀敌人可以额外获得能量</v>
      </c>
      <c r="BQ463" s="11" t="str">
        <f t="shared" si="115"/>
        <v>击杀敌人，获得&lt;c=A6EC41&gt;130&lt;/c&gt;点能量</v>
      </c>
      <c r="BR463" s="1">
        <f t="shared" si="130"/>
        <v>7</v>
      </c>
      <c r="BS463" s="1">
        <f t="shared" si="131"/>
        <v>701</v>
      </c>
      <c r="BT463" s="1">
        <f>COUNTIF($BS$10:BS463,601)</f>
        <v>10</v>
      </c>
      <c r="BU463" s="1">
        <f t="shared" si="132"/>
        <v>0</v>
      </c>
    </row>
    <row r="464" spans="2:73">
      <c r="B464" s="1" t="str">
        <f t="shared" si="128"/>
        <v>SkillDescBrief4010607</v>
      </c>
      <c r="C464" s="1" t="str">
        <f t="shared" si="129"/>
        <v>SkillDescDetail401060702</v>
      </c>
      <c r="D464" s="3">
        <v>401060702</v>
      </c>
      <c r="E464" s="3">
        <v>4010607</v>
      </c>
      <c r="F464" s="3">
        <v>2</v>
      </c>
      <c r="G464" s="3" t="s">
        <v>332</v>
      </c>
      <c r="H464" s="3"/>
      <c r="I464" s="3" t="s">
        <v>333</v>
      </c>
      <c r="J464" s="3"/>
      <c r="K464" s="3" t="s">
        <v>334</v>
      </c>
      <c r="L464" s="3"/>
      <c r="M464" s="3"/>
      <c r="N464" s="3"/>
      <c r="O464" s="3"/>
      <c r="P464" s="3"/>
      <c r="Q464" s="3" t="s">
        <v>335</v>
      </c>
      <c r="R464" s="3"/>
      <c r="S464" s="3" t="str">
        <f>IF(H464="","",$B$2&amp;G464&amp;$B$2&amp;$B$1&amp;H464)</f>
        <v/>
      </c>
      <c r="T464" s="3" t="str">
        <f>IF(J464="","",$B$2&amp;I464&amp;$B$2&amp;$B$1&amp;J464)</f>
        <v/>
      </c>
      <c r="U464" s="3" t="str">
        <f>IF(L464="","",$B$2&amp;K464&amp;$B$2&amp;$B$1&amp;L464)</f>
        <v/>
      </c>
      <c r="V464" s="3" t="str">
        <f>IF(N464="","",$B$2&amp;M464&amp;$B$2&amp;$B$1&amp;N464)</f>
        <v/>
      </c>
      <c r="W464" s="3" t="str">
        <f>IF(P464="","",$B$2&amp;O464&amp;$B$2&amp;$B$1&amp;P464)</f>
        <v/>
      </c>
      <c r="X464" s="3" t="str">
        <f>IF(R464="","",$B$2&amp;Q464&amp;$B$2&amp;$B$1&amp;R464)</f>
        <v/>
      </c>
      <c r="Y464" s="3" t="str">
        <f t="shared" si="126"/>
        <v>{}</v>
      </c>
      <c r="Z464" s="11" t="str">
        <f t="shared" ref="Z464:Z467" si="134">_xlfn.TEXTJOIN("",1,AA464:BN464)</f>
        <v/>
      </c>
      <c r="AA464" s="11" t="str">
        <f t="shared" si="121"/>
        <v/>
      </c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 t="str">
        <f t="shared" si="133"/>
        <v/>
      </c>
      <c r="BQ464" s="11" t="str">
        <f t="shared" si="115"/>
        <v/>
      </c>
      <c r="BR464" s="1">
        <f t="shared" si="130"/>
        <v>7</v>
      </c>
      <c r="BS464" s="1">
        <f t="shared" si="131"/>
        <v>702</v>
      </c>
      <c r="BT464" s="1">
        <f>COUNTIF($BS$10:BS464,601)</f>
        <v>10</v>
      </c>
      <c r="BU464" s="1">
        <f t="shared" si="132"/>
        <v>0</v>
      </c>
    </row>
    <row r="465" spans="2:73">
      <c r="B465" s="1" t="str">
        <f t="shared" si="128"/>
        <v>SkillDescBrief4010607</v>
      </c>
      <c r="C465" s="1" t="str">
        <f t="shared" si="129"/>
        <v>SkillDescDetail401060703</v>
      </c>
      <c r="D465" s="3">
        <v>401060703</v>
      </c>
      <c r="E465" s="3">
        <v>4010607</v>
      </c>
      <c r="F465" s="3">
        <v>3</v>
      </c>
      <c r="G465" s="3" t="s">
        <v>332</v>
      </c>
      <c r="H465" s="3"/>
      <c r="I465" s="3" t="s">
        <v>333</v>
      </c>
      <c r="J465" s="3"/>
      <c r="K465" s="3" t="s">
        <v>334</v>
      </c>
      <c r="L465" s="3"/>
      <c r="M465" s="3"/>
      <c r="N465" s="3"/>
      <c r="O465" s="3"/>
      <c r="P465" s="3"/>
      <c r="Q465" s="3" t="s">
        <v>335</v>
      </c>
      <c r="R465" s="3"/>
      <c r="S465" s="3" t="str">
        <f>IF(H465="","",$B$2&amp;G465&amp;$B$2&amp;$B$1&amp;H465)</f>
        <v/>
      </c>
      <c r="T465" s="3" t="str">
        <f>IF(J465="","",$B$2&amp;I465&amp;$B$2&amp;$B$1&amp;J465)</f>
        <v/>
      </c>
      <c r="U465" s="3" t="str">
        <f>IF(L465="","",$B$2&amp;K465&amp;$B$2&amp;$B$1&amp;L465)</f>
        <v/>
      </c>
      <c r="V465" s="3" t="str">
        <f>IF(N465="","",$B$2&amp;M465&amp;$B$2&amp;$B$1&amp;N465)</f>
        <v/>
      </c>
      <c r="W465" s="3" t="str">
        <f>IF(P465="","",$B$2&amp;O465&amp;$B$2&amp;$B$1&amp;P465)</f>
        <v/>
      </c>
      <c r="X465" s="3" t="str">
        <f>IF(R465="","",$B$2&amp;Q465&amp;$B$2&amp;$B$1&amp;R465)</f>
        <v/>
      </c>
      <c r="Y465" s="3" t="str">
        <f t="shared" si="126"/>
        <v>{}</v>
      </c>
      <c r="Z465" s="11" t="str">
        <f t="shared" si="134"/>
        <v/>
      </c>
      <c r="AA465" s="11" t="str">
        <f t="shared" si="121"/>
        <v/>
      </c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 t="str">
        <f t="shared" si="133"/>
        <v/>
      </c>
      <c r="BQ465" s="11" t="str">
        <f t="shared" si="115"/>
        <v/>
      </c>
      <c r="BR465" s="1">
        <f t="shared" si="130"/>
        <v>7</v>
      </c>
      <c r="BS465" s="1">
        <f t="shared" si="131"/>
        <v>703</v>
      </c>
      <c r="BT465" s="1">
        <f>COUNTIF($BS$10:BS465,601)</f>
        <v>10</v>
      </c>
      <c r="BU465" s="1">
        <f t="shared" si="132"/>
        <v>0</v>
      </c>
    </row>
    <row r="466" spans="2:73">
      <c r="B466" s="1" t="str">
        <f t="shared" si="128"/>
        <v>SkillDescBrief4010607</v>
      </c>
      <c r="C466" s="1" t="str">
        <f t="shared" si="129"/>
        <v>SkillDescDetail401060704</v>
      </c>
      <c r="D466" s="3">
        <v>401060704</v>
      </c>
      <c r="E466" s="3">
        <v>4010607</v>
      </c>
      <c r="F466" s="3">
        <v>4</v>
      </c>
      <c r="G466" s="3" t="s">
        <v>332</v>
      </c>
      <c r="H466" s="3"/>
      <c r="I466" s="3" t="s">
        <v>333</v>
      </c>
      <c r="J466" s="3"/>
      <c r="K466" s="3" t="s">
        <v>334</v>
      </c>
      <c r="L466" s="3"/>
      <c r="M466" s="3"/>
      <c r="N466" s="3"/>
      <c r="O466" s="3"/>
      <c r="P466" s="3"/>
      <c r="Q466" s="3" t="s">
        <v>335</v>
      </c>
      <c r="R466" s="3"/>
      <c r="S466" s="3" t="str">
        <f>IF(H466="","",$B$2&amp;G466&amp;$B$2&amp;$B$1&amp;H466)</f>
        <v/>
      </c>
      <c r="T466" s="3" t="str">
        <f>IF(J466="","",$B$2&amp;I466&amp;$B$2&amp;$B$1&amp;J466)</f>
        <v/>
      </c>
      <c r="U466" s="3" t="str">
        <f>IF(L466="","",$B$2&amp;K466&amp;$B$2&amp;$B$1&amp;L466)</f>
        <v/>
      </c>
      <c r="V466" s="3" t="str">
        <f>IF(N466="","",$B$2&amp;M466&amp;$B$2&amp;$B$1&amp;N466)</f>
        <v/>
      </c>
      <c r="W466" s="3" t="str">
        <f>IF(P466="","",$B$2&amp;O466&amp;$B$2&amp;$B$1&amp;P466)</f>
        <v/>
      </c>
      <c r="X466" s="3" t="str">
        <f>IF(R466="","",$B$2&amp;Q466&amp;$B$2&amp;$B$1&amp;R466)</f>
        <v/>
      </c>
      <c r="Y466" s="3" t="str">
        <f t="shared" si="126"/>
        <v>{}</v>
      </c>
      <c r="Z466" s="11" t="str">
        <f t="shared" si="134"/>
        <v/>
      </c>
      <c r="AA466" s="11" t="str">
        <f t="shared" si="121"/>
        <v/>
      </c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 t="str">
        <f t="shared" si="133"/>
        <v/>
      </c>
      <c r="BQ466" s="11" t="str">
        <f t="shared" si="115"/>
        <v/>
      </c>
      <c r="BR466" s="1">
        <f t="shared" si="130"/>
        <v>7</v>
      </c>
      <c r="BS466" s="1">
        <f t="shared" si="131"/>
        <v>704</v>
      </c>
      <c r="BT466" s="1">
        <f>COUNTIF($BS$10:BS466,601)</f>
        <v>10</v>
      </c>
      <c r="BU466" s="1">
        <f t="shared" si="132"/>
        <v>0</v>
      </c>
    </row>
    <row r="467" spans="2:73">
      <c r="B467" s="1" t="str">
        <f t="shared" si="128"/>
        <v>SkillDescBrief4010607</v>
      </c>
      <c r="C467" s="1" t="str">
        <f t="shared" si="129"/>
        <v>SkillDescDetail401060705</v>
      </c>
      <c r="D467" s="3">
        <v>401060705</v>
      </c>
      <c r="E467" s="3">
        <v>4010607</v>
      </c>
      <c r="F467" s="3">
        <v>5</v>
      </c>
      <c r="G467" s="3" t="s">
        <v>332</v>
      </c>
      <c r="H467" s="3"/>
      <c r="I467" s="3" t="s">
        <v>333</v>
      </c>
      <c r="J467" s="3"/>
      <c r="K467" s="3" t="s">
        <v>334</v>
      </c>
      <c r="L467" s="3"/>
      <c r="M467" s="3"/>
      <c r="N467" s="3"/>
      <c r="O467" s="3"/>
      <c r="P467" s="3"/>
      <c r="Q467" s="3" t="s">
        <v>335</v>
      </c>
      <c r="R467" s="3"/>
      <c r="S467" s="3" t="str">
        <f>IF(H467="","",$B$2&amp;G467&amp;$B$2&amp;$B$1&amp;H467)</f>
        <v/>
      </c>
      <c r="T467" s="3" t="str">
        <f>IF(J467="","",$B$2&amp;I467&amp;$B$2&amp;$B$1&amp;J467)</f>
        <v/>
      </c>
      <c r="U467" s="3" t="str">
        <f>IF(L467="","",$B$2&amp;K467&amp;$B$2&amp;$B$1&amp;L467)</f>
        <v/>
      </c>
      <c r="V467" s="3" t="str">
        <f>IF(N467="","",$B$2&amp;M467&amp;$B$2&amp;$B$1&amp;N467)</f>
        <v/>
      </c>
      <c r="W467" s="3" t="str">
        <f>IF(P467="","",$B$2&amp;O467&amp;$B$2&amp;$B$1&amp;P467)</f>
        <v/>
      </c>
      <c r="X467" s="3" t="str">
        <f>IF(R467="","",$B$2&amp;Q467&amp;$B$2&amp;$B$1&amp;R467)</f>
        <v/>
      </c>
      <c r="Y467" s="3" t="str">
        <f t="shared" si="126"/>
        <v>{}</v>
      </c>
      <c r="Z467" s="11" t="str">
        <f t="shared" si="134"/>
        <v/>
      </c>
      <c r="AA467" s="11" t="str">
        <f t="shared" si="121"/>
        <v/>
      </c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 t="str">
        <f t="shared" si="133"/>
        <v/>
      </c>
      <c r="BQ467" s="11" t="str">
        <f t="shared" si="115"/>
        <v/>
      </c>
      <c r="BR467" s="1">
        <f t="shared" si="130"/>
        <v>7</v>
      </c>
      <c r="BS467" s="1">
        <f t="shared" si="131"/>
        <v>705</v>
      </c>
      <c r="BT467" s="1">
        <f>COUNTIF($BS$10:BS467,601)</f>
        <v>10</v>
      </c>
      <c r="BU467" s="1">
        <f t="shared" si="132"/>
        <v>0</v>
      </c>
    </row>
    <row r="468" spans="2:73">
      <c r="B468" s="1" t="str">
        <f t="shared" si="128"/>
        <v>SkillDescBrief// 普攻-强</v>
      </c>
      <c r="C468" s="1" t="str">
        <f t="shared" si="129"/>
        <v>SkillDescDetail// 普攻-强化攻击</v>
      </c>
      <c r="D468" s="7" t="s">
        <v>458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 t="str">
        <f t="shared" si="126"/>
        <v/>
      </c>
      <c r="Z468" s="10" t="s">
        <v>336</v>
      </c>
      <c r="AA468" s="10" t="str">
        <f t="shared" si="121"/>
        <v/>
      </c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 t="str">
        <f t="shared" si="133"/>
        <v/>
      </c>
      <c r="BQ468" s="10" t="str">
        <f t="shared" si="115"/>
        <v/>
      </c>
      <c r="BR468" s="1">
        <f t="shared" si="130"/>
        <v>0</v>
      </c>
      <c r="BS468" s="1">
        <f t="shared" si="131"/>
        <v>0</v>
      </c>
      <c r="BT468" s="1">
        <f>COUNTIF($BS$10:BS468,601)</f>
        <v>10</v>
      </c>
      <c r="BU468" s="1">
        <f t="shared" si="132"/>
        <v>0</v>
      </c>
    </row>
    <row r="469" spans="2:73">
      <c r="B469" s="1" t="str">
        <f t="shared" si="128"/>
        <v>SkillDescBrief4010608</v>
      </c>
      <c r="C469" s="1" t="str">
        <f t="shared" si="129"/>
        <v>SkillDescDetail401060801</v>
      </c>
      <c r="D469" s="3">
        <v>401060801</v>
      </c>
      <c r="E469" s="3">
        <v>4010608</v>
      </c>
      <c r="F469" s="3">
        <v>1</v>
      </c>
      <c r="G469" s="3" t="s">
        <v>332</v>
      </c>
      <c r="H469" s="3">
        <f ca="1">ROUND(_xlfn.XLOOKUP($F469,$D$1:$D$5,$E$1:$E$5)*OFFSET(H469,5-F469,0)/0.05,0)*0.05</f>
        <v>3.2</v>
      </c>
      <c r="I469" s="3" t="s">
        <v>333</v>
      </c>
      <c r="J469" s="3"/>
      <c r="K469" s="3" t="s">
        <v>334</v>
      </c>
      <c r="L469" s="3"/>
      <c r="M469" s="3"/>
      <c r="N469" s="3"/>
      <c r="O469" s="3"/>
      <c r="P469" s="3"/>
      <c r="Q469" s="3" t="s">
        <v>335</v>
      </c>
      <c r="R469" s="3"/>
      <c r="S469" s="3" t="str">
        <f ca="1">IF(H469="","",$B$2&amp;G469&amp;$B$2&amp;$B$1&amp;H469)</f>
        <v>"AtkPower":3.2</v>
      </c>
      <c r="T469" s="3" t="str">
        <f>IF(J469="","",$B$2&amp;I469&amp;$B$2&amp;$B$1&amp;J469)</f>
        <v/>
      </c>
      <c r="U469" s="3" t="str">
        <f>IF(L469="","",$B$2&amp;K469&amp;$B$2&amp;$B$1&amp;L469)</f>
        <v/>
      </c>
      <c r="V469" s="3" t="str">
        <f>IF(N469="","",$B$2&amp;M469&amp;$B$2&amp;$B$1&amp;N469)</f>
        <v/>
      </c>
      <c r="W469" s="3" t="str">
        <f>IF(P469="","",$B$2&amp;O469&amp;$B$2&amp;$B$1&amp;P469)</f>
        <v/>
      </c>
      <c r="X469" s="3" t="str">
        <f>IF(R469="","",$B$2&amp;Q469&amp;$B$2&amp;$B$1&amp;R469)</f>
        <v/>
      </c>
      <c r="Y469" s="3" t="str">
        <f ca="1" t="shared" si="126"/>
        <v>{"AtkPower":3.2}</v>
      </c>
      <c r="Z469" s="11" t="s">
        <v>336</v>
      </c>
      <c r="AA469" s="11" t="str">
        <f t="shared" si="121"/>
        <v/>
      </c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 t="str">
        <f t="shared" si="133"/>
        <v/>
      </c>
      <c r="BQ469" s="11" t="str">
        <f t="shared" si="115"/>
        <v/>
      </c>
      <c r="BR469" s="1">
        <f t="shared" si="130"/>
        <v>8</v>
      </c>
      <c r="BS469" s="1">
        <f t="shared" si="131"/>
        <v>801</v>
      </c>
      <c r="BT469" s="1">
        <f>COUNTIF($BS$10:BS469,601)</f>
        <v>10</v>
      </c>
      <c r="BU469" s="1">
        <f t="shared" si="132"/>
        <v>0</v>
      </c>
    </row>
    <row r="470" spans="2:73">
      <c r="B470" s="1" t="str">
        <f t="shared" si="128"/>
        <v>SkillDescBrief4010608</v>
      </c>
      <c r="C470" s="1" t="str">
        <f t="shared" si="129"/>
        <v>SkillDescDetail401060802</v>
      </c>
      <c r="D470" s="3">
        <v>401060802</v>
      </c>
      <c r="E470" s="3">
        <v>4010608</v>
      </c>
      <c r="F470" s="3">
        <v>2</v>
      </c>
      <c r="G470" s="3" t="s">
        <v>332</v>
      </c>
      <c r="H470" s="3">
        <f ca="1">ROUND(_xlfn.XLOOKUP($F470,$D$1:$D$5,$E$1:$E$5)*OFFSET(H470,5-F470,0)/0.05,0)*0.05</f>
        <v>3.45</v>
      </c>
      <c r="I470" s="3" t="s">
        <v>333</v>
      </c>
      <c r="J470" s="3"/>
      <c r="K470" s="3" t="s">
        <v>334</v>
      </c>
      <c r="L470" s="3"/>
      <c r="M470" s="3"/>
      <c r="N470" s="3"/>
      <c r="O470" s="3"/>
      <c r="P470" s="3"/>
      <c r="Q470" s="3" t="s">
        <v>335</v>
      </c>
      <c r="R470" s="3"/>
      <c r="S470" s="3" t="str">
        <f ca="1">IF(H470="","",$B$2&amp;G470&amp;$B$2&amp;$B$1&amp;H470)</f>
        <v>"AtkPower":3.45</v>
      </c>
      <c r="T470" s="3" t="str">
        <f>IF(J470="","",$B$2&amp;I470&amp;$B$2&amp;$B$1&amp;J470)</f>
        <v/>
      </c>
      <c r="U470" s="3" t="str">
        <f>IF(L470="","",$B$2&amp;K470&amp;$B$2&amp;$B$1&amp;L470)</f>
        <v/>
      </c>
      <c r="V470" s="3" t="str">
        <f>IF(N470="","",$B$2&amp;M470&amp;$B$2&amp;$B$1&amp;N470)</f>
        <v/>
      </c>
      <c r="W470" s="3" t="str">
        <f>IF(P470="","",$B$2&amp;O470&amp;$B$2&amp;$B$1&amp;P470)</f>
        <v/>
      </c>
      <c r="X470" s="3" t="str">
        <f>IF(R470="","",$B$2&amp;Q470&amp;$B$2&amp;$B$1&amp;R470)</f>
        <v/>
      </c>
      <c r="Y470" s="3" t="str">
        <f ca="1" t="shared" si="126"/>
        <v>{"AtkPower":3.45}</v>
      </c>
      <c r="Z470" s="11" t="s">
        <v>336</v>
      </c>
      <c r="AA470" s="11" t="str">
        <f t="shared" si="121"/>
        <v/>
      </c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 t="str">
        <f t="shared" si="133"/>
        <v/>
      </c>
      <c r="BQ470" s="11" t="str">
        <f t="shared" si="115"/>
        <v/>
      </c>
      <c r="BR470" s="1">
        <f t="shared" si="130"/>
        <v>8</v>
      </c>
      <c r="BS470" s="1">
        <f t="shared" si="131"/>
        <v>802</v>
      </c>
      <c r="BT470" s="1">
        <f>COUNTIF($BS$10:BS470,601)</f>
        <v>10</v>
      </c>
      <c r="BU470" s="1">
        <f t="shared" si="132"/>
        <v>0</v>
      </c>
    </row>
    <row r="471" spans="2:73">
      <c r="B471" s="1" t="str">
        <f t="shared" si="128"/>
        <v>SkillDescBrief4010608</v>
      </c>
      <c r="C471" s="1" t="str">
        <f t="shared" si="129"/>
        <v>SkillDescDetail401060803</v>
      </c>
      <c r="D471" s="3">
        <v>401060803</v>
      </c>
      <c r="E471" s="3">
        <v>4010608</v>
      </c>
      <c r="F471" s="3">
        <v>3</v>
      </c>
      <c r="G471" s="3" t="s">
        <v>332</v>
      </c>
      <c r="H471" s="3">
        <f ca="1">ROUND(_xlfn.XLOOKUP($F471,$D$1:$D$5,$E$1:$E$5)*OFFSET(H471,5-F471,0)/0.05,0)*0.05</f>
        <v>3.7</v>
      </c>
      <c r="I471" s="3" t="s">
        <v>333</v>
      </c>
      <c r="J471" s="3"/>
      <c r="K471" s="3" t="s">
        <v>334</v>
      </c>
      <c r="L471" s="3"/>
      <c r="M471" s="3"/>
      <c r="N471" s="3"/>
      <c r="O471" s="3"/>
      <c r="P471" s="3"/>
      <c r="Q471" s="3" t="s">
        <v>335</v>
      </c>
      <c r="R471" s="3"/>
      <c r="S471" s="3" t="str">
        <f ca="1">IF(H471="","",$B$2&amp;G471&amp;$B$2&amp;$B$1&amp;H471)</f>
        <v>"AtkPower":3.7</v>
      </c>
      <c r="T471" s="3" t="str">
        <f>IF(J471="","",$B$2&amp;I471&amp;$B$2&amp;$B$1&amp;J471)</f>
        <v/>
      </c>
      <c r="U471" s="3" t="str">
        <f>IF(L471="","",$B$2&amp;K471&amp;$B$2&amp;$B$1&amp;L471)</f>
        <v/>
      </c>
      <c r="V471" s="3" t="str">
        <f>IF(N471="","",$B$2&amp;M471&amp;$B$2&amp;$B$1&amp;N471)</f>
        <v/>
      </c>
      <c r="W471" s="3" t="str">
        <f>IF(P471="","",$B$2&amp;O471&amp;$B$2&amp;$B$1&amp;P471)</f>
        <v/>
      </c>
      <c r="X471" s="3" t="str">
        <f>IF(R471="","",$B$2&amp;Q471&amp;$B$2&amp;$B$1&amp;R471)</f>
        <v/>
      </c>
      <c r="Y471" s="3" t="str">
        <f ca="1" t="shared" si="126"/>
        <v>{"AtkPower":3.7}</v>
      </c>
      <c r="Z471" s="11" t="s">
        <v>336</v>
      </c>
      <c r="AA471" s="11" t="str">
        <f t="shared" si="121"/>
        <v/>
      </c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 t="str">
        <f t="shared" si="133"/>
        <v/>
      </c>
      <c r="BQ471" s="11" t="str">
        <f t="shared" si="115"/>
        <v/>
      </c>
      <c r="BR471" s="1">
        <f t="shared" si="130"/>
        <v>8</v>
      </c>
      <c r="BS471" s="1">
        <f t="shared" si="131"/>
        <v>803</v>
      </c>
      <c r="BT471" s="1">
        <f>COUNTIF($BS$10:BS471,601)</f>
        <v>10</v>
      </c>
      <c r="BU471" s="1">
        <f t="shared" si="132"/>
        <v>0</v>
      </c>
    </row>
    <row r="472" spans="2:73">
      <c r="B472" s="1" t="str">
        <f t="shared" si="128"/>
        <v>SkillDescBrief4010608</v>
      </c>
      <c r="C472" s="1" t="str">
        <f t="shared" si="129"/>
        <v>SkillDescDetail401060804</v>
      </c>
      <c r="D472" s="3">
        <v>401060804</v>
      </c>
      <c r="E472" s="3">
        <v>4010608</v>
      </c>
      <c r="F472" s="3">
        <v>4</v>
      </c>
      <c r="G472" s="3" t="s">
        <v>332</v>
      </c>
      <c r="H472" s="3">
        <f ca="1">ROUND(_xlfn.XLOOKUP($F472,$D$1:$D$5,$E$1:$E$5)*OFFSET(H472,5-F472,0)/0.05,0)*0.05</f>
        <v>4.15</v>
      </c>
      <c r="I472" s="3" t="s">
        <v>333</v>
      </c>
      <c r="J472" s="3"/>
      <c r="K472" s="3" t="s">
        <v>334</v>
      </c>
      <c r="L472" s="3"/>
      <c r="M472" s="3"/>
      <c r="N472" s="3"/>
      <c r="O472" s="3"/>
      <c r="P472" s="3"/>
      <c r="Q472" s="3" t="s">
        <v>335</v>
      </c>
      <c r="R472" s="3"/>
      <c r="S472" s="3" t="str">
        <f ca="1">IF(H472="","",$B$2&amp;G472&amp;$B$2&amp;$B$1&amp;H472)</f>
        <v>"AtkPower":4.15</v>
      </c>
      <c r="T472" s="3" t="str">
        <f>IF(J472="","",$B$2&amp;I472&amp;$B$2&amp;$B$1&amp;J472)</f>
        <v/>
      </c>
      <c r="U472" s="3" t="str">
        <f>IF(L472="","",$B$2&amp;K472&amp;$B$2&amp;$B$1&amp;L472)</f>
        <v/>
      </c>
      <c r="V472" s="3" t="str">
        <f>IF(N472="","",$B$2&amp;M472&amp;$B$2&amp;$B$1&amp;N472)</f>
        <v/>
      </c>
      <c r="W472" s="3" t="str">
        <f>IF(P472="","",$B$2&amp;O472&amp;$B$2&amp;$B$1&amp;P472)</f>
        <v/>
      </c>
      <c r="X472" s="3" t="str">
        <f>IF(R472="","",$B$2&amp;Q472&amp;$B$2&amp;$B$1&amp;R472)</f>
        <v/>
      </c>
      <c r="Y472" s="3" t="str">
        <f ca="1" t="shared" si="126"/>
        <v>{"AtkPower":4.15}</v>
      </c>
      <c r="Z472" s="11" t="s">
        <v>336</v>
      </c>
      <c r="AA472" s="11" t="str">
        <f t="shared" si="121"/>
        <v/>
      </c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 t="str">
        <f t="shared" si="133"/>
        <v/>
      </c>
      <c r="BQ472" s="11" t="str">
        <f t="shared" si="115"/>
        <v/>
      </c>
      <c r="BR472" s="1">
        <f t="shared" si="130"/>
        <v>8</v>
      </c>
      <c r="BS472" s="1">
        <f t="shared" si="131"/>
        <v>804</v>
      </c>
      <c r="BT472" s="1">
        <f>COUNTIF($BS$10:BS472,601)</f>
        <v>10</v>
      </c>
      <c r="BU472" s="1">
        <f t="shared" si="132"/>
        <v>0</v>
      </c>
    </row>
    <row r="473" spans="2:73">
      <c r="B473" s="1" t="str">
        <f t="shared" si="128"/>
        <v>SkillDescBrief4010608</v>
      </c>
      <c r="C473" s="1" t="str">
        <f t="shared" si="129"/>
        <v>SkillDescDetail401060805</v>
      </c>
      <c r="D473" s="3">
        <v>401060805</v>
      </c>
      <c r="E473" s="3">
        <v>4010608</v>
      </c>
      <c r="F473" s="3">
        <v>5</v>
      </c>
      <c r="G473" s="3" t="s">
        <v>332</v>
      </c>
      <c r="H473" s="3">
        <v>4.6</v>
      </c>
      <c r="I473" s="3" t="s">
        <v>333</v>
      </c>
      <c r="J473" s="3"/>
      <c r="K473" s="3" t="s">
        <v>334</v>
      </c>
      <c r="L473" s="3"/>
      <c r="M473" s="3"/>
      <c r="N473" s="3"/>
      <c r="O473" s="3"/>
      <c r="P473" s="3"/>
      <c r="Q473" s="3" t="s">
        <v>335</v>
      </c>
      <c r="R473" s="3"/>
      <c r="S473" s="3" t="str">
        <f>IF(H473="","",$B$2&amp;G473&amp;$B$2&amp;$B$1&amp;H473)</f>
        <v>"AtkPower":4.6</v>
      </c>
      <c r="T473" s="3" t="str">
        <f>IF(J473="","",$B$2&amp;I473&amp;$B$2&amp;$B$1&amp;J473)</f>
        <v/>
      </c>
      <c r="U473" s="3" t="str">
        <f>IF(L473="","",$B$2&amp;K473&amp;$B$2&amp;$B$1&amp;L473)</f>
        <v/>
      </c>
      <c r="V473" s="3" t="str">
        <f>IF(N473="","",$B$2&amp;M473&amp;$B$2&amp;$B$1&amp;N473)</f>
        <v/>
      </c>
      <c r="W473" s="3" t="str">
        <f>IF(P473="","",$B$2&amp;O473&amp;$B$2&amp;$B$1&amp;P473)</f>
        <v/>
      </c>
      <c r="X473" s="3" t="str">
        <f>IF(R473="","",$B$2&amp;Q473&amp;$B$2&amp;$B$1&amp;R473)</f>
        <v/>
      </c>
      <c r="Y473" s="3" t="str">
        <f t="shared" si="126"/>
        <v>{"AtkPower":4.6}</v>
      </c>
      <c r="Z473" s="11" t="s">
        <v>336</v>
      </c>
      <c r="AA473" s="11" t="str">
        <f t="shared" si="121"/>
        <v/>
      </c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 t="str">
        <f t="shared" si="133"/>
        <v/>
      </c>
      <c r="BQ473" s="11" t="str">
        <f t="shared" si="115"/>
        <v/>
      </c>
      <c r="BR473" s="1">
        <f t="shared" si="130"/>
        <v>8</v>
      </c>
      <c r="BS473" s="1">
        <f t="shared" si="131"/>
        <v>805</v>
      </c>
      <c r="BT473" s="1">
        <f>COUNTIF($BS$10:BS473,601)</f>
        <v>10</v>
      </c>
      <c r="BU473" s="1">
        <f t="shared" si="132"/>
        <v>0</v>
      </c>
    </row>
    <row r="474" spans="2:73">
      <c r="B474" s="1" t="str">
        <f t="shared" si="128"/>
        <v>SkillDescBrief// 机枪</v>
      </c>
      <c r="C474" s="1" t="str">
        <f t="shared" si="129"/>
        <v>SkillDescDetail// 机枪</v>
      </c>
      <c r="D474" s="7" t="s">
        <v>459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 t="str">
        <f t="shared" si="126"/>
        <v/>
      </c>
      <c r="Z474" s="10" t="s">
        <v>336</v>
      </c>
      <c r="AA474" s="10" t="str">
        <f t="shared" si="121"/>
        <v/>
      </c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 t="str">
        <f t="shared" si="133"/>
        <v/>
      </c>
      <c r="BQ474" s="10" t="str">
        <f t="shared" si="115"/>
        <v/>
      </c>
      <c r="BR474" s="1">
        <f t="shared" si="130"/>
        <v>0</v>
      </c>
      <c r="BS474" s="1">
        <f t="shared" si="131"/>
        <v>0</v>
      </c>
      <c r="BT474" s="1">
        <f>COUNTIF($BS$10:BS474,601)</f>
        <v>10</v>
      </c>
      <c r="BU474" s="1">
        <f t="shared" si="132"/>
        <v>0</v>
      </c>
    </row>
    <row r="475" spans="2:73">
      <c r="B475" s="1" t="str">
        <f t="shared" si="128"/>
        <v>SkillDescBrief// 普攻</v>
      </c>
      <c r="C475" s="1" t="str">
        <f t="shared" si="129"/>
        <v>SkillDescDetail// 普攻</v>
      </c>
      <c r="D475" s="7" t="s">
        <v>331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 t="str">
        <f t="shared" si="126"/>
        <v/>
      </c>
      <c r="Z475" s="10" t="s">
        <v>336</v>
      </c>
      <c r="AA475" s="10" t="str">
        <f t="shared" si="121"/>
        <v/>
      </c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 t="str">
        <f t="shared" si="133"/>
        <v/>
      </c>
      <c r="BQ475" s="10" t="str">
        <f t="shared" si="115"/>
        <v/>
      </c>
      <c r="BR475" s="1">
        <f t="shared" si="130"/>
        <v>0</v>
      </c>
      <c r="BS475" s="1">
        <f t="shared" si="131"/>
        <v>0</v>
      </c>
      <c r="BT475" s="1">
        <f>COUNTIF($BS$10:BS475,601)</f>
        <v>10</v>
      </c>
      <c r="BU475" s="1">
        <f t="shared" si="132"/>
        <v>0</v>
      </c>
    </row>
    <row r="476" spans="2:73">
      <c r="B476" s="1" t="str">
        <f t="shared" si="128"/>
        <v>SkillDescBrief4010701</v>
      </c>
      <c r="C476" s="1" t="str">
        <f t="shared" si="129"/>
        <v>SkillDescDetail401070101</v>
      </c>
      <c r="D476" s="3">
        <v>401070101</v>
      </c>
      <c r="E476" s="3">
        <v>4010701</v>
      </c>
      <c r="F476" s="3">
        <v>1</v>
      </c>
      <c r="G476" s="3" t="s">
        <v>332</v>
      </c>
      <c r="H476" s="3">
        <f ca="1">ROUND(_xlfn.XLOOKUP($F476,$D$1:$D$5,$E$1:$E$5)*OFFSET(H476,5-F476,0)/0.05,0)*0.05</f>
        <v>1.2</v>
      </c>
      <c r="I476" s="3" t="s">
        <v>333</v>
      </c>
      <c r="J476" s="3"/>
      <c r="K476" s="3" t="s">
        <v>334</v>
      </c>
      <c r="L476" s="3"/>
      <c r="M476" s="3"/>
      <c r="N476" s="3"/>
      <c r="O476" s="3"/>
      <c r="P476" s="3"/>
      <c r="Q476" s="3" t="s">
        <v>335</v>
      </c>
      <c r="R476" s="3"/>
      <c r="S476" s="3" t="str">
        <f ca="1">IF(H476="","",$B$2&amp;G476&amp;$B$2&amp;$B$1&amp;H476)</f>
        <v>"AtkPower":1.2</v>
      </c>
      <c r="T476" s="3" t="str">
        <f>IF(J476="","",$B$2&amp;I476&amp;$B$2&amp;$B$1&amp;J476)</f>
        <v/>
      </c>
      <c r="U476" s="3" t="str">
        <f>IF(L476="","",$B$2&amp;K476&amp;$B$2&amp;$B$1&amp;L476)</f>
        <v/>
      </c>
      <c r="V476" s="3" t="str">
        <f>IF(N476="","",$B$2&amp;M476&amp;$B$2&amp;$B$1&amp;N476)</f>
        <v/>
      </c>
      <c r="W476" s="3" t="str">
        <f>IF(P476="","",$B$2&amp;O476&amp;$B$2&amp;$B$1&amp;P476)</f>
        <v/>
      </c>
      <c r="X476" s="3" t="str">
        <f>IF(R476="","",$B$2&amp;Q476&amp;$B$2&amp;$B$1&amp;R476)</f>
        <v/>
      </c>
      <c r="Y476" s="3" t="str">
        <f ca="1" t="shared" si="126"/>
        <v>{"AtkPower":1.2}</v>
      </c>
      <c r="Z476" s="11" t="s">
        <v>460</v>
      </c>
      <c r="AA476" s="11" t="str">
        <f ca="1" t="shared" si="121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AB476" s="11"/>
      <c r="AC476" s="11"/>
      <c r="AD476" s="11"/>
      <c r="AE476" s="11"/>
      <c r="AF476" s="11"/>
      <c r="AG476" s="11"/>
      <c r="AH476" s="11"/>
      <c r="AI476" s="11"/>
      <c r="AJ476" s="11" t="s">
        <v>461</v>
      </c>
      <c r="AK476" s="11" t="str">
        <f>$B$6</f>
        <v>&lt;c=A6EC41&gt;</v>
      </c>
      <c r="AL476" s="11">
        <v>1</v>
      </c>
      <c r="AM476" s="11" t="s">
        <v>298</v>
      </c>
      <c r="AN476" s="11" t="s">
        <v>462</v>
      </c>
      <c r="AO476" s="11" t="str">
        <f>$B$8&amp;$B$6</f>
        <v>&lt;q=attr_atk&gt;&lt;c=A6EC41&gt;</v>
      </c>
      <c r="AP476" s="11" t="str">
        <f ca="1">ROUND($H476*100,2)&amp;"%"</f>
        <v>120%</v>
      </c>
      <c r="AQ476" s="11" t="s">
        <v>298</v>
      </c>
      <c r="AR476" s="11" t="s">
        <v>463</v>
      </c>
      <c r="AS476" s="11" t="str">
        <f>$B$6</f>
        <v>&lt;c=A6EC41&gt;</v>
      </c>
      <c r="AT476" s="11">
        <v>6</v>
      </c>
      <c r="AU476" s="11" t="s">
        <v>298</v>
      </c>
      <c r="AV476" s="11" t="s">
        <v>464</v>
      </c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 t="str">
        <f t="shared" si="133"/>
        <v>使用机枪进行高速射击，机枪过热后需要冷却</v>
      </c>
      <c r="BQ476" s="11" t="str">
        <f ca="1" t="shared" si="115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BR476" s="1">
        <f t="shared" si="130"/>
        <v>1</v>
      </c>
      <c r="BS476" s="1">
        <f t="shared" si="131"/>
        <v>101</v>
      </c>
      <c r="BT476" s="1">
        <f>COUNTIF($BS$10:BS476,601)</f>
        <v>10</v>
      </c>
      <c r="BU476" s="1">
        <f t="shared" si="132"/>
        <v>0</v>
      </c>
    </row>
    <row r="477" spans="2:73">
      <c r="B477" s="1" t="str">
        <f t="shared" si="128"/>
        <v>SkillDescBrief4010701</v>
      </c>
      <c r="C477" s="1" t="str">
        <f t="shared" si="129"/>
        <v>SkillDescDetail401070102</v>
      </c>
      <c r="D477" s="3">
        <v>401070102</v>
      </c>
      <c r="E477" s="3">
        <v>4010701</v>
      </c>
      <c r="F477" s="3">
        <v>2</v>
      </c>
      <c r="G477" s="3" t="s">
        <v>332</v>
      </c>
      <c r="H477" s="3">
        <f ca="1">ROUND(_xlfn.XLOOKUP($F477,$D$1:$D$5,$E$1:$E$5)*OFFSET(H477,5-F477,0)/0.05,0)*0.05</f>
        <v>1.3</v>
      </c>
      <c r="I477" s="3" t="s">
        <v>333</v>
      </c>
      <c r="J477" s="3"/>
      <c r="K477" s="3" t="s">
        <v>334</v>
      </c>
      <c r="L477" s="3"/>
      <c r="M477" s="3"/>
      <c r="N477" s="3"/>
      <c r="O477" s="3"/>
      <c r="P477" s="3"/>
      <c r="Q477" s="3" t="s">
        <v>335</v>
      </c>
      <c r="R477" s="3"/>
      <c r="S477" s="3" t="str">
        <f ca="1">IF(H477="","",$B$2&amp;G477&amp;$B$2&amp;$B$1&amp;H477)</f>
        <v>"AtkPower":1.3</v>
      </c>
      <c r="T477" s="3" t="str">
        <f>IF(J477="","",$B$2&amp;I477&amp;$B$2&amp;$B$1&amp;J477)</f>
        <v/>
      </c>
      <c r="U477" s="3" t="str">
        <f>IF(L477="","",$B$2&amp;K477&amp;$B$2&amp;$B$1&amp;L477)</f>
        <v/>
      </c>
      <c r="V477" s="3" t="str">
        <f>IF(N477="","",$B$2&amp;M477&amp;$B$2&amp;$B$1&amp;N477)</f>
        <v/>
      </c>
      <c r="W477" s="3" t="str">
        <f>IF(P477="","",$B$2&amp;O477&amp;$B$2&amp;$B$1&amp;P477)</f>
        <v/>
      </c>
      <c r="X477" s="3" t="str">
        <f>IF(R477="","",$B$2&amp;Q477&amp;$B$2&amp;$B$1&amp;R477)</f>
        <v/>
      </c>
      <c r="Y477" s="3" t="str">
        <f ca="1" t="shared" si="126"/>
        <v>{"AtkPower":1.3}</v>
      </c>
      <c r="Z477" s="11" t="s">
        <v>460</v>
      </c>
      <c r="AA477" s="11" t="str">
        <f ca="1" t="shared" si="121"/>
        <v>2级：造成的伤害提升&lt;q=attr_atk&gt;&lt;c=A6EC41&gt;130%&lt;/c&gt;</v>
      </c>
      <c r="AB477" s="11"/>
      <c r="AC477" s="11"/>
      <c r="AD477" s="11">
        <v>2</v>
      </c>
      <c r="AE477" s="11"/>
      <c r="AF477" s="11" t="s">
        <v>345</v>
      </c>
      <c r="AG477" s="11"/>
      <c r="AH477" s="11"/>
      <c r="AI477" s="11"/>
      <c r="AJ477" s="11" t="s">
        <v>302</v>
      </c>
      <c r="AK477" s="11" t="str">
        <f t="shared" ref="AK477:AK480" si="135">$B$8&amp;$B$6</f>
        <v>&lt;q=attr_atk&gt;&lt;c=A6EC41&gt;</v>
      </c>
      <c r="AL477" s="11" t="str">
        <f ca="1" t="shared" ref="AL477:AL480" si="136">ROUND($H477*100,2)&amp;"%"</f>
        <v>130%</v>
      </c>
      <c r="AM477" s="11" t="s">
        <v>298</v>
      </c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 t="str">
        <f t="shared" si="133"/>
        <v>使用机枪进行高速射击，机枪过热后需要冷却</v>
      </c>
      <c r="BQ477" s="11" t="str">
        <f ca="1" t="shared" si="115"/>
        <v>2级：造成的伤害提升&lt;q=attr_atk&gt;&lt;c=A6EC41&gt;130%&lt;/c&gt;</v>
      </c>
      <c r="BR477" s="1">
        <f t="shared" si="130"/>
        <v>1</v>
      </c>
      <c r="BS477" s="1">
        <f t="shared" si="131"/>
        <v>102</v>
      </c>
      <c r="BT477" s="1">
        <f>COUNTIF($BS$10:BS477,601)</f>
        <v>10</v>
      </c>
      <c r="BU477" s="1">
        <f t="shared" si="132"/>
        <v>0</v>
      </c>
    </row>
    <row r="478" spans="2:73">
      <c r="B478" s="1" t="str">
        <f t="shared" si="128"/>
        <v>SkillDescBrief4010701</v>
      </c>
      <c r="C478" s="1" t="str">
        <f t="shared" si="129"/>
        <v>SkillDescDetail401070103</v>
      </c>
      <c r="D478" s="3">
        <v>401070103</v>
      </c>
      <c r="E478" s="3">
        <v>4010701</v>
      </c>
      <c r="F478" s="3">
        <v>3</v>
      </c>
      <c r="G478" s="3" t="s">
        <v>332</v>
      </c>
      <c r="H478" s="3">
        <f ca="1">ROUND(_xlfn.XLOOKUP($F478,$D$1:$D$5,$E$1:$E$5)*OFFSET(H478,5-F478,0)/0.05,0)*0.05</f>
        <v>1.35</v>
      </c>
      <c r="I478" s="3" t="s">
        <v>333</v>
      </c>
      <c r="J478" s="3"/>
      <c r="K478" s="3" t="s">
        <v>334</v>
      </c>
      <c r="L478" s="3"/>
      <c r="M478" s="3"/>
      <c r="N478" s="3"/>
      <c r="O478" s="3"/>
      <c r="P478" s="3"/>
      <c r="Q478" s="3" t="s">
        <v>335</v>
      </c>
      <c r="R478" s="3"/>
      <c r="S478" s="3" t="str">
        <f ca="1">IF(H478="","",$B$2&amp;G478&amp;$B$2&amp;$B$1&amp;H478)</f>
        <v>"AtkPower":1.35</v>
      </c>
      <c r="T478" s="3" t="str">
        <f>IF(J478="","",$B$2&amp;I478&amp;$B$2&amp;$B$1&amp;J478)</f>
        <v/>
      </c>
      <c r="U478" s="3" t="str">
        <f>IF(L478="","",$B$2&amp;K478&amp;$B$2&amp;$B$1&amp;L478)</f>
        <v/>
      </c>
      <c r="V478" s="3" t="str">
        <f>IF(N478="","",$B$2&amp;M478&amp;$B$2&amp;$B$1&amp;N478)</f>
        <v/>
      </c>
      <c r="W478" s="3" t="str">
        <f>IF(P478="","",$B$2&amp;O478&amp;$B$2&amp;$B$1&amp;P478)</f>
        <v/>
      </c>
      <c r="X478" s="3" t="str">
        <f>IF(R478="","",$B$2&amp;Q478&amp;$B$2&amp;$B$1&amp;R478)</f>
        <v/>
      </c>
      <c r="Y478" s="3" t="str">
        <f ca="1" t="shared" si="126"/>
        <v>{"AtkPower":1.35}</v>
      </c>
      <c r="Z478" s="11" t="s">
        <v>460</v>
      </c>
      <c r="AA478" s="11" t="str">
        <f ca="1" t="shared" si="121"/>
        <v>3级：造成的伤害提升&lt;q=attr_atk&gt;&lt;c=A6EC41&gt;135%&lt;/c&gt;</v>
      </c>
      <c r="AB478" s="11"/>
      <c r="AC478" s="11"/>
      <c r="AD478" s="11">
        <v>3</v>
      </c>
      <c r="AE478" s="11"/>
      <c r="AF478" s="11" t="s">
        <v>345</v>
      </c>
      <c r="AG478" s="11"/>
      <c r="AH478" s="11"/>
      <c r="AI478" s="11"/>
      <c r="AJ478" s="11" t="s">
        <v>302</v>
      </c>
      <c r="AK478" s="11" t="str">
        <f t="shared" si="135"/>
        <v>&lt;q=attr_atk&gt;&lt;c=A6EC41&gt;</v>
      </c>
      <c r="AL478" s="11" t="str">
        <f ca="1" t="shared" si="136"/>
        <v>135%</v>
      </c>
      <c r="AM478" s="11" t="s">
        <v>298</v>
      </c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 t="str">
        <f t="shared" si="133"/>
        <v>使用机枪进行高速射击，机枪过热后需要冷却</v>
      </c>
      <c r="BQ478" s="11" t="str">
        <f ca="1" t="shared" si="115"/>
        <v>3级：造成的伤害提升&lt;q=attr_atk&gt;&lt;c=A6EC41&gt;135%&lt;/c&gt;</v>
      </c>
      <c r="BR478" s="1">
        <f t="shared" si="130"/>
        <v>1</v>
      </c>
      <c r="BS478" s="1">
        <f t="shared" si="131"/>
        <v>103</v>
      </c>
      <c r="BT478" s="1">
        <f>COUNTIF($BS$10:BS478,601)</f>
        <v>10</v>
      </c>
      <c r="BU478" s="1">
        <f t="shared" si="132"/>
        <v>0</v>
      </c>
    </row>
    <row r="479" spans="2:73">
      <c r="B479" s="1" t="str">
        <f t="shared" si="128"/>
        <v>SkillDescBrief4010701</v>
      </c>
      <c r="C479" s="1" t="str">
        <f t="shared" si="129"/>
        <v>SkillDescDetail401070104</v>
      </c>
      <c r="D479" s="3">
        <v>401070104</v>
      </c>
      <c r="E479" s="3">
        <v>4010701</v>
      </c>
      <c r="F479" s="3">
        <v>4</v>
      </c>
      <c r="G479" s="3" t="s">
        <v>332</v>
      </c>
      <c r="H479" s="3">
        <f ca="1">ROUND(_xlfn.XLOOKUP($F479,$D$1:$D$5,$E$1:$E$5)*OFFSET(H479,5-F479,0)/0.05,0)*0.05</f>
        <v>1.55</v>
      </c>
      <c r="I479" s="3" t="s">
        <v>333</v>
      </c>
      <c r="J479" s="3"/>
      <c r="K479" s="3" t="s">
        <v>334</v>
      </c>
      <c r="L479" s="3"/>
      <c r="M479" s="3"/>
      <c r="N479" s="3"/>
      <c r="O479" s="3"/>
      <c r="P479" s="3"/>
      <c r="Q479" s="3" t="s">
        <v>335</v>
      </c>
      <c r="R479" s="3"/>
      <c r="S479" s="3" t="str">
        <f ca="1">IF(H479="","",$B$2&amp;G479&amp;$B$2&amp;$B$1&amp;H479)</f>
        <v>"AtkPower":1.55</v>
      </c>
      <c r="T479" s="3" t="str">
        <f>IF(J479="","",$B$2&amp;I479&amp;$B$2&amp;$B$1&amp;J479)</f>
        <v/>
      </c>
      <c r="U479" s="3" t="str">
        <f>IF(L479="","",$B$2&amp;K479&amp;$B$2&amp;$B$1&amp;L479)</f>
        <v/>
      </c>
      <c r="V479" s="3" t="str">
        <f>IF(N479="","",$B$2&amp;M479&amp;$B$2&amp;$B$1&amp;N479)</f>
        <v/>
      </c>
      <c r="W479" s="3" t="str">
        <f>IF(P479="","",$B$2&amp;O479&amp;$B$2&amp;$B$1&amp;P479)</f>
        <v/>
      </c>
      <c r="X479" s="3" t="str">
        <f>IF(R479="","",$B$2&amp;Q479&amp;$B$2&amp;$B$1&amp;R479)</f>
        <v/>
      </c>
      <c r="Y479" s="3" t="str">
        <f ca="1" t="shared" si="126"/>
        <v>{"AtkPower":1.55}</v>
      </c>
      <c r="Z479" s="11" t="s">
        <v>460</v>
      </c>
      <c r="AA479" s="11" t="str">
        <f ca="1" t="shared" si="121"/>
        <v>4级：造成的伤害提升&lt;q=attr_atk&gt;&lt;c=A6EC41&gt;155%&lt;/c&gt;</v>
      </c>
      <c r="AB479" s="11"/>
      <c r="AC479" s="11"/>
      <c r="AD479" s="11">
        <v>4</v>
      </c>
      <c r="AE479" s="11"/>
      <c r="AF479" s="11" t="s">
        <v>345</v>
      </c>
      <c r="AG479" s="11"/>
      <c r="AH479" s="11"/>
      <c r="AI479" s="11"/>
      <c r="AJ479" s="11" t="s">
        <v>302</v>
      </c>
      <c r="AK479" s="11" t="str">
        <f t="shared" si="135"/>
        <v>&lt;q=attr_atk&gt;&lt;c=A6EC41&gt;</v>
      </c>
      <c r="AL479" s="11" t="str">
        <f ca="1" t="shared" si="136"/>
        <v>155%</v>
      </c>
      <c r="AM479" s="11" t="s">
        <v>298</v>
      </c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 t="str">
        <f t="shared" si="133"/>
        <v>使用机枪进行高速射击，机枪过热后需要冷却</v>
      </c>
      <c r="BQ479" s="11" t="str">
        <f ca="1" t="shared" si="115"/>
        <v>4级：造成的伤害提升&lt;q=attr_atk&gt;&lt;c=A6EC41&gt;155%&lt;/c&gt;</v>
      </c>
      <c r="BR479" s="1">
        <f t="shared" si="130"/>
        <v>1</v>
      </c>
      <c r="BS479" s="1">
        <f t="shared" si="131"/>
        <v>104</v>
      </c>
      <c r="BT479" s="1">
        <f>COUNTIF($BS$10:BS479,601)</f>
        <v>10</v>
      </c>
      <c r="BU479" s="1">
        <f t="shared" si="132"/>
        <v>0</v>
      </c>
    </row>
    <row r="480" spans="2:73">
      <c r="B480" s="1" t="str">
        <f t="shared" si="128"/>
        <v>SkillDescBrief4010701</v>
      </c>
      <c r="C480" s="1" t="str">
        <f t="shared" si="129"/>
        <v>SkillDescDetail401070105</v>
      </c>
      <c r="D480" s="3">
        <v>401070105</v>
      </c>
      <c r="E480" s="3">
        <v>4010701</v>
      </c>
      <c r="F480" s="3">
        <v>5</v>
      </c>
      <c r="G480" s="3" t="s">
        <v>332</v>
      </c>
      <c r="H480" s="3">
        <v>1.7</v>
      </c>
      <c r="I480" s="3" t="s">
        <v>333</v>
      </c>
      <c r="J480" s="3"/>
      <c r="K480" s="3" t="s">
        <v>334</v>
      </c>
      <c r="L480" s="3"/>
      <c r="M480" s="3"/>
      <c r="N480" s="3"/>
      <c r="O480" s="3"/>
      <c r="P480" s="3"/>
      <c r="Q480" s="3" t="s">
        <v>335</v>
      </c>
      <c r="R480" s="3"/>
      <c r="S480" s="3" t="str">
        <f>IF(H480="","",$B$2&amp;G480&amp;$B$2&amp;$B$1&amp;H480)</f>
        <v>"AtkPower":1.7</v>
      </c>
      <c r="T480" s="3" t="str">
        <f>IF(J480="","",$B$2&amp;I480&amp;$B$2&amp;$B$1&amp;J480)</f>
        <v/>
      </c>
      <c r="U480" s="3" t="str">
        <f>IF(L480="","",$B$2&amp;K480&amp;$B$2&amp;$B$1&amp;L480)</f>
        <v/>
      </c>
      <c r="V480" s="3" t="str">
        <f>IF(N480="","",$B$2&amp;M480&amp;$B$2&amp;$B$1&amp;N480)</f>
        <v/>
      </c>
      <c r="W480" s="3" t="str">
        <f>IF(P480="","",$B$2&amp;O480&amp;$B$2&amp;$B$1&amp;P480)</f>
        <v/>
      </c>
      <c r="X480" s="3" t="str">
        <f>IF(R480="","",$B$2&amp;Q480&amp;$B$2&amp;$B$1&amp;R480)</f>
        <v/>
      </c>
      <c r="Y480" s="3" t="str">
        <f t="shared" si="126"/>
        <v>{"AtkPower":1.7}</v>
      </c>
      <c r="Z480" s="11" t="s">
        <v>460</v>
      </c>
      <c r="AA480" s="11" t="str">
        <f t="shared" si="121"/>
        <v>5级：造成的伤害提升&lt;q=attr_atk&gt;&lt;c=A6EC41&gt;170%&lt;/c&gt;</v>
      </c>
      <c r="AB480" s="11"/>
      <c r="AC480" s="11"/>
      <c r="AD480" s="11">
        <v>5</v>
      </c>
      <c r="AE480" s="11"/>
      <c r="AF480" s="11" t="s">
        <v>345</v>
      </c>
      <c r="AG480" s="11"/>
      <c r="AH480" s="11"/>
      <c r="AI480" s="11"/>
      <c r="AJ480" s="11" t="s">
        <v>302</v>
      </c>
      <c r="AK480" s="11" t="str">
        <f t="shared" si="135"/>
        <v>&lt;q=attr_atk&gt;&lt;c=A6EC41&gt;</v>
      </c>
      <c r="AL480" s="11" t="str">
        <f t="shared" si="136"/>
        <v>170%</v>
      </c>
      <c r="AM480" s="11" t="s">
        <v>298</v>
      </c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 t="str">
        <f t="shared" si="133"/>
        <v>使用机枪进行高速射击，机枪过热后需要冷却</v>
      </c>
      <c r="BQ480" s="11" t="str">
        <f t="shared" si="115"/>
        <v>5级：造成的伤害提升&lt;q=attr_atk&gt;&lt;c=A6EC41&gt;170%&lt;/c&gt;</v>
      </c>
      <c r="BR480" s="1">
        <f t="shared" si="130"/>
        <v>1</v>
      </c>
      <c r="BS480" s="1">
        <f t="shared" si="131"/>
        <v>105</v>
      </c>
      <c r="BT480" s="1">
        <f>COUNTIF($BS$10:BS480,601)</f>
        <v>10</v>
      </c>
      <c r="BU480" s="1">
        <f t="shared" si="132"/>
        <v>0</v>
      </c>
    </row>
    <row r="481" spans="2:73">
      <c r="B481" s="1" t="str">
        <f t="shared" si="128"/>
        <v>SkillDescBrief// 大招</v>
      </c>
      <c r="C481" s="1" t="str">
        <f t="shared" si="129"/>
        <v>SkillDescDetail// 大招</v>
      </c>
      <c r="D481" s="7" t="s">
        <v>199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 t="str">
        <f t="shared" si="126"/>
        <v/>
      </c>
      <c r="Z481" s="10" t="s">
        <v>336</v>
      </c>
      <c r="AA481" s="10" t="str">
        <f t="shared" si="121"/>
        <v/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 t="str">
        <f t="shared" si="133"/>
        <v/>
      </c>
      <c r="BQ481" s="10" t="str">
        <f t="shared" ref="BQ481:BQ544" si="137">AA481</f>
        <v/>
      </c>
      <c r="BR481" s="1">
        <f t="shared" si="130"/>
        <v>0</v>
      </c>
      <c r="BS481" s="1">
        <f t="shared" si="131"/>
        <v>0</v>
      </c>
      <c r="BT481" s="1">
        <f>COUNTIF($BS$10:BS481,601)</f>
        <v>10</v>
      </c>
      <c r="BU481" s="1">
        <f t="shared" si="132"/>
        <v>0</v>
      </c>
    </row>
    <row r="482" spans="2:73">
      <c r="B482" s="1" t="str">
        <f t="shared" si="128"/>
        <v>SkillDescBrief4010702</v>
      </c>
      <c r="C482" s="1" t="str">
        <f t="shared" si="129"/>
        <v>SkillDescDetail401070201</v>
      </c>
      <c r="D482" s="3">
        <v>401070201</v>
      </c>
      <c r="E482" s="3">
        <v>4010702</v>
      </c>
      <c r="F482" s="3">
        <v>1</v>
      </c>
      <c r="G482" s="3" t="s">
        <v>332</v>
      </c>
      <c r="H482" s="3">
        <v>0.15</v>
      </c>
      <c r="I482" s="3" t="s">
        <v>333</v>
      </c>
      <c r="J482" s="3"/>
      <c r="K482" s="3" t="s">
        <v>334</v>
      </c>
      <c r="L482" s="3"/>
      <c r="M482" s="3"/>
      <c r="N482" s="3"/>
      <c r="O482" s="3"/>
      <c r="P482" s="3"/>
      <c r="Q482" s="3" t="s">
        <v>335</v>
      </c>
      <c r="R482" s="3"/>
      <c r="S482" s="3" t="str">
        <f>IF(H482="","",$B$2&amp;G482&amp;$B$2&amp;$B$1&amp;H482)</f>
        <v>"AtkPower":0.15</v>
      </c>
      <c r="T482" s="3" t="str">
        <f>IF(J482="","",$B$2&amp;I482&amp;$B$2&amp;$B$1&amp;J482)</f>
        <v/>
      </c>
      <c r="U482" s="3" t="str">
        <f>IF(L482="","",$B$2&amp;K482&amp;$B$2&amp;$B$1&amp;L482)</f>
        <v/>
      </c>
      <c r="V482" s="3" t="str">
        <f>IF(N482="","",$B$2&amp;M482&amp;$B$2&amp;$B$1&amp;N482)</f>
        <v/>
      </c>
      <c r="W482" s="3" t="str">
        <f>IF(P482="","",$B$2&amp;O482&amp;$B$2&amp;$B$1&amp;P482)</f>
        <v/>
      </c>
      <c r="X482" s="3" t="str">
        <f>IF(R482="","",$B$2&amp;Q482&amp;$B$2&amp;$B$1&amp;R482)</f>
        <v/>
      </c>
      <c r="Y482" s="3" t="str">
        <f t="shared" si="126"/>
        <v>{"AtkPower":0.15}</v>
      </c>
      <c r="Z482" s="11" t="s">
        <v>465</v>
      </c>
      <c r="AA482" s="11" t="str">
        <f t="shared" si="121"/>
        <v>为机枪装填强力子弹，&lt;c=A6EC41&gt;4&lt;/c&gt;秒内对&lt;c=A6EC41&gt;1&lt;/c&gt;个敌人造成共计&lt;q=attr_atk&gt;&lt;c=A6EC41&gt;405%&lt;/c&gt;伤害</v>
      </c>
      <c r="AB482" s="11"/>
      <c r="AC482" s="11"/>
      <c r="AD482" s="11"/>
      <c r="AE482" s="11"/>
      <c r="AF482" s="11"/>
      <c r="AG482" s="11"/>
      <c r="AH482" s="11"/>
      <c r="AI482" s="11"/>
      <c r="AJ482" s="11" t="s">
        <v>466</v>
      </c>
      <c r="AK482" s="11" t="str">
        <f>$B$6</f>
        <v>&lt;c=A6EC41&gt;</v>
      </c>
      <c r="AL482" s="11">
        <v>1</v>
      </c>
      <c r="AM482" s="11" t="s">
        <v>298</v>
      </c>
      <c r="AN482" s="11" t="s">
        <v>467</v>
      </c>
      <c r="AO482" s="11" t="str">
        <f>$B$8&amp;$B$6</f>
        <v>&lt;q=attr_atk&gt;&lt;c=A6EC41&gt;</v>
      </c>
      <c r="AP482" s="11" t="str">
        <f>ROUND($H482*100,2)*27&amp;"%"</f>
        <v>405%</v>
      </c>
      <c r="AQ482" s="11" t="s">
        <v>298</v>
      </c>
      <c r="AR482" s="11" t="s">
        <v>344</v>
      </c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 t="str">
        <f t="shared" si="133"/>
        <v>为机枪装填强力子弹，造成高额伤害</v>
      </c>
      <c r="BQ482" s="11" t="str">
        <f t="shared" si="137"/>
        <v>为机枪装填强力子弹，&lt;c=A6EC41&gt;4&lt;/c&gt;秒内对&lt;c=A6EC41&gt;1&lt;/c&gt;个敌人造成共计&lt;q=attr_atk&gt;&lt;c=A6EC41&gt;405%&lt;/c&gt;伤害</v>
      </c>
      <c r="BR482" s="1">
        <f t="shared" si="130"/>
        <v>2</v>
      </c>
      <c r="BS482" s="1">
        <f t="shared" si="131"/>
        <v>201</v>
      </c>
      <c r="BT482" s="1">
        <f>COUNTIF($BS$10:BS482,601)</f>
        <v>10</v>
      </c>
      <c r="BU482" s="1">
        <f t="shared" si="132"/>
        <v>0</v>
      </c>
    </row>
    <row r="483" spans="2:73">
      <c r="B483" s="1" t="str">
        <f t="shared" si="128"/>
        <v>SkillDescBrief4010702</v>
      </c>
      <c r="C483" s="1" t="str">
        <f t="shared" si="129"/>
        <v>SkillDescDetail401070202</v>
      </c>
      <c r="D483" s="3">
        <v>401070202</v>
      </c>
      <c r="E483" s="3">
        <v>4010702</v>
      </c>
      <c r="F483" s="3">
        <v>2</v>
      </c>
      <c r="G483" s="3" t="s">
        <v>332</v>
      </c>
      <c r="H483" s="3">
        <v>0.2</v>
      </c>
      <c r="I483" s="3" t="s">
        <v>333</v>
      </c>
      <c r="J483" s="3"/>
      <c r="K483" s="3" t="s">
        <v>334</v>
      </c>
      <c r="L483" s="3"/>
      <c r="M483" s="3"/>
      <c r="N483" s="3"/>
      <c r="O483" s="3"/>
      <c r="P483" s="3"/>
      <c r="Q483" s="3" t="s">
        <v>335</v>
      </c>
      <c r="R483" s="3"/>
      <c r="S483" s="3" t="str">
        <f>IF(H483="","",$B$2&amp;G483&amp;$B$2&amp;$B$1&amp;H483)</f>
        <v>"AtkPower":0.2</v>
      </c>
      <c r="T483" s="3" t="str">
        <f>IF(J483="","",$B$2&amp;I483&amp;$B$2&amp;$B$1&amp;J483)</f>
        <v/>
      </c>
      <c r="U483" s="3" t="str">
        <f>IF(L483="","",$B$2&amp;K483&amp;$B$2&amp;$B$1&amp;L483)</f>
        <v/>
      </c>
      <c r="V483" s="3" t="str">
        <f>IF(N483="","",$B$2&amp;M483&amp;$B$2&amp;$B$1&amp;N483)</f>
        <v/>
      </c>
      <c r="W483" s="3" t="str">
        <f>IF(P483="","",$B$2&amp;O483&amp;$B$2&amp;$B$1&amp;P483)</f>
        <v/>
      </c>
      <c r="X483" s="3" t="str">
        <f>IF(R483="","",$B$2&amp;Q483&amp;$B$2&amp;$B$1&amp;R483)</f>
        <v/>
      </c>
      <c r="Y483" s="3" t="str">
        <f t="shared" si="126"/>
        <v>{"AtkPower":0.2}</v>
      </c>
      <c r="Z483" s="11" t="s">
        <v>465</v>
      </c>
      <c r="AA483" s="11" t="str">
        <f t="shared" si="121"/>
        <v>2级：造成的伤害提升&lt;q=attr_atk&gt;&lt;c=A6EC41&gt;540%&lt;/c&gt;</v>
      </c>
      <c r="AB483" s="11"/>
      <c r="AC483" s="11"/>
      <c r="AD483" s="11">
        <v>2</v>
      </c>
      <c r="AE483" s="11"/>
      <c r="AF483" s="11" t="s">
        <v>345</v>
      </c>
      <c r="AG483" s="11"/>
      <c r="AH483" s="11"/>
      <c r="AI483" s="11"/>
      <c r="AJ483" s="11" t="s">
        <v>302</v>
      </c>
      <c r="AK483" s="11" t="str">
        <f t="shared" ref="AK483:AK486" si="138">$B$8&amp;$B$6</f>
        <v>&lt;q=attr_atk&gt;&lt;c=A6EC41&gt;</v>
      </c>
      <c r="AL483" s="11" t="str">
        <f t="shared" ref="AL483:AL486" si="139">ROUND($H483*100,2)*27&amp;"%"</f>
        <v>540%</v>
      </c>
      <c r="AM483" s="11" t="s">
        <v>298</v>
      </c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 t="str">
        <f t="shared" si="133"/>
        <v>为机枪装填强力子弹，造成高额伤害</v>
      </c>
      <c r="BQ483" s="11" t="str">
        <f t="shared" si="137"/>
        <v>2级：造成的伤害提升&lt;q=attr_atk&gt;&lt;c=A6EC41&gt;540%&lt;/c&gt;</v>
      </c>
      <c r="BR483" s="1">
        <f t="shared" si="130"/>
        <v>2</v>
      </c>
      <c r="BS483" s="1">
        <f t="shared" si="131"/>
        <v>202</v>
      </c>
      <c r="BT483" s="1">
        <f>COUNTIF($BS$10:BS483,601)</f>
        <v>10</v>
      </c>
      <c r="BU483" s="1">
        <f t="shared" si="132"/>
        <v>0</v>
      </c>
    </row>
    <row r="484" spans="2:73">
      <c r="B484" s="1" t="str">
        <f t="shared" si="128"/>
        <v>SkillDescBrief4010702</v>
      </c>
      <c r="C484" s="1" t="str">
        <f t="shared" si="129"/>
        <v>SkillDescDetail401070203</v>
      </c>
      <c r="D484" s="3">
        <v>401070203</v>
      </c>
      <c r="E484" s="3">
        <v>4010702</v>
      </c>
      <c r="F484" s="3">
        <v>3</v>
      </c>
      <c r="G484" s="3" t="s">
        <v>332</v>
      </c>
      <c r="H484" s="3">
        <v>0.25</v>
      </c>
      <c r="I484" s="3" t="s">
        <v>333</v>
      </c>
      <c r="J484" s="3"/>
      <c r="K484" s="3" t="s">
        <v>334</v>
      </c>
      <c r="L484" s="3"/>
      <c r="M484" s="3"/>
      <c r="N484" s="3"/>
      <c r="O484" s="3"/>
      <c r="P484" s="3"/>
      <c r="Q484" s="3" t="s">
        <v>335</v>
      </c>
      <c r="R484" s="3"/>
      <c r="S484" s="3" t="str">
        <f>IF(H484="","",$B$2&amp;G484&amp;$B$2&amp;$B$1&amp;H484)</f>
        <v>"AtkPower":0.25</v>
      </c>
      <c r="T484" s="3" t="str">
        <f>IF(J484="","",$B$2&amp;I484&amp;$B$2&amp;$B$1&amp;J484)</f>
        <v/>
      </c>
      <c r="U484" s="3" t="str">
        <f>IF(L484="","",$B$2&amp;K484&amp;$B$2&amp;$B$1&amp;L484)</f>
        <v/>
      </c>
      <c r="V484" s="3" t="str">
        <f>IF(N484="","",$B$2&amp;M484&amp;$B$2&amp;$B$1&amp;N484)</f>
        <v/>
      </c>
      <c r="W484" s="3" t="str">
        <f>IF(P484="","",$B$2&amp;O484&amp;$B$2&amp;$B$1&amp;P484)</f>
        <v/>
      </c>
      <c r="X484" s="3" t="str">
        <f>IF(R484="","",$B$2&amp;Q484&amp;$B$2&amp;$B$1&amp;R484)</f>
        <v/>
      </c>
      <c r="Y484" s="3" t="str">
        <f t="shared" si="126"/>
        <v>{"AtkPower":0.25}</v>
      </c>
      <c r="Z484" s="11" t="s">
        <v>465</v>
      </c>
      <c r="AA484" s="11" t="str">
        <f t="shared" si="121"/>
        <v>3级：造成的伤害提升&lt;q=attr_atk&gt;&lt;c=A6EC41&gt;675%&lt;/c&gt;</v>
      </c>
      <c r="AB484" s="11"/>
      <c r="AC484" s="11"/>
      <c r="AD484" s="11">
        <v>3</v>
      </c>
      <c r="AE484" s="11"/>
      <c r="AF484" s="11" t="s">
        <v>345</v>
      </c>
      <c r="AG484" s="11"/>
      <c r="AH484" s="11"/>
      <c r="AI484" s="11"/>
      <c r="AJ484" s="11" t="s">
        <v>302</v>
      </c>
      <c r="AK484" s="11" t="str">
        <f t="shared" si="138"/>
        <v>&lt;q=attr_atk&gt;&lt;c=A6EC41&gt;</v>
      </c>
      <c r="AL484" s="11" t="str">
        <f t="shared" si="139"/>
        <v>675%</v>
      </c>
      <c r="AM484" s="11" t="s">
        <v>298</v>
      </c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 t="str">
        <f t="shared" si="133"/>
        <v>为机枪装填强力子弹，造成高额伤害</v>
      </c>
      <c r="BQ484" s="11" t="str">
        <f t="shared" si="137"/>
        <v>3级：造成的伤害提升&lt;q=attr_atk&gt;&lt;c=A6EC41&gt;675%&lt;/c&gt;</v>
      </c>
      <c r="BR484" s="1">
        <f t="shared" si="130"/>
        <v>2</v>
      </c>
      <c r="BS484" s="1">
        <f t="shared" si="131"/>
        <v>203</v>
      </c>
      <c r="BT484" s="1">
        <f>COUNTIF($BS$10:BS484,601)</f>
        <v>10</v>
      </c>
      <c r="BU484" s="1">
        <f t="shared" si="132"/>
        <v>0</v>
      </c>
    </row>
    <row r="485" spans="2:73">
      <c r="B485" s="1" t="str">
        <f t="shared" si="128"/>
        <v>SkillDescBrief4010702</v>
      </c>
      <c r="C485" s="1" t="str">
        <f t="shared" si="129"/>
        <v>SkillDescDetail401070204</v>
      </c>
      <c r="D485" s="3">
        <v>401070204</v>
      </c>
      <c r="E485" s="3">
        <v>4010702</v>
      </c>
      <c r="F485" s="3">
        <v>4</v>
      </c>
      <c r="G485" s="3" t="s">
        <v>332</v>
      </c>
      <c r="H485" s="3">
        <f ca="1">ROUND(_xlfn.XLOOKUP($F485,$D$1:$D$5,$E$1:$E$5)*OFFSET(H485,5-F485,0)/0.05,0)*0.05</f>
        <v>0.3</v>
      </c>
      <c r="I485" s="3" t="s">
        <v>333</v>
      </c>
      <c r="J485" s="3"/>
      <c r="K485" s="3" t="s">
        <v>334</v>
      </c>
      <c r="L485" s="3"/>
      <c r="M485" s="3"/>
      <c r="N485" s="3"/>
      <c r="O485" s="3"/>
      <c r="P485" s="3"/>
      <c r="Q485" s="3" t="s">
        <v>335</v>
      </c>
      <c r="R485" s="3"/>
      <c r="S485" s="3" t="str">
        <f ca="1">IF(H485="","",$B$2&amp;G485&amp;$B$2&amp;$B$1&amp;H485)</f>
        <v>"AtkPower":0.3</v>
      </c>
      <c r="T485" s="3" t="str">
        <f>IF(J485="","",$B$2&amp;I485&amp;$B$2&amp;$B$1&amp;J485)</f>
        <v/>
      </c>
      <c r="U485" s="3" t="str">
        <f>IF(L485="","",$B$2&amp;K485&amp;$B$2&amp;$B$1&amp;L485)</f>
        <v/>
      </c>
      <c r="V485" s="3" t="str">
        <f>IF(N485="","",$B$2&amp;M485&amp;$B$2&amp;$B$1&amp;N485)</f>
        <v/>
      </c>
      <c r="W485" s="3" t="str">
        <f>IF(P485="","",$B$2&amp;O485&amp;$B$2&amp;$B$1&amp;P485)</f>
        <v/>
      </c>
      <c r="X485" s="3" t="str">
        <f>IF(R485="","",$B$2&amp;Q485&amp;$B$2&amp;$B$1&amp;R485)</f>
        <v/>
      </c>
      <c r="Y485" s="3" t="str">
        <f ca="1" t="shared" si="126"/>
        <v>{"AtkPower":0.3}</v>
      </c>
      <c r="Z485" s="11" t="s">
        <v>465</v>
      </c>
      <c r="AA485" s="11" t="str">
        <f ca="1" t="shared" si="121"/>
        <v>4级：造成的伤害提升&lt;q=attr_atk&gt;&lt;c=A6EC41&gt;810%&lt;/c&gt;</v>
      </c>
      <c r="AB485" s="11"/>
      <c r="AC485" s="11"/>
      <c r="AD485" s="11">
        <v>4</v>
      </c>
      <c r="AE485" s="11"/>
      <c r="AF485" s="11" t="s">
        <v>345</v>
      </c>
      <c r="AG485" s="11"/>
      <c r="AH485" s="11"/>
      <c r="AI485" s="11"/>
      <c r="AJ485" s="11" t="s">
        <v>302</v>
      </c>
      <c r="AK485" s="11" t="str">
        <f t="shared" si="138"/>
        <v>&lt;q=attr_atk&gt;&lt;c=A6EC41&gt;</v>
      </c>
      <c r="AL485" s="11" t="str">
        <f ca="1" t="shared" si="139"/>
        <v>810%</v>
      </c>
      <c r="AM485" s="11" t="s">
        <v>298</v>
      </c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 t="str">
        <f t="shared" si="133"/>
        <v>为机枪装填强力子弹，造成高额伤害</v>
      </c>
      <c r="BQ485" s="11" t="str">
        <f ca="1" t="shared" si="137"/>
        <v>4级：造成的伤害提升&lt;q=attr_atk&gt;&lt;c=A6EC41&gt;810%&lt;/c&gt;</v>
      </c>
      <c r="BR485" s="1">
        <f t="shared" si="130"/>
        <v>2</v>
      </c>
      <c r="BS485" s="1">
        <f t="shared" si="131"/>
        <v>204</v>
      </c>
      <c r="BT485" s="1">
        <f>COUNTIF($BS$10:BS485,601)</f>
        <v>10</v>
      </c>
      <c r="BU485" s="1">
        <f t="shared" si="132"/>
        <v>0</v>
      </c>
    </row>
    <row r="486" spans="2:73">
      <c r="B486" s="1" t="str">
        <f t="shared" si="128"/>
        <v>SkillDescBrief4010702</v>
      </c>
      <c r="C486" s="1" t="str">
        <f t="shared" si="129"/>
        <v>SkillDescDetail401070205</v>
      </c>
      <c r="D486" s="3">
        <v>401070205</v>
      </c>
      <c r="E486" s="3">
        <v>4010702</v>
      </c>
      <c r="F486" s="3">
        <v>5</v>
      </c>
      <c r="G486" s="3" t="s">
        <v>332</v>
      </c>
      <c r="H486" s="3">
        <v>0.35</v>
      </c>
      <c r="I486" s="3" t="s">
        <v>333</v>
      </c>
      <c r="J486" s="3"/>
      <c r="K486" s="3" t="s">
        <v>334</v>
      </c>
      <c r="L486" s="3"/>
      <c r="M486" s="3"/>
      <c r="N486" s="3"/>
      <c r="O486" s="3"/>
      <c r="P486" s="3"/>
      <c r="Q486" s="3" t="s">
        <v>335</v>
      </c>
      <c r="R486" s="3"/>
      <c r="S486" s="3" t="str">
        <f>IF(H486="","",$B$2&amp;G486&amp;$B$2&amp;$B$1&amp;H486)</f>
        <v>"AtkPower":0.35</v>
      </c>
      <c r="T486" s="3" t="str">
        <f>IF(J486="","",$B$2&amp;I486&amp;$B$2&amp;$B$1&amp;J486)</f>
        <v/>
      </c>
      <c r="U486" s="3" t="str">
        <f>IF(L486="","",$B$2&amp;K486&amp;$B$2&amp;$B$1&amp;L486)</f>
        <v/>
      </c>
      <c r="V486" s="3" t="str">
        <f>IF(N486="","",$B$2&amp;M486&amp;$B$2&amp;$B$1&amp;N486)</f>
        <v/>
      </c>
      <c r="W486" s="3" t="str">
        <f>IF(P486="","",$B$2&amp;O486&amp;$B$2&amp;$B$1&amp;P486)</f>
        <v/>
      </c>
      <c r="X486" s="3" t="str">
        <f>IF(R486="","",$B$2&amp;Q486&amp;$B$2&amp;$B$1&amp;R486)</f>
        <v/>
      </c>
      <c r="Y486" s="3" t="str">
        <f t="shared" si="126"/>
        <v>{"AtkPower":0.35}</v>
      </c>
      <c r="Z486" s="11" t="s">
        <v>465</v>
      </c>
      <c r="AA486" s="11" t="str">
        <f t="shared" si="121"/>
        <v>5级：造成的伤害提升&lt;q=attr_atk&gt;&lt;c=A6EC41&gt;945%&lt;/c&gt;</v>
      </c>
      <c r="AB486" s="11"/>
      <c r="AC486" s="11"/>
      <c r="AD486" s="11">
        <v>5</v>
      </c>
      <c r="AE486" s="11"/>
      <c r="AF486" s="11" t="s">
        <v>345</v>
      </c>
      <c r="AG486" s="11"/>
      <c r="AH486" s="11"/>
      <c r="AI486" s="11"/>
      <c r="AJ486" s="11" t="s">
        <v>302</v>
      </c>
      <c r="AK486" s="11" t="str">
        <f t="shared" si="138"/>
        <v>&lt;q=attr_atk&gt;&lt;c=A6EC41&gt;</v>
      </c>
      <c r="AL486" s="11" t="str">
        <f t="shared" si="139"/>
        <v>945%</v>
      </c>
      <c r="AM486" s="11" t="s">
        <v>298</v>
      </c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 t="str">
        <f t="shared" si="133"/>
        <v>为机枪装填强力子弹，造成高额伤害</v>
      </c>
      <c r="BQ486" s="11" t="str">
        <f t="shared" si="137"/>
        <v>5级：造成的伤害提升&lt;q=attr_atk&gt;&lt;c=A6EC41&gt;945%&lt;/c&gt;</v>
      </c>
      <c r="BR486" s="1">
        <f t="shared" si="130"/>
        <v>2</v>
      </c>
      <c r="BS486" s="1">
        <f t="shared" si="131"/>
        <v>205</v>
      </c>
      <c r="BT486" s="1">
        <f>COUNTIF($BS$10:BS486,601)</f>
        <v>10</v>
      </c>
      <c r="BU486" s="1">
        <f t="shared" si="132"/>
        <v>0</v>
      </c>
    </row>
    <row r="487" spans="2:73">
      <c r="B487" s="1" t="str">
        <f t="shared" si="128"/>
        <v>SkillDescBrief// 经营被动</v>
      </c>
      <c r="C487" s="1" t="str">
        <f t="shared" si="129"/>
        <v>SkillDescDetail// 经营被动</v>
      </c>
      <c r="D487" s="7" t="s">
        <v>71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 t="str">
        <f t="shared" si="126"/>
        <v/>
      </c>
      <c r="Z487" s="10" t="s">
        <v>336</v>
      </c>
      <c r="AA487" s="10" t="str">
        <f t="shared" si="121"/>
        <v/>
      </c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 t="str">
        <f t="shared" si="133"/>
        <v/>
      </c>
      <c r="BQ487" s="10" t="str">
        <f t="shared" si="137"/>
        <v/>
      </c>
      <c r="BR487" s="1">
        <f t="shared" si="130"/>
        <v>0</v>
      </c>
      <c r="BS487" s="1">
        <f t="shared" si="131"/>
        <v>0</v>
      </c>
      <c r="BT487" s="1">
        <f>COUNTIF($BS$10:BS487,601)</f>
        <v>10</v>
      </c>
      <c r="BU487" s="1">
        <f t="shared" si="132"/>
        <v>0</v>
      </c>
    </row>
    <row r="488" spans="2:73">
      <c r="B488" s="1" t="str">
        <f t="shared" si="128"/>
        <v>SkillDescBrief4010703</v>
      </c>
      <c r="C488" s="1" t="str">
        <f t="shared" si="129"/>
        <v>SkillDescDetail401070301</v>
      </c>
      <c r="D488" s="3">
        <v>401070301</v>
      </c>
      <c r="E488" s="3">
        <v>4010703</v>
      </c>
      <c r="F488" s="3">
        <v>1</v>
      </c>
      <c r="G488" s="3" t="s">
        <v>332</v>
      </c>
      <c r="H488" s="3"/>
      <c r="I488" s="3" t="s">
        <v>333</v>
      </c>
      <c r="J488" s="3"/>
      <c r="K488" s="3" t="s">
        <v>334</v>
      </c>
      <c r="L488" s="3"/>
      <c r="M488" s="3"/>
      <c r="N488" s="3"/>
      <c r="O488" s="3"/>
      <c r="P488" s="3"/>
      <c r="Q488" s="3" t="s">
        <v>335</v>
      </c>
      <c r="R488" s="3"/>
      <c r="S488" s="3" t="str">
        <f>IF(H488="","",$B$2&amp;G488&amp;$B$2&amp;$B$1&amp;H488)</f>
        <v/>
      </c>
      <c r="T488" s="3" t="str">
        <f>IF(J488="","",$B$2&amp;I488&amp;$B$2&amp;$B$1&amp;J488)</f>
        <v/>
      </c>
      <c r="U488" s="3" t="str">
        <f>IF(L488="","",$B$2&amp;K488&amp;$B$2&amp;$B$1&amp;L488)</f>
        <v/>
      </c>
      <c r="V488" s="3" t="str">
        <f>IF(N488="","",$B$2&amp;M488&amp;$B$2&amp;$B$1&amp;N488)</f>
        <v/>
      </c>
      <c r="W488" s="3" t="str">
        <f>IF(P488="","",$B$2&amp;O488&amp;$B$2&amp;$B$1&amp;P488)</f>
        <v/>
      </c>
      <c r="X488" s="3" t="str">
        <f>IF(R488="","",$B$2&amp;Q488&amp;$B$2&amp;$B$1&amp;R488)</f>
        <v/>
      </c>
      <c r="Y488" s="3" t="str">
        <f t="shared" si="126"/>
        <v>{}</v>
      </c>
      <c r="Z488" s="11" t="s">
        <v>358</v>
      </c>
      <c r="AA488" s="11" t="str">
        <f t="shared" si="121"/>
        <v>放置在产业中时，产业收入提高&lt;c=A6EC41&gt;2&lt;/c&gt;倍，产业升级消耗减少&lt;c=A6EC41&gt;2&lt;/c&gt;倍</v>
      </c>
      <c r="AB488" s="11"/>
      <c r="AC488" s="11"/>
      <c r="AD488" s="11"/>
      <c r="AE488" s="11"/>
      <c r="AF488" s="11"/>
      <c r="AG488" s="11"/>
      <c r="AH488" s="11"/>
      <c r="AI488" s="11"/>
      <c r="AJ488" s="11" t="s">
        <v>359</v>
      </c>
      <c r="AK488" s="11" t="str">
        <f t="shared" ref="AK488:AK492" si="140">$B$6</f>
        <v>&lt;c=A6EC41&gt;</v>
      </c>
      <c r="AL488" s="11">
        <v>2</v>
      </c>
      <c r="AM488" s="11" t="s">
        <v>298</v>
      </c>
      <c r="AN488" s="11" t="s">
        <v>360</v>
      </c>
      <c r="AO488" s="11" t="s">
        <v>304</v>
      </c>
      <c r="AP488" s="11">
        <v>2</v>
      </c>
      <c r="AQ488" s="11" t="s">
        <v>298</v>
      </c>
      <c r="AR488" s="11" t="s">
        <v>361</v>
      </c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 t="str">
        <f t="shared" si="133"/>
        <v>使产业收入提高，升级消耗减少</v>
      </c>
      <c r="BQ488" s="11" t="str">
        <f t="shared" si="137"/>
        <v>放置在产业中时，产业收入提高&lt;c=A6EC41&gt;2&lt;/c&gt;倍，产业升级消耗减少&lt;c=A6EC41&gt;2&lt;/c&gt;倍</v>
      </c>
      <c r="BR488" s="1">
        <f t="shared" si="130"/>
        <v>3</v>
      </c>
      <c r="BS488" s="1">
        <f t="shared" si="131"/>
        <v>301</v>
      </c>
      <c r="BT488" s="1">
        <f>COUNTIF($BS$10:BS488,601)</f>
        <v>10</v>
      </c>
      <c r="BU488" s="1">
        <f t="shared" si="132"/>
        <v>0</v>
      </c>
    </row>
    <row r="489" spans="2:73">
      <c r="B489" s="1" t="str">
        <f t="shared" si="128"/>
        <v>SkillDescBrief4010703</v>
      </c>
      <c r="C489" s="1" t="str">
        <f t="shared" si="129"/>
        <v>SkillDescDetail401070302</v>
      </c>
      <c r="D489" s="3">
        <v>401070302</v>
      </c>
      <c r="E489" s="3">
        <v>4010703</v>
      </c>
      <c r="F489" s="3">
        <v>2</v>
      </c>
      <c r="G489" s="3" t="s">
        <v>332</v>
      </c>
      <c r="H489" s="3"/>
      <c r="I489" s="3" t="s">
        <v>333</v>
      </c>
      <c r="J489" s="3"/>
      <c r="K489" s="3" t="s">
        <v>334</v>
      </c>
      <c r="L489" s="3"/>
      <c r="M489" s="3"/>
      <c r="N489" s="3"/>
      <c r="O489" s="3"/>
      <c r="P489" s="3"/>
      <c r="Q489" s="3" t="s">
        <v>335</v>
      </c>
      <c r="R489" s="3"/>
      <c r="S489" s="3" t="str">
        <f>IF(H489="","",$B$2&amp;G489&amp;$B$2&amp;$B$1&amp;H489)</f>
        <v/>
      </c>
      <c r="T489" s="3" t="str">
        <f>IF(J489="","",$B$2&amp;I489&amp;$B$2&amp;$B$1&amp;J489)</f>
        <v/>
      </c>
      <c r="U489" s="3" t="str">
        <f>IF(L489="","",$B$2&amp;K489&amp;$B$2&amp;$B$1&amp;L489)</f>
        <v/>
      </c>
      <c r="V489" s="3" t="str">
        <f>IF(N489="","",$B$2&amp;M489&amp;$B$2&amp;$B$1&amp;N489)</f>
        <v/>
      </c>
      <c r="W489" s="3" t="str">
        <f>IF(P489="","",$B$2&amp;O489&amp;$B$2&amp;$B$1&amp;P489)</f>
        <v/>
      </c>
      <c r="X489" s="3" t="str">
        <f>IF(R489="","",$B$2&amp;Q489&amp;$B$2&amp;$B$1&amp;R489)</f>
        <v/>
      </c>
      <c r="Y489" s="3" t="str">
        <f t="shared" si="126"/>
        <v>{}</v>
      </c>
      <c r="Z489" s="11" t="s">
        <v>358</v>
      </c>
      <c r="AA489" s="11" t="str">
        <f t="shared" si="121"/>
        <v>2级：放置在产业中时，产业收入提高&lt;c=A6EC41&gt;8&lt;/c&gt;倍，产业升级消耗减少&lt;c=A6EC41&gt;8&lt;/c&gt;倍</v>
      </c>
      <c r="AB489" s="11"/>
      <c r="AC489" s="11"/>
      <c r="AD489" s="11">
        <v>2</v>
      </c>
      <c r="AE489" s="11"/>
      <c r="AF489" s="11" t="s">
        <v>345</v>
      </c>
      <c r="AG489" s="11"/>
      <c r="AH489" s="11"/>
      <c r="AI489" s="11"/>
      <c r="AJ489" s="11" t="s">
        <v>359</v>
      </c>
      <c r="AK489" s="11" t="str">
        <f t="shared" si="140"/>
        <v>&lt;c=A6EC41&gt;</v>
      </c>
      <c r="AL489" s="11">
        <f>AL488*4</f>
        <v>8</v>
      </c>
      <c r="AM489" s="11" t="s">
        <v>298</v>
      </c>
      <c r="AN489" s="11" t="s">
        <v>360</v>
      </c>
      <c r="AO489" s="11" t="s">
        <v>304</v>
      </c>
      <c r="AP489" s="11">
        <f>AP488*4</f>
        <v>8</v>
      </c>
      <c r="AQ489" s="11" t="s">
        <v>298</v>
      </c>
      <c r="AR489" s="11" t="s">
        <v>361</v>
      </c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 t="str">
        <f t="shared" si="133"/>
        <v>使产业收入提高，升级消耗减少</v>
      </c>
      <c r="BQ489" s="11" t="str">
        <f t="shared" si="137"/>
        <v>2级：放置在产业中时，产业收入提高&lt;c=A6EC41&gt;8&lt;/c&gt;倍，产业升级消耗减少&lt;c=A6EC41&gt;8&lt;/c&gt;倍</v>
      </c>
      <c r="BR489" s="1">
        <f t="shared" si="130"/>
        <v>3</v>
      </c>
      <c r="BS489" s="1">
        <f t="shared" si="131"/>
        <v>302</v>
      </c>
      <c r="BT489" s="1">
        <f>COUNTIF($BS$10:BS489,601)</f>
        <v>10</v>
      </c>
      <c r="BU489" s="1">
        <f t="shared" si="132"/>
        <v>0</v>
      </c>
    </row>
    <row r="490" spans="2:73">
      <c r="B490" s="1" t="str">
        <f t="shared" si="128"/>
        <v>SkillDescBrief4010703</v>
      </c>
      <c r="C490" s="1" t="str">
        <f t="shared" si="129"/>
        <v>SkillDescDetail401070303</v>
      </c>
      <c r="D490" s="3">
        <v>401070303</v>
      </c>
      <c r="E490" s="3">
        <v>4010703</v>
      </c>
      <c r="F490" s="3">
        <v>3</v>
      </c>
      <c r="G490" s="3" t="s">
        <v>332</v>
      </c>
      <c r="H490" s="3"/>
      <c r="I490" s="3" t="s">
        <v>333</v>
      </c>
      <c r="J490" s="3"/>
      <c r="K490" s="3" t="s">
        <v>334</v>
      </c>
      <c r="L490" s="3"/>
      <c r="M490" s="3"/>
      <c r="N490" s="3"/>
      <c r="O490" s="3"/>
      <c r="P490" s="3"/>
      <c r="Q490" s="3" t="s">
        <v>335</v>
      </c>
      <c r="R490" s="3"/>
      <c r="S490" s="3" t="str">
        <f>IF(H490="","",$B$2&amp;G490&amp;$B$2&amp;$B$1&amp;H490)</f>
        <v/>
      </c>
      <c r="T490" s="3" t="str">
        <f>IF(J490="","",$B$2&amp;I490&amp;$B$2&amp;$B$1&amp;J490)</f>
        <v/>
      </c>
      <c r="U490" s="3" t="str">
        <f>IF(L490="","",$B$2&amp;K490&amp;$B$2&amp;$B$1&amp;L490)</f>
        <v/>
      </c>
      <c r="V490" s="3" t="str">
        <f>IF(N490="","",$B$2&amp;M490&amp;$B$2&amp;$B$1&amp;N490)</f>
        <v/>
      </c>
      <c r="W490" s="3" t="str">
        <f>IF(P490="","",$B$2&amp;O490&amp;$B$2&amp;$B$1&amp;P490)</f>
        <v/>
      </c>
      <c r="X490" s="3" t="str">
        <f>IF(R490="","",$B$2&amp;Q490&amp;$B$2&amp;$B$1&amp;R490)</f>
        <v/>
      </c>
      <c r="Y490" s="3" t="str">
        <f t="shared" si="126"/>
        <v>{}</v>
      </c>
      <c r="Z490" s="11" t="s">
        <v>358</v>
      </c>
      <c r="AA490" s="11" t="str">
        <f t="shared" si="121"/>
        <v>3级：放置在产业中时，产业收入提高&lt;c=A6EC41&gt;32&lt;/c&gt;倍，产业升级消耗减少&lt;c=A6EC41&gt;32&lt;/c&gt;倍</v>
      </c>
      <c r="AB490" s="11"/>
      <c r="AC490" s="11"/>
      <c r="AD490" s="11">
        <v>3</v>
      </c>
      <c r="AE490" s="11"/>
      <c r="AF490" s="11" t="s">
        <v>345</v>
      </c>
      <c r="AG490" s="11"/>
      <c r="AH490" s="11"/>
      <c r="AI490" s="11"/>
      <c r="AJ490" s="11" t="s">
        <v>359</v>
      </c>
      <c r="AK490" s="11" t="str">
        <f t="shared" si="140"/>
        <v>&lt;c=A6EC41&gt;</v>
      </c>
      <c r="AL490" s="11">
        <f>AL489*4</f>
        <v>32</v>
      </c>
      <c r="AM490" s="11" t="s">
        <v>298</v>
      </c>
      <c r="AN490" s="11" t="s">
        <v>360</v>
      </c>
      <c r="AO490" s="11" t="s">
        <v>304</v>
      </c>
      <c r="AP490" s="11">
        <f>AP489*4</f>
        <v>32</v>
      </c>
      <c r="AQ490" s="11" t="s">
        <v>298</v>
      </c>
      <c r="AR490" s="11" t="s">
        <v>361</v>
      </c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 t="str">
        <f t="shared" si="133"/>
        <v>使产业收入提高，升级消耗减少</v>
      </c>
      <c r="BQ490" s="11" t="str">
        <f t="shared" si="137"/>
        <v>3级：放置在产业中时，产业收入提高&lt;c=A6EC41&gt;32&lt;/c&gt;倍，产业升级消耗减少&lt;c=A6EC41&gt;32&lt;/c&gt;倍</v>
      </c>
      <c r="BR490" s="1">
        <f t="shared" si="130"/>
        <v>3</v>
      </c>
      <c r="BS490" s="1">
        <f t="shared" si="131"/>
        <v>303</v>
      </c>
      <c r="BT490" s="1">
        <f>COUNTIF($BS$10:BS490,601)</f>
        <v>10</v>
      </c>
      <c r="BU490" s="1">
        <f t="shared" si="132"/>
        <v>0</v>
      </c>
    </row>
    <row r="491" spans="2:73">
      <c r="B491" s="1" t="str">
        <f t="shared" si="128"/>
        <v>SkillDescBrief4010703</v>
      </c>
      <c r="C491" s="1" t="str">
        <f t="shared" si="129"/>
        <v>SkillDescDetail401070304</v>
      </c>
      <c r="D491" s="3">
        <v>401070304</v>
      </c>
      <c r="E491" s="3">
        <v>4010703</v>
      </c>
      <c r="F491" s="3">
        <v>4</v>
      </c>
      <c r="G491" s="3" t="s">
        <v>332</v>
      </c>
      <c r="H491" s="3"/>
      <c r="I491" s="3" t="s">
        <v>333</v>
      </c>
      <c r="J491" s="3"/>
      <c r="K491" s="3" t="s">
        <v>334</v>
      </c>
      <c r="L491" s="3"/>
      <c r="M491" s="3"/>
      <c r="N491" s="3"/>
      <c r="O491" s="3"/>
      <c r="P491" s="3"/>
      <c r="Q491" s="3" t="s">
        <v>335</v>
      </c>
      <c r="R491" s="3"/>
      <c r="S491" s="3" t="str">
        <f>IF(H491="","",$B$2&amp;G491&amp;$B$2&amp;$B$1&amp;H491)</f>
        <v/>
      </c>
      <c r="T491" s="3" t="str">
        <f>IF(J491="","",$B$2&amp;I491&amp;$B$2&amp;$B$1&amp;J491)</f>
        <v/>
      </c>
      <c r="U491" s="3" t="str">
        <f>IF(L491="","",$B$2&amp;K491&amp;$B$2&amp;$B$1&amp;L491)</f>
        <v/>
      </c>
      <c r="V491" s="3" t="str">
        <f>IF(N491="","",$B$2&amp;M491&amp;$B$2&amp;$B$1&amp;N491)</f>
        <v/>
      </c>
      <c r="W491" s="3" t="str">
        <f>IF(P491="","",$B$2&amp;O491&amp;$B$2&amp;$B$1&amp;P491)</f>
        <v/>
      </c>
      <c r="X491" s="3" t="str">
        <f>IF(R491="","",$B$2&amp;Q491&amp;$B$2&amp;$B$1&amp;R491)</f>
        <v/>
      </c>
      <c r="Y491" s="3" t="str">
        <f t="shared" si="126"/>
        <v>{}</v>
      </c>
      <c r="Z491" s="11" t="s">
        <v>358</v>
      </c>
      <c r="AA491" s="11" t="str">
        <f t="shared" si="121"/>
        <v>4级：放置在产业中时，产业收入提高&lt;c=A6EC41&gt;64&lt;/c&gt;倍，产业升级消耗减少&lt;c=A6EC41&gt;64&lt;/c&gt;倍</v>
      </c>
      <c r="AB491" s="11"/>
      <c r="AC491" s="11"/>
      <c r="AD491" s="11">
        <v>4</v>
      </c>
      <c r="AE491" s="11"/>
      <c r="AF491" s="11" t="s">
        <v>345</v>
      </c>
      <c r="AG491" s="11"/>
      <c r="AH491" s="11"/>
      <c r="AI491" s="11"/>
      <c r="AJ491" s="11" t="s">
        <v>359</v>
      </c>
      <c r="AK491" s="11" t="str">
        <f t="shared" si="140"/>
        <v>&lt;c=A6EC41&gt;</v>
      </c>
      <c r="AL491" s="11">
        <v>64</v>
      </c>
      <c r="AM491" s="11" t="s">
        <v>298</v>
      </c>
      <c r="AN491" s="11" t="s">
        <v>360</v>
      </c>
      <c r="AO491" s="11" t="s">
        <v>304</v>
      </c>
      <c r="AP491" s="11">
        <v>64</v>
      </c>
      <c r="AQ491" s="11" t="s">
        <v>298</v>
      </c>
      <c r="AR491" s="11" t="s">
        <v>361</v>
      </c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 t="str">
        <f t="shared" si="133"/>
        <v>使产业收入提高，升级消耗减少</v>
      </c>
      <c r="BQ491" s="11" t="str">
        <f t="shared" si="137"/>
        <v>4级：放置在产业中时，产业收入提高&lt;c=A6EC41&gt;64&lt;/c&gt;倍，产业升级消耗减少&lt;c=A6EC41&gt;64&lt;/c&gt;倍</v>
      </c>
      <c r="BR491" s="1">
        <f t="shared" si="130"/>
        <v>3</v>
      </c>
      <c r="BS491" s="1">
        <f t="shared" si="131"/>
        <v>304</v>
      </c>
      <c r="BT491" s="1">
        <f>COUNTIF($BS$10:BS491,601)</f>
        <v>10</v>
      </c>
      <c r="BU491" s="1">
        <f t="shared" si="132"/>
        <v>0</v>
      </c>
    </row>
    <row r="492" spans="2:73">
      <c r="B492" s="1" t="str">
        <f t="shared" si="128"/>
        <v>SkillDescBrief4010703</v>
      </c>
      <c r="C492" s="1" t="str">
        <f t="shared" si="129"/>
        <v>SkillDescDetail401070305</v>
      </c>
      <c r="D492" s="3">
        <v>401070305</v>
      </c>
      <c r="E492" s="3">
        <v>4010703</v>
      </c>
      <c r="F492" s="3">
        <v>5</v>
      </c>
      <c r="G492" s="3" t="s">
        <v>332</v>
      </c>
      <c r="H492" s="3"/>
      <c r="I492" s="3" t="s">
        <v>333</v>
      </c>
      <c r="J492" s="3"/>
      <c r="K492" s="3" t="s">
        <v>334</v>
      </c>
      <c r="L492" s="3"/>
      <c r="M492" s="3"/>
      <c r="N492" s="3"/>
      <c r="O492" s="3"/>
      <c r="P492" s="3"/>
      <c r="Q492" s="3" t="s">
        <v>335</v>
      </c>
      <c r="R492" s="3"/>
      <c r="S492" s="3" t="str">
        <f>IF(H492="","",$B$2&amp;G492&amp;$B$2&amp;$B$1&amp;H492)</f>
        <v/>
      </c>
      <c r="T492" s="3" t="str">
        <f>IF(J492="","",$B$2&amp;I492&amp;$B$2&amp;$B$1&amp;J492)</f>
        <v/>
      </c>
      <c r="U492" s="3" t="str">
        <f>IF(L492="","",$B$2&amp;K492&amp;$B$2&amp;$B$1&amp;L492)</f>
        <v/>
      </c>
      <c r="V492" s="3" t="str">
        <f>IF(N492="","",$B$2&amp;M492&amp;$B$2&amp;$B$1&amp;N492)</f>
        <v/>
      </c>
      <c r="W492" s="3" t="str">
        <f>IF(P492="","",$B$2&amp;O492&amp;$B$2&amp;$B$1&amp;P492)</f>
        <v/>
      </c>
      <c r="X492" s="3" t="str">
        <f>IF(R492="","",$B$2&amp;Q492&amp;$B$2&amp;$B$1&amp;R492)</f>
        <v/>
      </c>
      <c r="Y492" s="3" t="str">
        <f t="shared" si="126"/>
        <v>{}</v>
      </c>
      <c r="Z492" s="11" t="s">
        <v>358</v>
      </c>
      <c r="AA492" s="11" t="str">
        <f t="shared" si="121"/>
        <v>5级：放置在产业中时，产业收入提高&lt;c=A6EC41&gt;128&lt;/c&gt;倍，产业升级消耗减少&lt;c=A6EC41&gt;128&lt;/c&gt;倍</v>
      </c>
      <c r="AB492" s="11"/>
      <c r="AC492" s="11"/>
      <c r="AD492" s="11">
        <v>5</v>
      </c>
      <c r="AE492" s="11"/>
      <c r="AF492" s="11" t="s">
        <v>345</v>
      </c>
      <c r="AG492" s="11"/>
      <c r="AH492" s="11"/>
      <c r="AI492" s="11"/>
      <c r="AJ492" s="11" t="s">
        <v>359</v>
      </c>
      <c r="AK492" s="11" t="str">
        <f t="shared" si="140"/>
        <v>&lt;c=A6EC41&gt;</v>
      </c>
      <c r="AL492" s="11">
        <v>128</v>
      </c>
      <c r="AM492" s="11" t="s">
        <v>298</v>
      </c>
      <c r="AN492" s="11" t="s">
        <v>360</v>
      </c>
      <c r="AO492" s="11" t="s">
        <v>304</v>
      </c>
      <c r="AP492" s="11">
        <v>128</v>
      </c>
      <c r="AQ492" s="11" t="s">
        <v>298</v>
      </c>
      <c r="AR492" s="11" t="s">
        <v>361</v>
      </c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 t="str">
        <f t="shared" si="133"/>
        <v>使产业收入提高，升级消耗减少</v>
      </c>
      <c r="BQ492" s="11" t="str">
        <f t="shared" si="137"/>
        <v>5级：放置在产业中时，产业收入提高&lt;c=A6EC41&gt;128&lt;/c&gt;倍，产业升级消耗减少&lt;c=A6EC41&gt;128&lt;/c&gt;倍</v>
      </c>
      <c r="BR492" s="1">
        <f t="shared" si="130"/>
        <v>3</v>
      </c>
      <c r="BS492" s="1">
        <f t="shared" si="131"/>
        <v>305</v>
      </c>
      <c r="BT492" s="1">
        <f>COUNTIF($BS$10:BS492,601)</f>
        <v>10</v>
      </c>
      <c r="BU492" s="1">
        <f t="shared" si="132"/>
        <v>0</v>
      </c>
    </row>
    <row r="493" spans="2:73">
      <c r="B493" s="1" t="str">
        <f t="shared" si="128"/>
        <v>SkillDescBrief// 战斗被动</v>
      </c>
      <c r="C493" s="1" t="str">
        <f t="shared" si="129"/>
        <v>SkillDescDetail// 战斗被动1</v>
      </c>
      <c r="D493" s="7" t="s">
        <v>337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 t="str">
        <f t="shared" si="126"/>
        <v/>
      </c>
      <c r="Z493" s="10" t="s">
        <v>336</v>
      </c>
      <c r="AA493" s="10" t="str">
        <f t="shared" si="121"/>
        <v/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 t="str">
        <f t="shared" si="133"/>
        <v/>
      </c>
      <c r="BQ493" s="10" t="str">
        <f t="shared" si="137"/>
        <v/>
      </c>
      <c r="BR493" s="1">
        <f t="shared" si="130"/>
        <v>0</v>
      </c>
      <c r="BS493" s="1">
        <f t="shared" si="131"/>
        <v>0</v>
      </c>
      <c r="BT493" s="1">
        <f>COUNTIF($BS$10:BS493,601)</f>
        <v>10</v>
      </c>
      <c r="BU493" s="1">
        <f t="shared" si="132"/>
        <v>0</v>
      </c>
    </row>
    <row r="494" spans="2:73">
      <c r="B494" s="1" t="str">
        <f t="shared" si="128"/>
        <v>SkillDescBrief4010704</v>
      </c>
      <c r="C494" s="1" t="str">
        <f t="shared" si="129"/>
        <v>SkillDescDetail401070401</v>
      </c>
      <c r="D494" s="3">
        <v>401070401</v>
      </c>
      <c r="E494" s="3">
        <v>4010704</v>
      </c>
      <c r="F494" s="3">
        <v>1</v>
      </c>
      <c r="G494" s="3" t="s">
        <v>332</v>
      </c>
      <c r="H494" s="3">
        <v>0.06</v>
      </c>
      <c r="I494" s="3" t="s">
        <v>333</v>
      </c>
      <c r="J494" s="3"/>
      <c r="K494" s="3" t="s">
        <v>334</v>
      </c>
      <c r="L494" s="3"/>
      <c r="M494" s="3"/>
      <c r="N494" s="3"/>
      <c r="O494" s="3"/>
      <c r="P494" s="3"/>
      <c r="Q494" s="3" t="s">
        <v>335</v>
      </c>
      <c r="R494" s="3"/>
      <c r="S494" s="3" t="str">
        <f>IF(H494="","",$B$2&amp;G494&amp;$B$2&amp;$B$1&amp;H494)</f>
        <v>"AtkPower":0.06</v>
      </c>
      <c r="T494" s="3" t="str">
        <f>IF(J494="","",$B$2&amp;I494&amp;$B$2&amp;$B$1&amp;J494)</f>
        <v/>
      </c>
      <c r="U494" s="3" t="str">
        <f>IF(L494="","",$B$2&amp;K494&amp;$B$2&amp;$B$1&amp;L494)</f>
        <v/>
      </c>
      <c r="V494" s="3" t="str">
        <f>IF(N494="","",$B$2&amp;M494&amp;$B$2&amp;$B$1&amp;N494)</f>
        <v/>
      </c>
      <c r="W494" s="3" t="str">
        <f>IF(P494="","",$B$2&amp;O494&amp;$B$2&amp;$B$1&amp;P494)</f>
        <v/>
      </c>
      <c r="X494" s="3" t="str">
        <f>IF(R494="","",$B$2&amp;Q494&amp;$B$2&amp;$B$1&amp;R494)</f>
        <v/>
      </c>
      <c r="Y494" s="3" t="str">
        <f t="shared" si="126"/>
        <v>{"AtkPower":0.06}</v>
      </c>
      <c r="Z494" s="11" t="s">
        <v>468</v>
      </c>
      <c r="AA494" s="11" t="str">
        <f t="shared" si="121"/>
        <v>射击附带额外&lt;q=attr_atk&gt;&lt;c=A6EC41&gt;6%&lt;/c&gt;伤害,枪管不再过热</v>
      </c>
      <c r="AB494" s="11"/>
      <c r="AC494" s="11"/>
      <c r="AD494" s="11"/>
      <c r="AE494" s="11"/>
      <c r="AF494" s="11"/>
      <c r="AG494" s="11"/>
      <c r="AH494" s="11"/>
      <c r="AI494" s="11"/>
      <c r="AJ494" s="11" t="s">
        <v>469</v>
      </c>
      <c r="AK494" s="11" t="str">
        <f t="shared" ref="AK494:AK498" si="141">$B$8&amp;$B$6</f>
        <v>&lt;q=attr_atk&gt;&lt;c=A6EC41&gt;</v>
      </c>
      <c r="AL494" s="11" t="str">
        <f t="shared" ref="AL494:AL498" si="142">ROUND($H494*100,2)&amp;"%"</f>
        <v>6%</v>
      </c>
      <c r="AM494" s="11" t="s">
        <v>298</v>
      </c>
      <c r="AN494" s="11" t="s">
        <v>470</v>
      </c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 t="str">
        <f t="shared" si="133"/>
        <v>射击附带额外伤害,枪管不再过热</v>
      </c>
      <c r="BQ494" s="11" t="str">
        <f t="shared" si="137"/>
        <v>射击附带额外&lt;q=attr_atk&gt;&lt;c=A6EC41&gt;6%&lt;/c&gt;伤害,枪管不再过热</v>
      </c>
      <c r="BR494" s="1">
        <f t="shared" si="130"/>
        <v>4</v>
      </c>
      <c r="BS494" s="1">
        <f t="shared" si="131"/>
        <v>401</v>
      </c>
      <c r="BT494" s="1">
        <f>COUNTIF($BS$10:BS494,601)</f>
        <v>10</v>
      </c>
      <c r="BU494" s="1">
        <f t="shared" si="132"/>
        <v>0</v>
      </c>
    </row>
    <row r="495" spans="2:73">
      <c r="B495" s="1" t="str">
        <f t="shared" si="128"/>
        <v>SkillDescBrief4010704</v>
      </c>
      <c r="C495" s="1" t="str">
        <f t="shared" si="129"/>
        <v>SkillDescDetail401070402</v>
      </c>
      <c r="D495" s="3">
        <v>401070402</v>
      </c>
      <c r="E495" s="3">
        <v>4010704</v>
      </c>
      <c r="F495" s="3">
        <v>2</v>
      </c>
      <c r="G495" s="3" t="s">
        <v>332</v>
      </c>
      <c r="H495" s="3">
        <v>0.065</v>
      </c>
      <c r="I495" s="3" t="s">
        <v>333</v>
      </c>
      <c r="J495" s="3"/>
      <c r="K495" s="3" t="s">
        <v>334</v>
      </c>
      <c r="L495" s="3"/>
      <c r="M495" s="3"/>
      <c r="N495" s="3"/>
      <c r="O495" s="3"/>
      <c r="P495" s="3"/>
      <c r="Q495" s="3" t="s">
        <v>335</v>
      </c>
      <c r="R495" s="3"/>
      <c r="S495" s="3" t="str">
        <f>IF(H495="","",$B$2&amp;G495&amp;$B$2&amp;$B$1&amp;H495)</f>
        <v>"AtkPower":0.065</v>
      </c>
      <c r="T495" s="3" t="str">
        <f>IF(J495="","",$B$2&amp;I495&amp;$B$2&amp;$B$1&amp;J495)</f>
        <v/>
      </c>
      <c r="U495" s="3" t="str">
        <f>IF(L495="","",$B$2&amp;K495&amp;$B$2&amp;$B$1&amp;L495)</f>
        <v/>
      </c>
      <c r="V495" s="3" t="str">
        <f>IF(N495="","",$B$2&amp;M495&amp;$B$2&amp;$B$1&amp;N495)</f>
        <v/>
      </c>
      <c r="W495" s="3" t="str">
        <f>IF(P495="","",$B$2&amp;O495&amp;$B$2&amp;$B$1&amp;P495)</f>
        <v/>
      </c>
      <c r="X495" s="3" t="str">
        <f>IF(R495="","",$B$2&amp;Q495&amp;$B$2&amp;$B$1&amp;R495)</f>
        <v/>
      </c>
      <c r="Y495" s="3" t="str">
        <f t="shared" si="126"/>
        <v>{"AtkPower":0.065}</v>
      </c>
      <c r="Z495" s="11" t="s">
        <v>468</v>
      </c>
      <c r="AA495" s="11" t="str">
        <f t="shared" si="121"/>
        <v>2级：造成的伤害提升&lt;q=attr_atk&gt;&lt;c=A6EC41&gt;6.5%&lt;/c&gt;</v>
      </c>
      <c r="AB495" s="11"/>
      <c r="AC495" s="11"/>
      <c r="AD495" s="11">
        <v>2</v>
      </c>
      <c r="AE495" s="11"/>
      <c r="AF495" s="11" t="s">
        <v>345</v>
      </c>
      <c r="AG495" s="11"/>
      <c r="AH495" s="11"/>
      <c r="AI495" s="11"/>
      <c r="AJ495" s="11" t="s">
        <v>302</v>
      </c>
      <c r="AK495" s="11" t="str">
        <f t="shared" si="141"/>
        <v>&lt;q=attr_atk&gt;&lt;c=A6EC41&gt;</v>
      </c>
      <c r="AL495" s="11" t="str">
        <f t="shared" si="142"/>
        <v>6.5%</v>
      </c>
      <c r="AM495" s="11" t="s">
        <v>298</v>
      </c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 t="str">
        <f t="shared" si="133"/>
        <v>射击附带额外伤害,枪管不再过热</v>
      </c>
      <c r="BQ495" s="11" t="str">
        <f t="shared" si="137"/>
        <v>2级：造成的伤害提升&lt;q=attr_atk&gt;&lt;c=A6EC41&gt;6.5%&lt;/c&gt;</v>
      </c>
      <c r="BR495" s="1">
        <f t="shared" si="130"/>
        <v>4</v>
      </c>
      <c r="BS495" s="1">
        <f t="shared" si="131"/>
        <v>402</v>
      </c>
      <c r="BT495" s="1">
        <f>COUNTIF($BS$10:BS495,601)</f>
        <v>10</v>
      </c>
      <c r="BU495" s="1">
        <f t="shared" si="132"/>
        <v>0</v>
      </c>
    </row>
    <row r="496" spans="2:73">
      <c r="B496" s="1" t="str">
        <f t="shared" si="128"/>
        <v>SkillDescBrief4010704</v>
      </c>
      <c r="C496" s="1" t="str">
        <f t="shared" si="129"/>
        <v>SkillDescDetail401070403</v>
      </c>
      <c r="D496" s="3">
        <v>401070403</v>
      </c>
      <c r="E496" s="3">
        <v>4010704</v>
      </c>
      <c r="F496" s="3">
        <v>3</v>
      </c>
      <c r="G496" s="3" t="s">
        <v>332</v>
      </c>
      <c r="H496" s="3">
        <v>0.07</v>
      </c>
      <c r="I496" s="3" t="s">
        <v>333</v>
      </c>
      <c r="J496" s="3"/>
      <c r="K496" s="3" t="s">
        <v>334</v>
      </c>
      <c r="L496" s="3"/>
      <c r="M496" s="3"/>
      <c r="N496" s="3"/>
      <c r="O496" s="3"/>
      <c r="P496" s="3"/>
      <c r="Q496" s="3" t="s">
        <v>335</v>
      </c>
      <c r="R496" s="3"/>
      <c r="S496" s="3" t="str">
        <f>IF(H496="","",$B$2&amp;G496&amp;$B$2&amp;$B$1&amp;H496)</f>
        <v>"AtkPower":0.07</v>
      </c>
      <c r="T496" s="3" t="str">
        <f>IF(J496="","",$B$2&amp;I496&amp;$B$2&amp;$B$1&amp;J496)</f>
        <v/>
      </c>
      <c r="U496" s="3" t="str">
        <f>IF(L496="","",$B$2&amp;K496&amp;$B$2&amp;$B$1&amp;L496)</f>
        <v/>
      </c>
      <c r="V496" s="3" t="str">
        <f>IF(N496="","",$B$2&amp;M496&amp;$B$2&amp;$B$1&amp;N496)</f>
        <v/>
      </c>
      <c r="W496" s="3" t="str">
        <f>IF(P496="","",$B$2&amp;O496&amp;$B$2&amp;$B$1&amp;P496)</f>
        <v/>
      </c>
      <c r="X496" s="3" t="str">
        <f>IF(R496="","",$B$2&amp;Q496&amp;$B$2&amp;$B$1&amp;R496)</f>
        <v/>
      </c>
      <c r="Y496" s="3" t="str">
        <f t="shared" si="126"/>
        <v>{"AtkPower":0.07}</v>
      </c>
      <c r="Z496" s="11" t="s">
        <v>468</v>
      </c>
      <c r="AA496" s="11" t="str">
        <f t="shared" si="121"/>
        <v>3级：造成的伤害提升&lt;q=attr_atk&gt;&lt;c=A6EC41&gt;7%&lt;/c&gt;</v>
      </c>
      <c r="AB496" s="11"/>
      <c r="AC496" s="11"/>
      <c r="AD496" s="11">
        <v>3</v>
      </c>
      <c r="AE496" s="11"/>
      <c r="AF496" s="11" t="s">
        <v>345</v>
      </c>
      <c r="AG496" s="11"/>
      <c r="AH496" s="11"/>
      <c r="AI496" s="11"/>
      <c r="AJ496" s="11" t="s">
        <v>302</v>
      </c>
      <c r="AK496" s="11" t="str">
        <f t="shared" si="141"/>
        <v>&lt;q=attr_atk&gt;&lt;c=A6EC41&gt;</v>
      </c>
      <c r="AL496" s="11" t="str">
        <f t="shared" si="142"/>
        <v>7%</v>
      </c>
      <c r="AM496" s="11" t="s">
        <v>298</v>
      </c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 t="str">
        <f t="shared" si="133"/>
        <v>射击附带额外伤害,枪管不再过热</v>
      </c>
      <c r="BQ496" s="11" t="str">
        <f t="shared" si="137"/>
        <v>3级：造成的伤害提升&lt;q=attr_atk&gt;&lt;c=A6EC41&gt;7%&lt;/c&gt;</v>
      </c>
      <c r="BR496" s="1">
        <f t="shared" si="130"/>
        <v>4</v>
      </c>
      <c r="BS496" s="1">
        <f t="shared" si="131"/>
        <v>403</v>
      </c>
      <c r="BT496" s="1">
        <f>COUNTIF($BS$10:BS496,601)</f>
        <v>10</v>
      </c>
      <c r="BU496" s="1">
        <f t="shared" si="132"/>
        <v>0</v>
      </c>
    </row>
    <row r="497" spans="2:73">
      <c r="B497" s="1" t="str">
        <f t="shared" si="128"/>
        <v>SkillDescBrief4010704</v>
      </c>
      <c r="C497" s="1" t="str">
        <f t="shared" si="129"/>
        <v>SkillDescDetail401070404</v>
      </c>
      <c r="D497" s="3">
        <v>401070404</v>
      </c>
      <c r="E497" s="3">
        <v>4010704</v>
      </c>
      <c r="F497" s="3">
        <v>4</v>
      </c>
      <c r="G497" s="3" t="s">
        <v>332</v>
      </c>
      <c r="H497" s="3">
        <v>0.075</v>
      </c>
      <c r="I497" s="3" t="s">
        <v>333</v>
      </c>
      <c r="J497" s="3"/>
      <c r="K497" s="3" t="s">
        <v>334</v>
      </c>
      <c r="L497" s="3"/>
      <c r="M497" s="3"/>
      <c r="N497" s="3"/>
      <c r="O497" s="3"/>
      <c r="P497" s="3"/>
      <c r="Q497" s="3" t="s">
        <v>335</v>
      </c>
      <c r="R497" s="3"/>
      <c r="S497" s="3" t="str">
        <f>IF(H497="","",$B$2&amp;G497&amp;$B$2&amp;$B$1&amp;H497)</f>
        <v>"AtkPower":0.075</v>
      </c>
      <c r="T497" s="3" t="str">
        <f>IF(J497="","",$B$2&amp;I497&amp;$B$2&amp;$B$1&amp;J497)</f>
        <v/>
      </c>
      <c r="U497" s="3" t="str">
        <f>IF(L497="","",$B$2&amp;K497&amp;$B$2&amp;$B$1&amp;L497)</f>
        <v/>
      </c>
      <c r="V497" s="3" t="str">
        <f>IF(N497="","",$B$2&amp;M497&amp;$B$2&amp;$B$1&amp;N497)</f>
        <v/>
      </c>
      <c r="W497" s="3" t="str">
        <f>IF(P497="","",$B$2&amp;O497&amp;$B$2&amp;$B$1&amp;P497)</f>
        <v/>
      </c>
      <c r="X497" s="3" t="str">
        <f>IF(R497="","",$B$2&amp;Q497&amp;$B$2&amp;$B$1&amp;R497)</f>
        <v/>
      </c>
      <c r="Y497" s="3" t="str">
        <f t="shared" si="126"/>
        <v>{"AtkPower":0.075}</v>
      </c>
      <c r="Z497" s="11" t="s">
        <v>468</v>
      </c>
      <c r="AA497" s="11" t="str">
        <f t="shared" si="121"/>
        <v>4级：造成的伤害提升&lt;q=attr_atk&gt;&lt;c=A6EC41&gt;7.5%&lt;/c&gt;</v>
      </c>
      <c r="AB497" s="11"/>
      <c r="AC497" s="11"/>
      <c r="AD497" s="11">
        <v>4</v>
      </c>
      <c r="AE497" s="11"/>
      <c r="AF497" s="11" t="s">
        <v>345</v>
      </c>
      <c r="AG497" s="11"/>
      <c r="AH497" s="11"/>
      <c r="AI497" s="11"/>
      <c r="AJ497" s="11" t="s">
        <v>302</v>
      </c>
      <c r="AK497" s="11" t="str">
        <f t="shared" si="141"/>
        <v>&lt;q=attr_atk&gt;&lt;c=A6EC41&gt;</v>
      </c>
      <c r="AL497" s="11" t="str">
        <f t="shared" si="142"/>
        <v>7.5%</v>
      </c>
      <c r="AM497" s="11" t="s">
        <v>298</v>
      </c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 t="str">
        <f t="shared" si="133"/>
        <v>射击附带额外伤害,枪管不再过热</v>
      </c>
      <c r="BQ497" s="11" t="str">
        <f t="shared" si="137"/>
        <v>4级：造成的伤害提升&lt;q=attr_atk&gt;&lt;c=A6EC41&gt;7.5%&lt;/c&gt;</v>
      </c>
      <c r="BR497" s="1">
        <f t="shared" si="130"/>
        <v>4</v>
      </c>
      <c r="BS497" s="1">
        <f t="shared" si="131"/>
        <v>404</v>
      </c>
      <c r="BT497" s="1">
        <f>COUNTIF($BS$10:BS497,601)</f>
        <v>10</v>
      </c>
      <c r="BU497" s="1">
        <f t="shared" si="132"/>
        <v>0</v>
      </c>
    </row>
    <row r="498" spans="2:73">
      <c r="B498" s="1" t="str">
        <f t="shared" si="128"/>
        <v>SkillDescBrief4010704</v>
      </c>
      <c r="C498" s="1" t="str">
        <f t="shared" si="129"/>
        <v>SkillDescDetail401070405</v>
      </c>
      <c r="D498" s="3">
        <v>401070405</v>
      </c>
      <c r="E498" s="3">
        <v>4010704</v>
      </c>
      <c r="F498" s="3">
        <v>5</v>
      </c>
      <c r="G498" s="3" t="s">
        <v>332</v>
      </c>
      <c r="H498" s="3">
        <v>0.08</v>
      </c>
      <c r="I498" s="3" t="s">
        <v>333</v>
      </c>
      <c r="J498" s="3"/>
      <c r="K498" s="3" t="s">
        <v>334</v>
      </c>
      <c r="L498" s="3"/>
      <c r="M498" s="3"/>
      <c r="N498" s="3"/>
      <c r="O498" s="3"/>
      <c r="P498" s="3"/>
      <c r="Q498" s="3" t="s">
        <v>335</v>
      </c>
      <c r="R498" s="3"/>
      <c r="S498" s="3" t="str">
        <f>IF(H498="","",$B$2&amp;G498&amp;$B$2&amp;$B$1&amp;H498)</f>
        <v>"AtkPower":0.08</v>
      </c>
      <c r="T498" s="3" t="str">
        <f>IF(J498="","",$B$2&amp;I498&amp;$B$2&amp;$B$1&amp;J498)</f>
        <v/>
      </c>
      <c r="U498" s="3" t="str">
        <f>IF(L498="","",$B$2&amp;K498&amp;$B$2&amp;$B$1&amp;L498)</f>
        <v/>
      </c>
      <c r="V498" s="3" t="str">
        <f>IF(N498="","",$B$2&amp;M498&amp;$B$2&amp;$B$1&amp;N498)</f>
        <v/>
      </c>
      <c r="W498" s="3" t="str">
        <f>IF(P498="","",$B$2&amp;O498&amp;$B$2&amp;$B$1&amp;P498)</f>
        <v/>
      </c>
      <c r="X498" s="3" t="str">
        <f>IF(R498="","",$B$2&amp;Q498&amp;$B$2&amp;$B$1&amp;R498)</f>
        <v/>
      </c>
      <c r="Y498" s="3" t="str">
        <f t="shared" si="126"/>
        <v>{"AtkPower":0.08}</v>
      </c>
      <c r="Z498" s="11" t="s">
        <v>468</v>
      </c>
      <c r="AA498" s="11" t="str">
        <f t="shared" si="121"/>
        <v>5级：造成的伤害提升&lt;q=attr_atk&gt;&lt;c=A6EC41&gt;8%&lt;/c&gt;</v>
      </c>
      <c r="AB498" s="11"/>
      <c r="AC498" s="11"/>
      <c r="AD498" s="11">
        <v>5</v>
      </c>
      <c r="AE498" s="11"/>
      <c r="AF498" s="11" t="s">
        <v>345</v>
      </c>
      <c r="AG498" s="11"/>
      <c r="AH498" s="11"/>
      <c r="AI498" s="11"/>
      <c r="AJ498" s="11" t="s">
        <v>302</v>
      </c>
      <c r="AK498" s="11" t="str">
        <f t="shared" si="141"/>
        <v>&lt;q=attr_atk&gt;&lt;c=A6EC41&gt;</v>
      </c>
      <c r="AL498" s="11" t="str">
        <f t="shared" si="142"/>
        <v>8%</v>
      </c>
      <c r="AM498" s="11" t="s">
        <v>298</v>
      </c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 t="str">
        <f t="shared" si="133"/>
        <v>射击附带额外伤害,枪管不再过热</v>
      </c>
      <c r="BQ498" s="11" t="str">
        <f t="shared" si="137"/>
        <v>5级：造成的伤害提升&lt;q=attr_atk&gt;&lt;c=A6EC41&gt;8%&lt;/c&gt;</v>
      </c>
      <c r="BR498" s="1">
        <f t="shared" si="130"/>
        <v>4</v>
      </c>
      <c r="BS498" s="1">
        <f t="shared" si="131"/>
        <v>405</v>
      </c>
      <c r="BT498" s="1">
        <f>COUNTIF($BS$10:BS498,601)</f>
        <v>10</v>
      </c>
      <c r="BU498" s="1">
        <f t="shared" si="132"/>
        <v>0</v>
      </c>
    </row>
    <row r="499" spans="2:73">
      <c r="B499" s="1" t="str">
        <f t="shared" si="128"/>
        <v>SkillDescBrief// 战斗被动</v>
      </c>
      <c r="C499" s="1" t="str">
        <f t="shared" si="129"/>
        <v>SkillDescDetail// 战斗被动2</v>
      </c>
      <c r="D499" s="7" t="s">
        <v>338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 t="str">
        <f t="shared" si="126"/>
        <v/>
      </c>
      <c r="Z499" s="10" t="s">
        <v>336</v>
      </c>
      <c r="AA499" s="10" t="str">
        <f t="shared" si="121"/>
        <v/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 t="str">
        <f t="shared" si="133"/>
        <v/>
      </c>
      <c r="BQ499" s="10" t="str">
        <f t="shared" si="137"/>
        <v/>
      </c>
      <c r="BR499" s="1">
        <f t="shared" si="130"/>
        <v>0</v>
      </c>
      <c r="BS499" s="1">
        <f t="shared" si="131"/>
        <v>0</v>
      </c>
      <c r="BT499" s="1">
        <f>COUNTIF($BS$10:BS499,601)</f>
        <v>10</v>
      </c>
      <c r="BU499" s="1">
        <f t="shared" si="132"/>
        <v>0</v>
      </c>
    </row>
    <row r="500" spans="2:73">
      <c r="B500" s="1" t="str">
        <f t="shared" si="128"/>
        <v>SkillDescBrief4010705</v>
      </c>
      <c r="C500" s="1" t="str">
        <f t="shared" si="129"/>
        <v>SkillDescDetail401070501</v>
      </c>
      <c r="D500" s="3">
        <v>401070501</v>
      </c>
      <c r="E500" s="3">
        <v>4010705</v>
      </c>
      <c r="F500" s="3">
        <v>1</v>
      </c>
      <c r="G500" s="3" t="s">
        <v>332</v>
      </c>
      <c r="H500" s="3"/>
      <c r="I500" s="3" t="s">
        <v>333</v>
      </c>
      <c r="J500" s="3"/>
      <c r="K500" s="3" t="s">
        <v>334</v>
      </c>
      <c r="L500" s="3"/>
      <c r="M500" s="3"/>
      <c r="N500" s="3"/>
      <c r="O500" s="3"/>
      <c r="P500" s="3"/>
      <c r="Q500" s="3" t="s">
        <v>335</v>
      </c>
      <c r="R500" s="3"/>
      <c r="S500" s="3" t="str">
        <f>IF(H500="","",$B$2&amp;G500&amp;$B$2&amp;$B$1&amp;H500)</f>
        <v/>
      </c>
      <c r="T500" s="3" t="str">
        <f>IF(J500="","",$B$2&amp;I500&amp;$B$2&amp;$B$1&amp;J500)</f>
        <v/>
      </c>
      <c r="U500" s="3" t="str">
        <f>IF(L500="","",$B$2&amp;K500&amp;$B$2&amp;$B$1&amp;L500)</f>
        <v/>
      </c>
      <c r="V500" s="3" t="str">
        <f>IF(N500="","",$B$2&amp;M500&amp;$B$2&amp;$B$1&amp;N500)</f>
        <v/>
      </c>
      <c r="W500" s="3" t="str">
        <f>IF(P500="","",$B$2&amp;O500&amp;$B$2&amp;$B$1&amp;P500)</f>
        <v/>
      </c>
      <c r="X500" s="3" t="str">
        <f>IF(R500="","",$B$2&amp;Q500&amp;$B$2&amp;$B$1&amp;R500)</f>
        <v/>
      </c>
      <c r="Y500" s="3" t="str">
        <f t="shared" si="126"/>
        <v>{}</v>
      </c>
      <c r="Z500" s="11" t="s">
        <v>336</v>
      </c>
      <c r="AA500" s="11" t="str">
        <f t="shared" si="121"/>
        <v/>
      </c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 t="str">
        <f t="shared" si="133"/>
        <v/>
      </c>
      <c r="BQ500" s="11" t="str">
        <f t="shared" si="137"/>
        <v/>
      </c>
      <c r="BR500" s="1">
        <f t="shared" si="130"/>
        <v>5</v>
      </c>
      <c r="BS500" s="1">
        <f t="shared" si="131"/>
        <v>501</v>
      </c>
      <c r="BT500" s="1">
        <f>COUNTIF($BS$10:BS500,601)</f>
        <v>10</v>
      </c>
      <c r="BU500" s="1">
        <f t="shared" si="132"/>
        <v>0</v>
      </c>
    </row>
    <row r="501" spans="2:73">
      <c r="B501" s="1" t="str">
        <f t="shared" si="128"/>
        <v>SkillDescBrief4010705</v>
      </c>
      <c r="C501" s="1" t="str">
        <f t="shared" si="129"/>
        <v>SkillDescDetail401070502</v>
      </c>
      <c r="D501" s="3">
        <v>401070502</v>
      </c>
      <c r="E501" s="3">
        <v>4010705</v>
      </c>
      <c r="F501" s="3">
        <v>2</v>
      </c>
      <c r="G501" s="3" t="s">
        <v>332</v>
      </c>
      <c r="H501" s="3"/>
      <c r="I501" s="3" t="s">
        <v>333</v>
      </c>
      <c r="J501" s="3"/>
      <c r="K501" s="3" t="s">
        <v>334</v>
      </c>
      <c r="L501" s="3"/>
      <c r="M501" s="3"/>
      <c r="N501" s="3"/>
      <c r="O501" s="3"/>
      <c r="P501" s="3"/>
      <c r="Q501" s="3" t="s">
        <v>335</v>
      </c>
      <c r="R501" s="3"/>
      <c r="S501" s="3" t="str">
        <f>IF(H501="","",$B$2&amp;G501&amp;$B$2&amp;$B$1&amp;H501)</f>
        <v/>
      </c>
      <c r="T501" s="3" t="str">
        <f>IF(J501="","",$B$2&amp;I501&amp;$B$2&amp;$B$1&amp;J501)</f>
        <v/>
      </c>
      <c r="U501" s="3" t="str">
        <f>IF(L501="","",$B$2&amp;K501&amp;$B$2&amp;$B$1&amp;L501)</f>
        <v/>
      </c>
      <c r="V501" s="3" t="str">
        <f>IF(N501="","",$B$2&amp;M501&amp;$B$2&amp;$B$1&amp;N501)</f>
        <v/>
      </c>
      <c r="W501" s="3" t="str">
        <f>IF(P501="","",$B$2&amp;O501&amp;$B$2&amp;$B$1&amp;P501)</f>
        <v/>
      </c>
      <c r="X501" s="3" t="str">
        <f>IF(R501="","",$B$2&amp;Q501&amp;$B$2&amp;$B$1&amp;R501)</f>
        <v/>
      </c>
      <c r="Y501" s="3" t="str">
        <f t="shared" si="126"/>
        <v>{}</v>
      </c>
      <c r="Z501" s="11" t="s">
        <v>336</v>
      </c>
      <c r="AA501" s="11" t="str">
        <f t="shared" si="121"/>
        <v/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 t="str">
        <f t="shared" si="133"/>
        <v/>
      </c>
      <c r="BQ501" s="11" t="str">
        <f t="shared" si="137"/>
        <v/>
      </c>
      <c r="BR501" s="1">
        <f t="shared" si="130"/>
        <v>5</v>
      </c>
      <c r="BS501" s="1">
        <f t="shared" si="131"/>
        <v>502</v>
      </c>
      <c r="BT501" s="1">
        <f>COUNTIF($BS$10:BS501,601)</f>
        <v>10</v>
      </c>
      <c r="BU501" s="1">
        <f t="shared" si="132"/>
        <v>0</v>
      </c>
    </row>
    <row r="502" spans="2:73">
      <c r="B502" s="1" t="str">
        <f t="shared" si="128"/>
        <v>SkillDescBrief4010705</v>
      </c>
      <c r="C502" s="1" t="str">
        <f t="shared" si="129"/>
        <v>SkillDescDetail401070503</v>
      </c>
      <c r="D502" s="3">
        <v>401070503</v>
      </c>
      <c r="E502" s="3">
        <v>4010705</v>
      </c>
      <c r="F502" s="3">
        <v>3</v>
      </c>
      <c r="G502" s="3" t="s">
        <v>332</v>
      </c>
      <c r="H502" s="3"/>
      <c r="I502" s="3" t="s">
        <v>333</v>
      </c>
      <c r="J502" s="3"/>
      <c r="K502" s="3" t="s">
        <v>334</v>
      </c>
      <c r="L502" s="3"/>
      <c r="M502" s="3"/>
      <c r="N502" s="3"/>
      <c r="O502" s="3"/>
      <c r="P502" s="3"/>
      <c r="Q502" s="3" t="s">
        <v>335</v>
      </c>
      <c r="R502" s="3"/>
      <c r="S502" s="3" t="str">
        <f>IF(H502="","",$B$2&amp;G502&amp;$B$2&amp;$B$1&amp;H502)</f>
        <v/>
      </c>
      <c r="T502" s="3" t="str">
        <f>IF(J502="","",$B$2&amp;I502&amp;$B$2&amp;$B$1&amp;J502)</f>
        <v/>
      </c>
      <c r="U502" s="3" t="str">
        <f>IF(L502="","",$B$2&amp;K502&amp;$B$2&amp;$B$1&amp;L502)</f>
        <v/>
      </c>
      <c r="V502" s="3" t="str">
        <f>IF(N502="","",$B$2&amp;M502&amp;$B$2&amp;$B$1&amp;N502)</f>
        <v/>
      </c>
      <c r="W502" s="3" t="str">
        <f>IF(P502="","",$B$2&amp;O502&amp;$B$2&amp;$B$1&amp;P502)</f>
        <v/>
      </c>
      <c r="X502" s="3" t="str">
        <f>IF(R502="","",$B$2&amp;Q502&amp;$B$2&amp;$B$1&amp;R502)</f>
        <v/>
      </c>
      <c r="Y502" s="3" t="str">
        <f t="shared" si="126"/>
        <v>{}</v>
      </c>
      <c r="Z502" s="11" t="s">
        <v>336</v>
      </c>
      <c r="AA502" s="11" t="str">
        <f t="shared" si="121"/>
        <v/>
      </c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 t="str">
        <f t="shared" si="133"/>
        <v/>
      </c>
      <c r="BQ502" s="11" t="str">
        <f t="shared" si="137"/>
        <v/>
      </c>
      <c r="BR502" s="1">
        <f t="shared" si="130"/>
        <v>5</v>
      </c>
      <c r="BS502" s="1">
        <f t="shared" si="131"/>
        <v>503</v>
      </c>
      <c r="BT502" s="1">
        <f>COUNTIF($BS$10:BS502,601)</f>
        <v>10</v>
      </c>
      <c r="BU502" s="1">
        <f t="shared" si="132"/>
        <v>0</v>
      </c>
    </row>
    <row r="503" spans="2:73">
      <c r="B503" s="1" t="str">
        <f t="shared" si="128"/>
        <v>SkillDescBrief4010705</v>
      </c>
      <c r="C503" s="1" t="str">
        <f t="shared" si="129"/>
        <v>SkillDescDetail401070504</v>
      </c>
      <c r="D503" s="3">
        <v>401070504</v>
      </c>
      <c r="E503" s="3">
        <v>4010705</v>
      </c>
      <c r="F503" s="3">
        <v>4</v>
      </c>
      <c r="G503" s="3" t="s">
        <v>332</v>
      </c>
      <c r="H503" s="3"/>
      <c r="I503" s="3" t="s">
        <v>333</v>
      </c>
      <c r="J503" s="3"/>
      <c r="K503" s="3" t="s">
        <v>334</v>
      </c>
      <c r="L503" s="3"/>
      <c r="M503" s="3"/>
      <c r="N503" s="3"/>
      <c r="O503" s="3"/>
      <c r="P503" s="3"/>
      <c r="Q503" s="3" t="s">
        <v>335</v>
      </c>
      <c r="R503" s="3"/>
      <c r="S503" s="3" t="str">
        <f>IF(H503="","",$B$2&amp;G503&amp;$B$2&amp;$B$1&amp;H503)</f>
        <v/>
      </c>
      <c r="T503" s="3" t="str">
        <f>IF(J503="","",$B$2&amp;I503&amp;$B$2&amp;$B$1&amp;J503)</f>
        <v/>
      </c>
      <c r="U503" s="3" t="str">
        <f>IF(L503="","",$B$2&amp;K503&amp;$B$2&amp;$B$1&amp;L503)</f>
        <v/>
      </c>
      <c r="V503" s="3" t="str">
        <f>IF(N503="","",$B$2&amp;M503&amp;$B$2&amp;$B$1&amp;N503)</f>
        <v/>
      </c>
      <c r="W503" s="3" t="str">
        <f>IF(P503="","",$B$2&amp;O503&amp;$B$2&amp;$B$1&amp;P503)</f>
        <v/>
      </c>
      <c r="X503" s="3" t="str">
        <f>IF(R503="","",$B$2&amp;Q503&amp;$B$2&amp;$B$1&amp;R503)</f>
        <v/>
      </c>
      <c r="Y503" s="3" t="str">
        <f t="shared" si="126"/>
        <v>{}</v>
      </c>
      <c r="Z503" s="11" t="s">
        <v>336</v>
      </c>
      <c r="AA503" s="11" t="str">
        <f t="shared" si="121"/>
        <v/>
      </c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 t="str">
        <f t="shared" si="133"/>
        <v/>
      </c>
      <c r="BQ503" s="11" t="str">
        <f t="shared" si="137"/>
        <v/>
      </c>
      <c r="BR503" s="1">
        <f t="shared" si="130"/>
        <v>5</v>
      </c>
      <c r="BS503" s="1">
        <f t="shared" si="131"/>
        <v>504</v>
      </c>
      <c r="BT503" s="1">
        <f>COUNTIF($BS$10:BS503,601)</f>
        <v>10</v>
      </c>
      <c r="BU503" s="1">
        <f t="shared" si="132"/>
        <v>0</v>
      </c>
    </row>
    <row r="504" spans="2:73">
      <c r="B504" s="1" t="str">
        <f t="shared" si="128"/>
        <v>SkillDescBrief4010705</v>
      </c>
      <c r="C504" s="1" t="str">
        <f t="shared" si="129"/>
        <v>SkillDescDetail401070505</v>
      </c>
      <c r="D504" s="3">
        <v>401070505</v>
      </c>
      <c r="E504" s="3">
        <v>4010705</v>
      </c>
      <c r="F504" s="3">
        <v>5</v>
      </c>
      <c r="G504" s="3" t="s">
        <v>332</v>
      </c>
      <c r="H504" s="3"/>
      <c r="I504" s="3" t="s">
        <v>333</v>
      </c>
      <c r="J504" s="3"/>
      <c r="K504" s="3" t="s">
        <v>334</v>
      </c>
      <c r="L504" s="3"/>
      <c r="M504" s="3"/>
      <c r="N504" s="3"/>
      <c r="O504" s="3"/>
      <c r="P504" s="3"/>
      <c r="Q504" s="3" t="s">
        <v>335</v>
      </c>
      <c r="R504" s="3"/>
      <c r="S504" s="3" t="str">
        <f>IF(H504="","",$B$2&amp;G504&amp;$B$2&amp;$B$1&amp;H504)</f>
        <v/>
      </c>
      <c r="T504" s="3" t="str">
        <f>IF(J504="","",$B$2&amp;I504&amp;$B$2&amp;$B$1&amp;J504)</f>
        <v/>
      </c>
      <c r="U504" s="3" t="str">
        <f>IF(L504="","",$B$2&amp;K504&amp;$B$2&amp;$B$1&amp;L504)</f>
        <v/>
      </c>
      <c r="V504" s="3" t="str">
        <f>IF(N504="","",$B$2&amp;M504&amp;$B$2&amp;$B$1&amp;N504)</f>
        <v/>
      </c>
      <c r="W504" s="3" t="str">
        <f>IF(P504="","",$B$2&amp;O504&amp;$B$2&amp;$B$1&amp;P504)</f>
        <v/>
      </c>
      <c r="X504" s="3" t="str">
        <f>IF(R504="","",$B$2&amp;Q504&amp;$B$2&amp;$B$1&amp;R504)</f>
        <v/>
      </c>
      <c r="Y504" s="3" t="str">
        <f t="shared" si="126"/>
        <v>{}</v>
      </c>
      <c r="Z504" s="11" t="s">
        <v>336</v>
      </c>
      <c r="AA504" s="11" t="str">
        <f t="shared" si="121"/>
        <v/>
      </c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 t="str">
        <f t="shared" si="133"/>
        <v/>
      </c>
      <c r="BQ504" s="11" t="str">
        <f t="shared" si="137"/>
        <v/>
      </c>
      <c r="BR504" s="1">
        <f t="shared" si="130"/>
        <v>5</v>
      </c>
      <c r="BS504" s="1">
        <f t="shared" si="131"/>
        <v>505</v>
      </c>
      <c r="BT504" s="1">
        <f>COUNTIF($BS$10:BS504,601)</f>
        <v>10</v>
      </c>
      <c r="BU504" s="1">
        <f t="shared" si="132"/>
        <v>0</v>
      </c>
    </row>
    <row r="505" spans="2:73">
      <c r="B505" s="1" t="str">
        <f t="shared" si="128"/>
        <v>SkillDescBrief// 战斗被动</v>
      </c>
      <c r="C505" s="1" t="str">
        <f t="shared" si="129"/>
        <v>SkillDescDetail// 战斗被动3</v>
      </c>
      <c r="D505" s="7" t="s">
        <v>339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 t="str">
        <f t="shared" si="126"/>
        <v/>
      </c>
      <c r="Z505" s="10" t="s">
        <v>336</v>
      </c>
      <c r="AA505" s="10" t="str">
        <f t="shared" si="121"/>
        <v/>
      </c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 t="str">
        <f t="shared" si="133"/>
        <v/>
      </c>
      <c r="BQ505" s="10" t="str">
        <f t="shared" si="137"/>
        <v/>
      </c>
      <c r="BR505" s="1">
        <f t="shared" si="130"/>
        <v>0</v>
      </c>
      <c r="BS505" s="1">
        <f t="shared" si="131"/>
        <v>0</v>
      </c>
      <c r="BT505" s="1">
        <f>COUNTIF($BS$10:BS505,601)</f>
        <v>10</v>
      </c>
      <c r="BU505" s="1">
        <f t="shared" si="132"/>
        <v>0</v>
      </c>
    </row>
    <row r="506" spans="2:73">
      <c r="B506" s="1" t="str">
        <f t="shared" si="128"/>
        <v>SkillDescBrief4010706</v>
      </c>
      <c r="C506" s="1" t="str">
        <f t="shared" si="129"/>
        <v>SkillDescDetail401070601</v>
      </c>
      <c r="D506" s="3">
        <v>401070601</v>
      </c>
      <c r="E506" s="3">
        <v>4010706</v>
      </c>
      <c r="F506" s="3">
        <v>1</v>
      </c>
      <c r="G506" s="3" t="s">
        <v>332</v>
      </c>
      <c r="H506" s="3"/>
      <c r="I506" s="3" t="s">
        <v>333</v>
      </c>
      <c r="J506" s="3"/>
      <c r="K506" s="3" t="s">
        <v>334</v>
      </c>
      <c r="L506" s="3"/>
      <c r="M506" s="3"/>
      <c r="N506" s="3"/>
      <c r="O506" s="3"/>
      <c r="P506" s="3"/>
      <c r="Q506" s="3" t="s">
        <v>335</v>
      </c>
      <c r="R506" s="3"/>
      <c r="S506" s="3" t="str">
        <f>IF(H506="","",$B$2&amp;G506&amp;$B$2&amp;$B$1&amp;H506)</f>
        <v/>
      </c>
      <c r="T506" s="3" t="str">
        <f>IF(J506="","",$B$2&amp;I506&amp;$B$2&amp;$B$1&amp;J506)</f>
        <v/>
      </c>
      <c r="U506" s="3" t="str">
        <f>IF(L506="","",$B$2&amp;K506&amp;$B$2&amp;$B$1&amp;L506)</f>
        <v/>
      </c>
      <c r="V506" s="3" t="str">
        <f>IF(N506="","",$B$2&amp;M506&amp;$B$2&amp;$B$1&amp;N506)</f>
        <v/>
      </c>
      <c r="W506" s="3" t="str">
        <f>IF(P506="","",$B$2&amp;O506&amp;$B$2&amp;$B$1&amp;P506)</f>
        <v/>
      </c>
      <c r="X506" s="3" t="str">
        <f>IF(R506="","",$B$2&amp;Q506&amp;$B$2&amp;$B$1&amp;R506)</f>
        <v/>
      </c>
      <c r="Y506" s="3" t="str">
        <f t="shared" si="126"/>
        <v>{}</v>
      </c>
      <c r="Z506" s="11" t="s">
        <v>367</v>
      </c>
      <c r="AA506" s="11" t="str">
        <f t="shared" ref="AA506:AA510" si="143">_xlfn.TEXTJOIN("",1,AB506:BO506)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506" s="11"/>
      <c r="AC506" s="11"/>
      <c r="AD506" s="11"/>
      <c r="AE506" s="11"/>
      <c r="AF506" s="11"/>
      <c r="AG506" s="11"/>
      <c r="AH506" s="11"/>
      <c r="AI506" s="11"/>
      <c r="AJ506" s="11" t="s">
        <v>368</v>
      </c>
      <c r="AK506" s="11" t="str">
        <f>$B$6</f>
        <v>&lt;c=A6EC41&gt;</v>
      </c>
      <c r="AL506" s="11">
        <v>1</v>
      </c>
      <c r="AM506" s="11" t="s">
        <v>298</v>
      </c>
      <c r="AN506" s="11" t="s">
        <v>369</v>
      </c>
      <c r="AO506" s="11" t="str">
        <f t="shared" ref="AO506:AO510" si="144">$B$8&amp;$B$6</f>
        <v>&lt;q=attr_atk&gt;&lt;c=A6EC41&gt;</v>
      </c>
      <c r="AP506" s="11" t="str">
        <f t="shared" ref="AP506:AP510" si="145">ROUND($H506*100,2)&amp;"%"</f>
        <v>0%</v>
      </c>
      <c r="AQ506" s="11" t="s">
        <v>298</v>
      </c>
      <c r="AR506" s="11" t="s">
        <v>370</v>
      </c>
      <c r="AS506" s="11" t="str">
        <f>$B$6</f>
        <v>&lt;c=A6EC41&gt;</v>
      </c>
      <c r="AT506" s="11">
        <v>1</v>
      </c>
      <c r="AU506" s="11" t="s">
        <v>298</v>
      </c>
      <c r="AV506" s="11" t="s">
        <v>371</v>
      </c>
      <c r="AW506" s="11" t="str">
        <f>$B$6</f>
        <v>&lt;c=A6EC41&gt;</v>
      </c>
      <c r="AX506" s="11">
        <v>6</v>
      </c>
      <c r="AY506" s="11" t="s">
        <v>298</v>
      </c>
      <c r="AZ506" s="11" t="s">
        <v>372</v>
      </c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 t="str">
        <f t="shared" si="133"/>
        <v>这是一个专属装备技能，它很好很强大</v>
      </c>
      <c r="BQ506" s="11" t="str">
        <f t="shared" si="1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506" s="1">
        <f t="shared" si="130"/>
        <v>6</v>
      </c>
      <c r="BS506" s="1">
        <f t="shared" si="131"/>
        <v>601</v>
      </c>
      <c r="BT506" s="1">
        <f>COUNTIF($BS$10:BS506,601)</f>
        <v>11</v>
      </c>
      <c r="BU506" s="1">
        <f t="shared" si="132"/>
        <v>1</v>
      </c>
    </row>
    <row r="507" spans="2:73">
      <c r="B507" s="1" t="str">
        <f t="shared" si="128"/>
        <v>SkillDescBrief4010706</v>
      </c>
      <c r="C507" s="1" t="str">
        <f t="shared" si="129"/>
        <v>SkillDescDetail401070602</v>
      </c>
      <c r="D507" s="3">
        <v>401070602</v>
      </c>
      <c r="E507" s="3">
        <v>4010706</v>
      </c>
      <c r="F507" s="3">
        <v>2</v>
      </c>
      <c r="G507" s="3" t="s">
        <v>332</v>
      </c>
      <c r="H507" s="3"/>
      <c r="I507" s="3" t="s">
        <v>333</v>
      </c>
      <c r="J507" s="3"/>
      <c r="K507" s="3" t="s">
        <v>334</v>
      </c>
      <c r="L507" s="3"/>
      <c r="M507" s="3"/>
      <c r="N507" s="3"/>
      <c r="O507" s="3"/>
      <c r="P507" s="3"/>
      <c r="Q507" s="3" t="s">
        <v>335</v>
      </c>
      <c r="R507" s="3"/>
      <c r="S507" s="3" t="str">
        <f>IF(H507="","",$B$2&amp;G507&amp;$B$2&amp;$B$1&amp;H507)</f>
        <v/>
      </c>
      <c r="T507" s="3" t="str">
        <f>IF(J507="","",$B$2&amp;I507&amp;$B$2&amp;$B$1&amp;J507)</f>
        <v/>
      </c>
      <c r="U507" s="3" t="str">
        <f>IF(L507="","",$B$2&amp;K507&amp;$B$2&amp;$B$1&amp;L507)</f>
        <v/>
      </c>
      <c r="V507" s="3" t="str">
        <f>IF(N507="","",$B$2&amp;M507&amp;$B$2&amp;$B$1&amp;N507)</f>
        <v/>
      </c>
      <c r="W507" s="3" t="str">
        <f>IF(P507="","",$B$2&amp;O507&amp;$B$2&amp;$B$1&amp;P507)</f>
        <v/>
      </c>
      <c r="X507" s="3" t="str">
        <f>IF(R507="","",$B$2&amp;Q507&amp;$B$2&amp;$B$1&amp;R507)</f>
        <v/>
      </c>
      <c r="Y507" s="3" t="str">
        <f t="shared" si="126"/>
        <v>{}</v>
      </c>
      <c r="Z507" s="11" t="s">
        <v>367</v>
      </c>
      <c r="AA507" s="11" t="str">
        <f t="shared" si="143"/>
        <v>2级：伤害提升至&lt;q=attr_atk&gt;&lt;c=A6EC41&gt;0%&lt;/c&gt;</v>
      </c>
      <c r="AB507" s="11"/>
      <c r="AC507" s="11"/>
      <c r="AD507" s="11">
        <v>2</v>
      </c>
      <c r="AE507" s="11"/>
      <c r="AF507" s="11" t="s">
        <v>345</v>
      </c>
      <c r="AG507" s="11"/>
      <c r="AH507" s="11"/>
      <c r="AI507" s="11"/>
      <c r="AJ507" s="11"/>
      <c r="AK507" s="11"/>
      <c r="AL507" s="11"/>
      <c r="AM507" s="11"/>
      <c r="AN507" s="11" t="s">
        <v>346</v>
      </c>
      <c r="AO507" s="11" t="str">
        <f t="shared" si="144"/>
        <v>&lt;q=attr_atk&gt;&lt;c=A6EC41&gt;</v>
      </c>
      <c r="AP507" s="11" t="str">
        <f t="shared" si="145"/>
        <v>0%</v>
      </c>
      <c r="AQ507" s="11" t="s">
        <v>298</v>
      </c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 t="str">
        <f t="shared" si="133"/>
        <v>这是一个专属装备技能，它很好很强大</v>
      </c>
      <c r="BQ507" s="11" t="str">
        <f t="shared" si="137"/>
        <v>2级：伤害提升至&lt;q=attr_atk&gt;&lt;c=A6EC41&gt;0%&lt;/c&gt;</v>
      </c>
      <c r="BR507" s="1">
        <f t="shared" si="130"/>
        <v>6</v>
      </c>
      <c r="BS507" s="1">
        <f t="shared" si="131"/>
        <v>602</v>
      </c>
      <c r="BT507" s="1">
        <f>COUNTIF($BS$10:BS507,601)</f>
        <v>11</v>
      </c>
      <c r="BU507" s="1">
        <f t="shared" si="132"/>
        <v>1</v>
      </c>
    </row>
    <row r="508" spans="2:73">
      <c r="B508" s="1" t="str">
        <f t="shared" si="128"/>
        <v>SkillDescBrief4010706</v>
      </c>
      <c r="C508" s="1" t="str">
        <f t="shared" si="129"/>
        <v>SkillDescDetail401070603</v>
      </c>
      <c r="D508" s="3">
        <v>401070603</v>
      </c>
      <c r="E508" s="3">
        <v>4010706</v>
      </c>
      <c r="F508" s="3">
        <v>3</v>
      </c>
      <c r="G508" s="3" t="s">
        <v>332</v>
      </c>
      <c r="H508" s="3"/>
      <c r="I508" s="3" t="s">
        <v>333</v>
      </c>
      <c r="J508" s="3"/>
      <c r="K508" s="3" t="s">
        <v>334</v>
      </c>
      <c r="L508" s="3"/>
      <c r="M508" s="3"/>
      <c r="N508" s="3"/>
      <c r="O508" s="3"/>
      <c r="P508" s="3"/>
      <c r="Q508" s="3" t="s">
        <v>335</v>
      </c>
      <c r="R508" s="3"/>
      <c r="S508" s="3" t="str">
        <f>IF(H508="","",$B$2&amp;G508&amp;$B$2&amp;$B$1&amp;H508)</f>
        <v/>
      </c>
      <c r="T508" s="3" t="str">
        <f>IF(J508="","",$B$2&amp;I508&amp;$B$2&amp;$B$1&amp;J508)</f>
        <v/>
      </c>
      <c r="U508" s="3" t="str">
        <f>IF(L508="","",$B$2&amp;K508&amp;$B$2&amp;$B$1&amp;L508)</f>
        <v/>
      </c>
      <c r="V508" s="3" t="str">
        <f>IF(N508="","",$B$2&amp;M508&amp;$B$2&amp;$B$1&amp;N508)</f>
        <v/>
      </c>
      <c r="W508" s="3" t="str">
        <f>IF(P508="","",$B$2&amp;O508&amp;$B$2&amp;$B$1&amp;P508)</f>
        <v/>
      </c>
      <c r="X508" s="3" t="str">
        <f>IF(R508="","",$B$2&amp;Q508&amp;$B$2&amp;$B$1&amp;R508)</f>
        <v/>
      </c>
      <c r="Y508" s="3" t="str">
        <f t="shared" si="126"/>
        <v>{}</v>
      </c>
      <c r="Z508" s="11" t="s">
        <v>367</v>
      </c>
      <c r="AA508" s="11" t="str">
        <f t="shared" si="143"/>
        <v>3级：伤害提升至&lt;q=attr_atk&gt;&lt;c=A6EC41&gt;0%&lt;/c&gt;</v>
      </c>
      <c r="AB508" s="11"/>
      <c r="AC508" s="11"/>
      <c r="AD508" s="11">
        <v>3</v>
      </c>
      <c r="AE508" s="11"/>
      <c r="AF508" s="11" t="s">
        <v>345</v>
      </c>
      <c r="AG508" s="11"/>
      <c r="AH508" s="11"/>
      <c r="AI508" s="11"/>
      <c r="AJ508" s="11"/>
      <c r="AK508" s="11"/>
      <c r="AL508" s="11"/>
      <c r="AM508" s="11"/>
      <c r="AN508" s="11" t="s">
        <v>346</v>
      </c>
      <c r="AO508" s="11" t="str">
        <f t="shared" si="144"/>
        <v>&lt;q=attr_atk&gt;&lt;c=A6EC41&gt;</v>
      </c>
      <c r="AP508" s="11" t="str">
        <f t="shared" si="145"/>
        <v>0%</v>
      </c>
      <c r="AQ508" s="11" t="s">
        <v>298</v>
      </c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 t="str">
        <f t="shared" si="133"/>
        <v>这是一个专属装备技能，它很好很强大</v>
      </c>
      <c r="BQ508" s="11" t="str">
        <f t="shared" si="137"/>
        <v>3级：伤害提升至&lt;q=attr_atk&gt;&lt;c=A6EC41&gt;0%&lt;/c&gt;</v>
      </c>
      <c r="BR508" s="1">
        <f t="shared" si="130"/>
        <v>6</v>
      </c>
      <c r="BS508" s="1">
        <f t="shared" si="131"/>
        <v>603</v>
      </c>
      <c r="BT508" s="1">
        <f>COUNTIF($BS$10:BS508,601)</f>
        <v>11</v>
      </c>
      <c r="BU508" s="1">
        <f t="shared" si="132"/>
        <v>1</v>
      </c>
    </row>
    <row r="509" spans="2:73">
      <c r="B509" s="1" t="str">
        <f t="shared" si="128"/>
        <v>SkillDescBrief4010706</v>
      </c>
      <c r="C509" s="1" t="str">
        <f t="shared" si="129"/>
        <v>SkillDescDetail401070604</v>
      </c>
      <c r="D509" s="3">
        <v>401070604</v>
      </c>
      <c r="E509" s="3">
        <v>4010706</v>
      </c>
      <c r="F509" s="3">
        <v>4</v>
      </c>
      <c r="G509" s="3" t="s">
        <v>332</v>
      </c>
      <c r="H509" s="3"/>
      <c r="I509" s="3" t="s">
        <v>333</v>
      </c>
      <c r="J509" s="3"/>
      <c r="K509" s="3" t="s">
        <v>334</v>
      </c>
      <c r="L509" s="3"/>
      <c r="M509" s="3"/>
      <c r="N509" s="3"/>
      <c r="O509" s="3"/>
      <c r="P509" s="3"/>
      <c r="Q509" s="3" t="s">
        <v>335</v>
      </c>
      <c r="R509" s="3"/>
      <c r="S509" s="3" t="str">
        <f>IF(H509="","",$B$2&amp;G509&amp;$B$2&amp;$B$1&amp;H509)</f>
        <v/>
      </c>
      <c r="T509" s="3" t="str">
        <f>IF(J509="","",$B$2&amp;I509&amp;$B$2&amp;$B$1&amp;J509)</f>
        <v/>
      </c>
      <c r="U509" s="3" t="str">
        <f>IF(L509="","",$B$2&amp;K509&amp;$B$2&amp;$B$1&amp;L509)</f>
        <v/>
      </c>
      <c r="V509" s="3" t="str">
        <f>IF(N509="","",$B$2&amp;M509&amp;$B$2&amp;$B$1&amp;N509)</f>
        <v/>
      </c>
      <c r="W509" s="3" t="str">
        <f>IF(P509="","",$B$2&amp;O509&amp;$B$2&amp;$B$1&amp;P509)</f>
        <v/>
      </c>
      <c r="X509" s="3" t="str">
        <f>IF(R509="","",$B$2&amp;Q509&amp;$B$2&amp;$B$1&amp;R509)</f>
        <v/>
      </c>
      <c r="Y509" s="3" t="str">
        <f t="shared" si="126"/>
        <v>{}</v>
      </c>
      <c r="Z509" s="11" t="s">
        <v>367</v>
      </c>
      <c r="AA509" s="11" t="str">
        <f t="shared" si="143"/>
        <v>4级：伤害提升至&lt;q=attr_atk&gt;&lt;c=A6EC41&gt;0%&lt;/c&gt;</v>
      </c>
      <c r="AB509" s="11"/>
      <c r="AC509" s="11"/>
      <c r="AD509" s="11">
        <v>4</v>
      </c>
      <c r="AE509" s="11"/>
      <c r="AF509" s="11" t="s">
        <v>345</v>
      </c>
      <c r="AG509" s="11"/>
      <c r="AH509" s="11"/>
      <c r="AI509" s="11"/>
      <c r="AJ509" s="11"/>
      <c r="AK509" s="11"/>
      <c r="AL509" s="11"/>
      <c r="AM509" s="11"/>
      <c r="AN509" s="11" t="s">
        <v>346</v>
      </c>
      <c r="AO509" s="11" t="str">
        <f t="shared" si="144"/>
        <v>&lt;q=attr_atk&gt;&lt;c=A6EC41&gt;</v>
      </c>
      <c r="AP509" s="11" t="str">
        <f t="shared" si="145"/>
        <v>0%</v>
      </c>
      <c r="AQ509" s="11" t="s">
        <v>298</v>
      </c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 t="str">
        <f t="shared" si="133"/>
        <v>这是一个专属装备技能，它很好很强大</v>
      </c>
      <c r="BQ509" s="11" t="str">
        <f t="shared" si="137"/>
        <v>4级：伤害提升至&lt;q=attr_atk&gt;&lt;c=A6EC41&gt;0%&lt;/c&gt;</v>
      </c>
      <c r="BR509" s="1">
        <f t="shared" si="130"/>
        <v>6</v>
      </c>
      <c r="BS509" s="1">
        <f t="shared" si="131"/>
        <v>604</v>
      </c>
      <c r="BT509" s="1">
        <f>COUNTIF($BS$10:BS509,601)</f>
        <v>11</v>
      </c>
      <c r="BU509" s="1">
        <f t="shared" si="132"/>
        <v>1</v>
      </c>
    </row>
    <row r="510" spans="2:73">
      <c r="B510" s="1" t="str">
        <f t="shared" si="128"/>
        <v>SkillDescBrief4010706</v>
      </c>
      <c r="C510" s="1" t="str">
        <f t="shared" si="129"/>
        <v>SkillDescDetail401070605</v>
      </c>
      <c r="D510" s="3">
        <v>401070605</v>
      </c>
      <c r="E510" s="3">
        <v>4010706</v>
      </c>
      <c r="F510" s="3">
        <v>5</v>
      </c>
      <c r="G510" s="3" t="s">
        <v>332</v>
      </c>
      <c r="H510" s="3"/>
      <c r="I510" s="3" t="s">
        <v>333</v>
      </c>
      <c r="J510" s="3"/>
      <c r="K510" s="3" t="s">
        <v>334</v>
      </c>
      <c r="L510" s="3"/>
      <c r="M510" s="3"/>
      <c r="N510" s="3"/>
      <c r="O510" s="3"/>
      <c r="P510" s="3"/>
      <c r="Q510" s="3" t="s">
        <v>335</v>
      </c>
      <c r="R510" s="3"/>
      <c r="S510" s="3" t="str">
        <f>IF(H510="","",$B$2&amp;G510&amp;$B$2&amp;$B$1&amp;H510)</f>
        <v/>
      </c>
      <c r="T510" s="3" t="str">
        <f>IF(J510="","",$B$2&amp;I510&amp;$B$2&amp;$B$1&amp;J510)</f>
        <v/>
      </c>
      <c r="U510" s="3" t="str">
        <f>IF(L510="","",$B$2&amp;K510&amp;$B$2&amp;$B$1&amp;L510)</f>
        <v/>
      </c>
      <c r="V510" s="3" t="str">
        <f>IF(N510="","",$B$2&amp;M510&amp;$B$2&amp;$B$1&amp;N510)</f>
        <v/>
      </c>
      <c r="W510" s="3" t="str">
        <f>IF(P510="","",$B$2&amp;O510&amp;$B$2&amp;$B$1&amp;P510)</f>
        <v/>
      </c>
      <c r="X510" s="3" t="str">
        <f>IF(R510="","",$B$2&amp;Q510&amp;$B$2&amp;$B$1&amp;R510)</f>
        <v/>
      </c>
      <c r="Y510" s="3" t="str">
        <f t="shared" si="126"/>
        <v>{}</v>
      </c>
      <c r="Z510" s="11" t="s">
        <v>373</v>
      </c>
      <c r="AA510" s="11" t="str">
        <f t="shared" si="143"/>
        <v>5级：伤害提升至&lt;q=attr_atk&gt;&lt;c=A6EC41&gt;0%&lt;/c&gt;</v>
      </c>
      <c r="AB510" s="11"/>
      <c r="AC510" s="11"/>
      <c r="AD510" s="11">
        <v>5</v>
      </c>
      <c r="AE510" s="11"/>
      <c r="AF510" s="11" t="s">
        <v>345</v>
      </c>
      <c r="AG510" s="11"/>
      <c r="AH510" s="11"/>
      <c r="AI510" s="11"/>
      <c r="AJ510" s="11"/>
      <c r="AK510" s="11"/>
      <c r="AL510" s="11"/>
      <c r="AM510" s="11"/>
      <c r="AN510" s="11" t="s">
        <v>346</v>
      </c>
      <c r="AO510" s="11" t="str">
        <f t="shared" si="144"/>
        <v>&lt;q=attr_atk&gt;&lt;c=A6EC41&gt;</v>
      </c>
      <c r="AP510" s="11" t="str">
        <f t="shared" si="145"/>
        <v>0%</v>
      </c>
      <c r="AQ510" s="11" t="s">
        <v>298</v>
      </c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 t="str">
        <f t="shared" si="133"/>
        <v>这是一个专属装备技能，它非常好非常强大</v>
      </c>
      <c r="BQ510" s="11" t="str">
        <f t="shared" si="137"/>
        <v>5级：伤害提升至&lt;q=attr_atk&gt;&lt;c=A6EC41&gt;0%&lt;/c&gt;</v>
      </c>
      <c r="BR510" s="1">
        <f t="shared" si="130"/>
        <v>6</v>
      </c>
      <c r="BS510" s="1">
        <f t="shared" si="131"/>
        <v>605</v>
      </c>
      <c r="BT510" s="1">
        <f>COUNTIF($BS$10:BS510,601)</f>
        <v>11</v>
      </c>
      <c r="BU510" s="1">
        <f t="shared" si="132"/>
        <v>1</v>
      </c>
    </row>
    <row r="511" spans="2:73">
      <c r="B511" s="1" t="str">
        <f t="shared" si="128"/>
        <v>SkillDescBrief// 战斗被动</v>
      </c>
      <c r="C511" s="1" t="str">
        <f t="shared" si="129"/>
        <v>SkillDescDetail// 战斗被动4</v>
      </c>
      <c r="D511" s="7" t="s">
        <v>340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 t="str">
        <f t="shared" si="126"/>
        <v/>
      </c>
      <c r="Z511" s="10" t="s">
        <v>336</v>
      </c>
      <c r="AA511" s="10" t="str">
        <f t="shared" ref="AA511:AA569" si="146">_xlfn.TEXTJOIN("",1,AB511:BO511)</f>
        <v/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 t="str">
        <f t="shared" si="133"/>
        <v/>
      </c>
      <c r="BQ511" s="10" t="str">
        <f t="shared" si="137"/>
        <v/>
      </c>
      <c r="BR511" s="1">
        <f t="shared" si="130"/>
        <v>0</v>
      </c>
      <c r="BS511" s="1">
        <f t="shared" si="131"/>
        <v>0</v>
      </c>
      <c r="BT511" s="1">
        <f>COUNTIF($BS$10:BS511,601)</f>
        <v>11</v>
      </c>
      <c r="BU511" s="1">
        <f t="shared" si="132"/>
        <v>1</v>
      </c>
    </row>
    <row r="512" spans="2:73">
      <c r="B512" s="1" t="str">
        <f t="shared" si="128"/>
        <v>SkillDescBrief4010707</v>
      </c>
      <c r="C512" s="1" t="str">
        <f t="shared" si="129"/>
        <v>SkillDescDetail401070701</v>
      </c>
      <c r="D512" s="3">
        <v>401070701</v>
      </c>
      <c r="E512" s="3">
        <v>4010707</v>
      </c>
      <c r="F512" s="3">
        <v>1</v>
      </c>
      <c r="G512" s="3" t="s">
        <v>332</v>
      </c>
      <c r="H512" s="3"/>
      <c r="I512" s="3" t="s">
        <v>333</v>
      </c>
      <c r="J512" s="3"/>
      <c r="K512" s="3" t="s">
        <v>334</v>
      </c>
      <c r="L512" s="3"/>
      <c r="M512" s="3"/>
      <c r="N512" s="3"/>
      <c r="O512" s="3"/>
      <c r="P512" s="3"/>
      <c r="Q512" s="3" t="s">
        <v>335</v>
      </c>
      <c r="R512" s="3"/>
      <c r="S512" s="3" t="str">
        <f>IF(H512="","",$B$2&amp;G512&amp;$B$2&amp;$B$1&amp;H512)</f>
        <v/>
      </c>
      <c r="T512" s="3" t="str">
        <f>IF(J512="","",$B$2&amp;I512&amp;$B$2&amp;$B$1&amp;J512)</f>
        <v/>
      </c>
      <c r="U512" s="3" t="str">
        <f>IF(L512="","",$B$2&amp;K512&amp;$B$2&amp;$B$1&amp;L512)</f>
        <v/>
      </c>
      <c r="V512" s="3" t="str">
        <f>IF(N512="","",$B$2&amp;M512&amp;$B$2&amp;$B$1&amp;N512)</f>
        <v/>
      </c>
      <c r="W512" s="3" t="str">
        <f>IF(P512="","",$B$2&amp;O512&amp;$B$2&amp;$B$1&amp;P512)</f>
        <v/>
      </c>
      <c r="X512" s="3" t="str">
        <f>IF(R512="","",$B$2&amp;Q512&amp;$B$2&amp;$B$1&amp;R512)</f>
        <v/>
      </c>
      <c r="Y512" s="3" t="str">
        <f t="shared" si="126"/>
        <v>{}</v>
      </c>
      <c r="Z512" s="11" t="s">
        <v>471</v>
      </c>
      <c r="AA512" s="11" t="str">
        <f t="shared" si="146"/>
        <v>初始额外获得&lt;c=A6EC41&gt;400&lt;/c&gt;能量</v>
      </c>
      <c r="AB512" s="11"/>
      <c r="AC512" s="11"/>
      <c r="AD512" s="11"/>
      <c r="AE512" s="11"/>
      <c r="AF512" s="11"/>
      <c r="AG512" s="11"/>
      <c r="AH512" s="11"/>
      <c r="AI512" s="11"/>
      <c r="AJ512" s="11" t="s">
        <v>472</v>
      </c>
      <c r="AK512" s="11" t="str">
        <f>$B$6</f>
        <v>&lt;c=A6EC41&gt;</v>
      </c>
      <c r="AL512" s="11">
        <v>400</v>
      </c>
      <c r="AM512" s="11" t="s">
        <v>298</v>
      </c>
      <c r="AN512" s="11" t="s">
        <v>376</v>
      </c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 t="str">
        <f t="shared" si="133"/>
        <v>初始获得能量</v>
      </c>
      <c r="BQ512" s="11" t="str">
        <f t="shared" si="137"/>
        <v>初始额外获得&lt;c=A6EC41&gt;400&lt;/c&gt;能量</v>
      </c>
      <c r="BR512" s="1">
        <f t="shared" si="130"/>
        <v>7</v>
      </c>
      <c r="BS512" s="1">
        <f t="shared" si="131"/>
        <v>701</v>
      </c>
      <c r="BT512" s="1">
        <f>COUNTIF($BS$10:BS512,601)</f>
        <v>11</v>
      </c>
      <c r="BU512" s="1">
        <f t="shared" si="132"/>
        <v>1</v>
      </c>
    </row>
    <row r="513" spans="2:73">
      <c r="B513" s="1" t="str">
        <f t="shared" si="128"/>
        <v>SkillDescBrief4010707</v>
      </c>
      <c r="C513" s="1" t="str">
        <f t="shared" si="129"/>
        <v>SkillDescDetail401070702</v>
      </c>
      <c r="D513" s="3">
        <v>401070702</v>
      </c>
      <c r="E513" s="3">
        <v>4010707</v>
      </c>
      <c r="F513" s="3">
        <v>2</v>
      </c>
      <c r="G513" s="3" t="s">
        <v>332</v>
      </c>
      <c r="H513" s="3"/>
      <c r="I513" s="3" t="s">
        <v>333</v>
      </c>
      <c r="J513" s="3"/>
      <c r="K513" s="3" t="s">
        <v>334</v>
      </c>
      <c r="L513" s="3"/>
      <c r="M513" s="3"/>
      <c r="N513" s="3"/>
      <c r="O513" s="3"/>
      <c r="P513" s="3"/>
      <c r="Q513" s="3" t="s">
        <v>335</v>
      </c>
      <c r="R513" s="3"/>
      <c r="S513" s="3" t="str">
        <f>IF(H513="","",$B$2&amp;G513&amp;$B$2&amp;$B$1&amp;H513)</f>
        <v/>
      </c>
      <c r="T513" s="3" t="str">
        <f>IF(J513="","",$B$2&amp;I513&amp;$B$2&amp;$B$1&amp;J513)</f>
        <v/>
      </c>
      <c r="U513" s="3" t="str">
        <f>IF(L513="","",$B$2&amp;K513&amp;$B$2&amp;$B$1&amp;L513)</f>
        <v/>
      </c>
      <c r="V513" s="3" t="str">
        <f>IF(N513="","",$B$2&amp;M513&amp;$B$2&amp;$B$1&amp;N513)</f>
        <v/>
      </c>
      <c r="W513" s="3" t="str">
        <f>IF(P513="","",$B$2&amp;O513&amp;$B$2&amp;$B$1&amp;P513)</f>
        <v/>
      </c>
      <c r="X513" s="3" t="str">
        <f>IF(R513="","",$B$2&amp;Q513&amp;$B$2&amp;$B$1&amp;R513)</f>
        <v/>
      </c>
      <c r="Y513" s="3" t="str">
        <f t="shared" si="126"/>
        <v>{}</v>
      </c>
      <c r="Z513" s="11" t="s">
        <v>336</v>
      </c>
      <c r="AA513" s="11" t="str">
        <f t="shared" si="146"/>
        <v/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 t="str">
        <f t="shared" si="133"/>
        <v/>
      </c>
      <c r="BQ513" s="11" t="str">
        <f t="shared" si="137"/>
        <v/>
      </c>
      <c r="BR513" s="1">
        <f t="shared" si="130"/>
        <v>7</v>
      </c>
      <c r="BS513" s="1">
        <f t="shared" si="131"/>
        <v>702</v>
      </c>
      <c r="BT513" s="1">
        <f>COUNTIF($BS$10:BS513,601)</f>
        <v>11</v>
      </c>
      <c r="BU513" s="1">
        <f t="shared" si="132"/>
        <v>1</v>
      </c>
    </row>
    <row r="514" spans="2:73">
      <c r="B514" s="1" t="str">
        <f t="shared" si="128"/>
        <v>SkillDescBrief4010707</v>
      </c>
      <c r="C514" s="1" t="str">
        <f t="shared" si="129"/>
        <v>SkillDescDetail401070703</v>
      </c>
      <c r="D514" s="3">
        <v>401070703</v>
      </c>
      <c r="E514" s="3">
        <v>4010707</v>
      </c>
      <c r="F514" s="3">
        <v>3</v>
      </c>
      <c r="G514" s="3" t="s">
        <v>332</v>
      </c>
      <c r="H514" s="3"/>
      <c r="I514" s="3" t="s">
        <v>333</v>
      </c>
      <c r="J514" s="3"/>
      <c r="K514" s="3" t="s">
        <v>334</v>
      </c>
      <c r="L514" s="3"/>
      <c r="M514" s="3"/>
      <c r="N514" s="3"/>
      <c r="O514" s="3"/>
      <c r="P514" s="3"/>
      <c r="Q514" s="3" t="s">
        <v>335</v>
      </c>
      <c r="R514" s="3"/>
      <c r="S514" s="3" t="str">
        <f>IF(H514="","",$B$2&amp;G514&amp;$B$2&amp;$B$1&amp;H514)</f>
        <v/>
      </c>
      <c r="T514" s="3" t="str">
        <f>IF(J514="","",$B$2&amp;I514&amp;$B$2&amp;$B$1&amp;J514)</f>
        <v/>
      </c>
      <c r="U514" s="3" t="str">
        <f>IF(L514="","",$B$2&amp;K514&amp;$B$2&amp;$B$1&amp;L514)</f>
        <v/>
      </c>
      <c r="V514" s="3" t="str">
        <f>IF(N514="","",$B$2&amp;M514&amp;$B$2&amp;$B$1&amp;N514)</f>
        <v/>
      </c>
      <c r="W514" s="3" t="str">
        <f>IF(P514="","",$B$2&amp;O514&amp;$B$2&amp;$B$1&amp;P514)</f>
        <v/>
      </c>
      <c r="X514" s="3" t="str">
        <f>IF(R514="","",$B$2&amp;Q514&amp;$B$2&amp;$B$1&amp;R514)</f>
        <v/>
      </c>
      <c r="Y514" s="3" t="str">
        <f t="shared" si="126"/>
        <v>{}</v>
      </c>
      <c r="Z514" s="11" t="s">
        <v>336</v>
      </c>
      <c r="AA514" s="11" t="str">
        <f t="shared" si="146"/>
        <v/>
      </c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 t="str">
        <f t="shared" si="133"/>
        <v/>
      </c>
      <c r="BQ514" s="11" t="str">
        <f t="shared" si="137"/>
        <v/>
      </c>
      <c r="BR514" s="1">
        <f t="shared" si="130"/>
        <v>7</v>
      </c>
      <c r="BS514" s="1">
        <f t="shared" si="131"/>
        <v>703</v>
      </c>
      <c r="BT514" s="1">
        <f>COUNTIF($BS$10:BS514,601)</f>
        <v>11</v>
      </c>
      <c r="BU514" s="1">
        <f t="shared" si="132"/>
        <v>1</v>
      </c>
    </row>
    <row r="515" spans="2:73">
      <c r="B515" s="1" t="str">
        <f t="shared" si="128"/>
        <v>SkillDescBrief4010707</v>
      </c>
      <c r="C515" s="1" t="str">
        <f t="shared" si="129"/>
        <v>SkillDescDetail401070704</v>
      </c>
      <c r="D515" s="3">
        <v>401070704</v>
      </c>
      <c r="E515" s="3">
        <v>4010707</v>
      </c>
      <c r="F515" s="3">
        <v>4</v>
      </c>
      <c r="G515" s="3" t="s">
        <v>332</v>
      </c>
      <c r="H515" s="3"/>
      <c r="I515" s="3" t="s">
        <v>333</v>
      </c>
      <c r="J515" s="3"/>
      <c r="K515" s="3" t="s">
        <v>334</v>
      </c>
      <c r="L515" s="3"/>
      <c r="M515" s="3"/>
      <c r="N515" s="3"/>
      <c r="O515" s="3"/>
      <c r="P515" s="3"/>
      <c r="Q515" s="3" t="s">
        <v>335</v>
      </c>
      <c r="R515" s="3"/>
      <c r="S515" s="3" t="str">
        <f>IF(H515="","",$B$2&amp;G515&amp;$B$2&amp;$B$1&amp;H515)</f>
        <v/>
      </c>
      <c r="T515" s="3" t="str">
        <f>IF(J515="","",$B$2&amp;I515&amp;$B$2&amp;$B$1&amp;J515)</f>
        <v/>
      </c>
      <c r="U515" s="3" t="str">
        <f>IF(L515="","",$B$2&amp;K515&amp;$B$2&amp;$B$1&amp;L515)</f>
        <v/>
      </c>
      <c r="V515" s="3" t="str">
        <f>IF(N515="","",$B$2&amp;M515&amp;$B$2&amp;$B$1&amp;N515)</f>
        <v/>
      </c>
      <c r="W515" s="3" t="str">
        <f>IF(P515="","",$B$2&amp;O515&amp;$B$2&amp;$B$1&amp;P515)</f>
        <v/>
      </c>
      <c r="X515" s="3" t="str">
        <f>IF(R515="","",$B$2&amp;Q515&amp;$B$2&amp;$B$1&amp;R515)</f>
        <v/>
      </c>
      <c r="Y515" s="3" t="str">
        <f t="shared" si="126"/>
        <v>{}</v>
      </c>
      <c r="Z515" s="11" t="s">
        <v>336</v>
      </c>
      <c r="AA515" s="11" t="str">
        <f t="shared" si="146"/>
        <v/>
      </c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 t="str">
        <f t="shared" si="133"/>
        <v/>
      </c>
      <c r="BQ515" s="11" t="str">
        <f t="shared" si="137"/>
        <v/>
      </c>
      <c r="BR515" s="1">
        <f t="shared" si="130"/>
        <v>7</v>
      </c>
      <c r="BS515" s="1">
        <f t="shared" si="131"/>
        <v>704</v>
      </c>
      <c r="BT515" s="1">
        <f>COUNTIF($BS$10:BS515,601)</f>
        <v>11</v>
      </c>
      <c r="BU515" s="1">
        <f t="shared" si="132"/>
        <v>1</v>
      </c>
    </row>
    <row r="516" spans="2:73">
      <c r="B516" s="1" t="str">
        <f t="shared" si="128"/>
        <v>SkillDescBrief4010707</v>
      </c>
      <c r="C516" s="1" t="str">
        <f t="shared" si="129"/>
        <v>SkillDescDetail401070705</v>
      </c>
      <c r="D516" s="3">
        <v>401070705</v>
      </c>
      <c r="E516" s="3">
        <v>4010707</v>
      </c>
      <c r="F516" s="3">
        <v>5</v>
      </c>
      <c r="G516" s="3" t="s">
        <v>332</v>
      </c>
      <c r="H516" s="3"/>
      <c r="I516" s="3" t="s">
        <v>333</v>
      </c>
      <c r="J516" s="3"/>
      <c r="K516" s="3" t="s">
        <v>334</v>
      </c>
      <c r="L516" s="3"/>
      <c r="M516" s="3"/>
      <c r="N516" s="3"/>
      <c r="O516" s="3"/>
      <c r="P516" s="3"/>
      <c r="Q516" s="3" t="s">
        <v>335</v>
      </c>
      <c r="R516" s="3"/>
      <c r="S516" s="3" t="str">
        <f>IF(H516="","",$B$2&amp;G516&amp;$B$2&amp;$B$1&amp;H516)</f>
        <v/>
      </c>
      <c r="T516" s="3" t="str">
        <f>IF(J516="","",$B$2&amp;I516&amp;$B$2&amp;$B$1&amp;J516)</f>
        <v/>
      </c>
      <c r="U516" s="3" t="str">
        <f>IF(L516="","",$B$2&amp;K516&amp;$B$2&amp;$B$1&amp;L516)</f>
        <v/>
      </c>
      <c r="V516" s="3" t="str">
        <f>IF(N516="","",$B$2&amp;M516&amp;$B$2&amp;$B$1&amp;N516)</f>
        <v/>
      </c>
      <c r="W516" s="3" t="str">
        <f>IF(P516="","",$B$2&amp;O516&amp;$B$2&amp;$B$1&amp;P516)</f>
        <v/>
      </c>
      <c r="X516" s="3" t="str">
        <f>IF(R516="","",$B$2&amp;Q516&amp;$B$2&amp;$B$1&amp;R516)</f>
        <v/>
      </c>
      <c r="Y516" s="3" t="str">
        <f t="shared" si="126"/>
        <v>{}</v>
      </c>
      <c r="Z516" s="11" t="s">
        <v>336</v>
      </c>
      <c r="AA516" s="11" t="str">
        <f t="shared" si="146"/>
        <v/>
      </c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 t="str">
        <f t="shared" si="133"/>
        <v/>
      </c>
      <c r="BQ516" s="11" t="str">
        <f t="shared" si="137"/>
        <v/>
      </c>
      <c r="BR516" s="1">
        <f t="shared" si="130"/>
        <v>7</v>
      </c>
      <c r="BS516" s="1">
        <f t="shared" si="131"/>
        <v>705</v>
      </c>
      <c r="BT516" s="1">
        <f>COUNTIF($BS$10:BS516,601)</f>
        <v>11</v>
      </c>
      <c r="BU516" s="1">
        <f t="shared" si="132"/>
        <v>1</v>
      </c>
    </row>
    <row r="517" spans="2:73">
      <c r="B517" s="1" t="str">
        <f t="shared" si="128"/>
        <v>SkillDescBrief// 过热</v>
      </c>
      <c r="C517" s="1" t="str">
        <f t="shared" si="129"/>
        <v>SkillDescDetail// 过热</v>
      </c>
      <c r="D517" s="7" t="s">
        <v>473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 t="str">
        <f t="shared" si="126"/>
        <v/>
      </c>
      <c r="Z517" s="10" t="s">
        <v>336</v>
      </c>
      <c r="AA517" s="10" t="str">
        <f t="shared" si="146"/>
        <v/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 t="str">
        <f t="shared" si="133"/>
        <v/>
      </c>
      <c r="BQ517" s="10" t="str">
        <f t="shared" si="137"/>
        <v/>
      </c>
      <c r="BR517" s="1">
        <f t="shared" si="130"/>
        <v>0</v>
      </c>
      <c r="BS517" s="1">
        <f t="shared" si="131"/>
        <v>0</v>
      </c>
      <c r="BT517" s="1">
        <f>COUNTIF($BS$10:BS517,601)</f>
        <v>11</v>
      </c>
      <c r="BU517" s="1">
        <f t="shared" si="132"/>
        <v>1</v>
      </c>
    </row>
    <row r="518" spans="2:73">
      <c r="B518" s="1" t="str">
        <f t="shared" si="128"/>
        <v>SkillDescBrief4010708</v>
      </c>
      <c r="C518" s="1" t="str">
        <f t="shared" si="129"/>
        <v>SkillDescDetail401070801</v>
      </c>
      <c r="D518" s="3">
        <v>401070801</v>
      </c>
      <c r="E518" s="3">
        <v>4010708</v>
      </c>
      <c r="F518" s="3">
        <v>1</v>
      </c>
      <c r="G518" s="3" t="s">
        <v>332</v>
      </c>
      <c r="H518" s="3"/>
      <c r="I518" s="3" t="s">
        <v>333</v>
      </c>
      <c r="J518" s="3"/>
      <c r="K518" s="3" t="s">
        <v>334</v>
      </c>
      <c r="L518" s="3"/>
      <c r="M518" s="3"/>
      <c r="N518" s="3"/>
      <c r="O518" s="3"/>
      <c r="P518" s="3"/>
      <c r="Q518" s="3" t="s">
        <v>335</v>
      </c>
      <c r="R518" s="3"/>
      <c r="S518" s="3" t="str">
        <f>IF(H518="","",$B$2&amp;G518&amp;$B$2&amp;$B$1&amp;H518)</f>
        <v/>
      </c>
      <c r="T518" s="3" t="str">
        <f>IF(J518="","",$B$2&amp;I518&amp;$B$2&amp;$B$1&amp;J518)</f>
        <v/>
      </c>
      <c r="U518" s="3" t="str">
        <f>IF(L518="","",$B$2&amp;K518&amp;$B$2&amp;$B$1&amp;L518)</f>
        <v/>
      </c>
      <c r="V518" s="3" t="str">
        <f>IF(N518="","",$B$2&amp;M518&amp;$B$2&amp;$B$1&amp;N518)</f>
        <v/>
      </c>
      <c r="W518" s="3" t="str">
        <f>IF(P518="","",$B$2&amp;O518&amp;$B$2&amp;$B$1&amp;P518)</f>
        <v/>
      </c>
      <c r="X518" s="3" t="str">
        <f>IF(R518="","",$B$2&amp;Q518&amp;$B$2&amp;$B$1&amp;R518)</f>
        <v/>
      </c>
      <c r="Y518" s="3" t="str">
        <f t="shared" si="126"/>
        <v>{}</v>
      </c>
      <c r="Z518" s="11" t="s">
        <v>336</v>
      </c>
      <c r="AA518" s="11" t="str">
        <f t="shared" si="146"/>
        <v/>
      </c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 t="str">
        <f t="shared" si="133"/>
        <v/>
      </c>
      <c r="BQ518" s="11" t="str">
        <f t="shared" si="137"/>
        <v/>
      </c>
      <c r="BR518" s="1">
        <f t="shared" si="130"/>
        <v>8</v>
      </c>
      <c r="BS518" s="1">
        <f t="shared" si="131"/>
        <v>801</v>
      </c>
      <c r="BT518" s="1">
        <f>COUNTIF($BS$10:BS518,601)</f>
        <v>11</v>
      </c>
      <c r="BU518" s="1">
        <f t="shared" si="132"/>
        <v>1</v>
      </c>
    </row>
    <row r="519" spans="2:73">
      <c r="B519" s="1" t="str">
        <f t="shared" si="128"/>
        <v>SkillDescBrief4010708</v>
      </c>
      <c r="C519" s="1" t="str">
        <f t="shared" si="129"/>
        <v>SkillDescDetail401070802</v>
      </c>
      <c r="D519" s="3">
        <v>401070802</v>
      </c>
      <c r="E519" s="3">
        <v>4010708</v>
      </c>
      <c r="F519" s="3">
        <v>2</v>
      </c>
      <c r="G519" s="3" t="s">
        <v>332</v>
      </c>
      <c r="H519" s="3"/>
      <c r="I519" s="3" t="s">
        <v>333</v>
      </c>
      <c r="J519" s="3"/>
      <c r="K519" s="3" t="s">
        <v>334</v>
      </c>
      <c r="L519" s="3"/>
      <c r="M519" s="3"/>
      <c r="N519" s="3"/>
      <c r="O519" s="3"/>
      <c r="P519" s="3"/>
      <c r="Q519" s="3" t="s">
        <v>335</v>
      </c>
      <c r="R519" s="3"/>
      <c r="S519" s="3" t="str">
        <f>IF(H519="","",$B$2&amp;G519&amp;$B$2&amp;$B$1&amp;H519)</f>
        <v/>
      </c>
      <c r="T519" s="3" t="str">
        <f>IF(J519="","",$B$2&amp;I519&amp;$B$2&amp;$B$1&amp;J519)</f>
        <v/>
      </c>
      <c r="U519" s="3" t="str">
        <f>IF(L519="","",$B$2&amp;K519&amp;$B$2&amp;$B$1&amp;L519)</f>
        <v/>
      </c>
      <c r="V519" s="3" t="str">
        <f>IF(N519="","",$B$2&amp;M519&amp;$B$2&amp;$B$1&amp;N519)</f>
        <v/>
      </c>
      <c r="W519" s="3" t="str">
        <f>IF(P519="","",$B$2&amp;O519&amp;$B$2&amp;$B$1&amp;P519)</f>
        <v/>
      </c>
      <c r="X519" s="3" t="str">
        <f>IF(R519="","",$B$2&amp;Q519&amp;$B$2&amp;$B$1&amp;R519)</f>
        <v/>
      </c>
      <c r="Y519" s="3" t="str">
        <f t="shared" si="126"/>
        <v>{}</v>
      </c>
      <c r="Z519" s="11" t="s">
        <v>336</v>
      </c>
      <c r="AA519" s="11" t="str">
        <f t="shared" si="146"/>
        <v/>
      </c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 t="str">
        <f t="shared" si="133"/>
        <v/>
      </c>
      <c r="BQ519" s="11" t="str">
        <f t="shared" si="137"/>
        <v/>
      </c>
      <c r="BR519" s="1">
        <f t="shared" si="130"/>
        <v>8</v>
      </c>
      <c r="BS519" s="1">
        <f t="shared" si="131"/>
        <v>802</v>
      </c>
      <c r="BT519" s="1">
        <f>COUNTIF($BS$10:BS519,601)</f>
        <v>11</v>
      </c>
      <c r="BU519" s="1">
        <f t="shared" si="132"/>
        <v>1</v>
      </c>
    </row>
    <row r="520" spans="2:73">
      <c r="B520" s="1" t="str">
        <f t="shared" si="128"/>
        <v>SkillDescBrief4010708</v>
      </c>
      <c r="C520" s="1" t="str">
        <f t="shared" si="129"/>
        <v>SkillDescDetail401070803</v>
      </c>
      <c r="D520" s="3">
        <v>401070803</v>
      </c>
      <c r="E520" s="3">
        <v>4010708</v>
      </c>
      <c r="F520" s="3">
        <v>3</v>
      </c>
      <c r="G520" s="3" t="s">
        <v>332</v>
      </c>
      <c r="H520" s="3"/>
      <c r="I520" s="3" t="s">
        <v>333</v>
      </c>
      <c r="J520" s="3"/>
      <c r="K520" s="3" t="s">
        <v>334</v>
      </c>
      <c r="L520" s="3"/>
      <c r="M520" s="3"/>
      <c r="N520" s="3"/>
      <c r="O520" s="3"/>
      <c r="P520" s="3"/>
      <c r="Q520" s="3" t="s">
        <v>335</v>
      </c>
      <c r="R520" s="3"/>
      <c r="S520" s="3" t="str">
        <f>IF(H520="","",$B$2&amp;G520&amp;$B$2&amp;$B$1&amp;H520)</f>
        <v/>
      </c>
      <c r="T520" s="3" t="str">
        <f>IF(J520="","",$B$2&amp;I520&amp;$B$2&amp;$B$1&amp;J520)</f>
        <v/>
      </c>
      <c r="U520" s="3" t="str">
        <f>IF(L520="","",$B$2&amp;K520&amp;$B$2&amp;$B$1&amp;L520)</f>
        <v/>
      </c>
      <c r="V520" s="3" t="str">
        <f>IF(N520="","",$B$2&amp;M520&amp;$B$2&amp;$B$1&amp;N520)</f>
        <v/>
      </c>
      <c r="W520" s="3" t="str">
        <f>IF(P520="","",$B$2&amp;O520&amp;$B$2&amp;$B$1&amp;P520)</f>
        <v/>
      </c>
      <c r="X520" s="3" t="str">
        <f>IF(R520="","",$B$2&amp;Q520&amp;$B$2&amp;$B$1&amp;R520)</f>
        <v/>
      </c>
      <c r="Y520" s="3" t="str">
        <f t="shared" si="126"/>
        <v>{}</v>
      </c>
      <c r="Z520" s="11" t="s">
        <v>336</v>
      </c>
      <c r="AA520" s="11" t="str">
        <f t="shared" si="146"/>
        <v/>
      </c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 t="str">
        <f t="shared" si="133"/>
        <v/>
      </c>
      <c r="BQ520" s="11" t="str">
        <f t="shared" si="137"/>
        <v/>
      </c>
      <c r="BR520" s="1">
        <f t="shared" si="130"/>
        <v>8</v>
      </c>
      <c r="BS520" s="1">
        <f t="shared" si="131"/>
        <v>803</v>
      </c>
      <c r="BT520" s="1">
        <f>COUNTIF($BS$10:BS520,601)</f>
        <v>11</v>
      </c>
      <c r="BU520" s="1">
        <f t="shared" si="132"/>
        <v>1</v>
      </c>
    </row>
    <row r="521" spans="2:73">
      <c r="B521" s="1" t="str">
        <f t="shared" si="128"/>
        <v>SkillDescBrief4010708</v>
      </c>
      <c r="C521" s="1" t="str">
        <f t="shared" si="129"/>
        <v>SkillDescDetail401070804</v>
      </c>
      <c r="D521" s="3">
        <v>401070804</v>
      </c>
      <c r="E521" s="3">
        <v>4010708</v>
      </c>
      <c r="F521" s="3">
        <v>4</v>
      </c>
      <c r="G521" s="3" t="s">
        <v>332</v>
      </c>
      <c r="H521" s="3"/>
      <c r="I521" s="3" t="s">
        <v>333</v>
      </c>
      <c r="J521" s="3"/>
      <c r="K521" s="3" t="s">
        <v>334</v>
      </c>
      <c r="L521" s="3"/>
      <c r="M521" s="3"/>
      <c r="N521" s="3"/>
      <c r="O521" s="3"/>
      <c r="P521" s="3"/>
      <c r="Q521" s="3" t="s">
        <v>335</v>
      </c>
      <c r="R521" s="3"/>
      <c r="S521" s="3" t="str">
        <f>IF(H521="","",$B$2&amp;G521&amp;$B$2&amp;$B$1&amp;H521)</f>
        <v/>
      </c>
      <c r="T521" s="3" t="str">
        <f>IF(J521="","",$B$2&amp;I521&amp;$B$2&amp;$B$1&amp;J521)</f>
        <v/>
      </c>
      <c r="U521" s="3" t="str">
        <f>IF(L521="","",$B$2&amp;K521&amp;$B$2&amp;$B$1&amp;L521)</f>
        <v/>
      </c>
      <c r="V521" s="3" t="str">
        <f>IF(N521="","",$B$2&amp;M521&amp;$B$2&amp;$B$1&amp;N521)</f>
        <v/>
      </c>
      <c r="W521" s="3" t="str">
        <f>IF(P521="","",$B$2&amp;O521&amp;$B$2&amp;$B$1&amp;P521)</f>
        <v/>
      </c>
      <c r="X521" s="3" t="str">
        <f>IF(R521="","",$B$2&amp;Q521&amp;$B$2&amp;$B$1&amp;R521)</f>
        <v/>
      </c>
      <c r="Y521" s="3" t="str">
        <f t="shared" si="126"/>
        <v>{}</v>
      </c>
      <c r="Z521" s="11" t="s">
        <v>336</v>
      </c>
      <c r="AA521" s="11" t="str">
        <f t="shared" si="146"/>
        <v/>
      </c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 t="str">
        <f t="shared" si="133"/>
        <v/>
      </c>
      <c r="BQ521" s="11" t="str">
        <f t="shared" si="137"/>
        <v/>
      </c>
      <c r="BR521" s="1">
        <f t="shared" si="130"/>
        <v>8</v>
      </c>
      <c r="BS521" s="1">
        <f t="shared" si="131"/>
        <v>804</v>
      </c>
      <c r="BT521" s="1">
        <f>COUNTIF($BS$10:BS521,601)</f>
        <v>11</v>
      </c>
      <c r="BU521" s="1">
        <f t="shared" si="132"/>
        <v>1</v>
      </c>
    </row>
    <row r="522" spans="2:73">
      <c r="B522" s="1" t="str">
        <f t="shared" si="128"/>
        <v>SkillDescBrief4010708</v>
      </c>
      <c r="C522" s="1" t="str">
        <f t="shared" si="129"/>
        <v>SkillDescDetail401070805</v>
      </c>
      <c r="D522" s="3">
        <v>401070805</v>
      </c>
      <c r="E522" s="3">
        <v>4010708</v>
      </c>
      <c r="F522" s="3">
        <v>5</v>
      </c>
      <c r="G522" s="3" t="s">
        <v>332</v>
      </c>
      <c r="H522" s="3"/>
      <c r="I522" s="3" t="s">
        <v>333</v>
      </c>
      <c r="J522" s="3"/>
      <c r="K522" s="3" t="s">
        <v>334</v>
      </c>
      <c r="L522" s="3"/>
      <c r="M522" s="3"/>
      <c r="N522" s="3"/>
      <c r="O522" s="3"/>
      <c r="P522" s="3"/>
      <c r="Q522" s="3" t="s">
        <v>335</v>
      </c>
      <c r="R522" s="3"/>
      <c r="S522" s="3" t="str">
        <f>IF(H522="","",$B$2&amp;G522&amp;$B$2&amp;$B$1&amp;H522)</f>
        <v/>
      </c>
      <c r="T522" s="3" t="str">
        <f>IF(J522="","",$B$2&amp;I522&amp;$B$2&amp;$B$1&amp;J522)</f>
        <v/>
      </c>
      <c r="U522" s="3" t="str">
        <f>IF(L522="","",$B$2&amp;K522&amp;$B$2&amp;$B$1&amp;L522)</f>
        <v/>
      </c>
      <c r="V522" s="3" t="str">
        <f>IF(N522="","",$B$2&amp;M522&amp;$B$2&amp;$B$1&amp;N522)</f>
        <v/>
      </c>
      <c r="W522" s="3" t="str">
        <f>IF(P522="","",$B$2&amp;O522&amp;$B$2&amp;$B$1&amp;P522)</f>
        <v/>
      </c>
      <c r="X522" s="3" t="str">
        <f>IF(R522="","",$B$2&amp;Q522&amp;$B$2&amp;$B$1&amp;R522)</f>
        <v/>
      </c>
      <c r="Y522" s="3" t="str">
        <f t="shared" ref="Y522:Y585" si="147">IF(E522="","",$A$3&amp;_xlfn.TEXTJOIN($C$1,1,S522:X522)&amp;$A$4)</f>
        <v>{}</v>
      </c>
      <c r="Z522" s="11" t="s">
        <v>336</v>
      </c>
      <c r="AA522" s="11" t="str">
        <f t="shared" si="146"/>
        <v/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 t="str">
        <f t="shared" ref="BP522:BP585" si="148">Z522</f>
        <v/>
      </c>
      <c r="BQ522" s="11" t="str">
        <f t="shared" si="137"/>
        <v/>
      </c>
      <c r="BR522" s="1">
        <f t="shared" si="130"/>
        <v>8</v>
      </c>
      <c r="BS522" s="1">
        <f t="shared" si="131"/>
        <v>805</v>
      </c>
      <c r="BT522" s="1">
        <f>COUNTIF($BS$10:BS522,601)</f>
        <v>11</v>
      </c>
      <c r="BU522" s="1">
        <f t="shared" si="132"/>
        <v>1</v>
      </c>
    </row>
    <row r="523" spans="2:73">
      <c r="B523" s="1" t="str">
        <f t="shared" ref="B523:B586" si="149">$C$3&amp;LEFT($D523,7)</f>
        <v>SkillDescBrief// 过热-触</v>
      </c>
      <c r="C523" s="1" t="str">
        <f t="shared" ref="C523:C586" si="150">$C$4&amp;$D523</f>
        <v>SkillDescDetail// 过热-触发器</v>
      </c>
      <c r="D523" s="7" t="s">
        <v>474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 t="str">
        <f t="shared" si="147"/>
        <v/>
      </c>
      <c r="Z523" s="10" t="s">
        <v>336</v>
      </c>
      <c r="AA523" s="10" t="str">
        <f t="shared" si="146"/>
        <v/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 t="str">
        <f t="shared" si="148"/>
        <v/>
      </c>
      <c r="BQ523" s="10" t="str">
        <f t="shared" si="137"/>
        <v/>
      </c>
      <c r="BR523" s="1">
        <f t="shared" ref="BR523:BR586" si="151">MOD(E523,100)</f>
        <v>0</v>
      </c>
      <c r="BS523" s="1">
        <f t="shared" ref="BS523:BS586" si="152">BR523*100+F523</f>
        <v>0</v>
      </c>
      <c r="BT523" s="1">
        <f>COUNTIF($BS$10:BS523,601)</f>
        <v>11</v>
      </c>
      <c r="BU523" s="1">
        <f t="shared" ref="BU523:BU586" si="153">IF(MOD(BT523,2)=0,0,1)</f>
        <v>1</v>
      </c>
    </row>
    <row r="524" spans="2:73">
      <c r="B524" s="1" t="str">
        <f t="shared" si="149"/>
        <v>SkillDescBrief4010709</v>
      </c>
      <c r="C524" s="1" t="str">
        <f t="shared" si="150"/>
        <v>SkillDescDetail401070901</v>
      </c>
      <c r="D524" s="3">
        <v>401070901</v>
      </c>
      <c r="E524" s="3">
        <v>4010709</v>
      </c>
      <c r="F524" s="3">
        <v>1</v>
      </c>
      <c r="G524" s="3" t="s">
        <v>332</v>
      </c>
      <c r="H524" s="3"/>
      <c r="I524" s="3" t="s">
        <v>333</v>
      </c>
      <c r="J524" s="3"/>
      <c r="K524" s="3" t="s">
        <v>334</v>
      </c>
      <c r="L524" s="3"/>
      <c r="M524" s="3"/>
      <c r="N524" s="3"/>
      <c r="O524" s="3"/>
      <c r="P524" s="3"/>
      <c r="Q524" s="3" t="s">
        <v>335</v>
      </c>
      <c r="R524" s="3"/>
      <c r="S524" s="3" t="str">
        <f>IF(H524="","",$B$2&amp;G524&amp;$B$2&amp;$B$1&amp;H524)</f>
        <v/>
      </c>
      <c r="T524" s="3" t="str">
        <f>IF(J524="","",$B$2&amp;I524&amp;$B$2&amp;$B$1&amp;J524)</f>
        <v/>
      </c>
      <c r="U524" s="3" t="str">
        <f>IF(L524="","",$B$2&amp;K524&amp;$B$2&amp;$B$1&amp;L524)</f>
        <v/>
      </c>
      <c r="V524" s="3" t="str">
        <f>IF(N524="","",$B$2&amp;M524&amp;$B$2&amp;$B$1&amp;N524)</f>
        <v/>
      </c>
      <c r="W524" s="3" t="str">
        <f>IF(P524="","",$B$2&amp;O524&amp;$B$2&amp;$B$1&amp;P524)</f>
        <v/>
      </c>
      <c r="X524" s="3" t="str">
        <f>IF(R524="","",$B$2&amp;Q524&amp;$B$2&amp;$B$1&amp;R524)</f>
        <v/>
      </c>
      <c r="Y524" s="3" t="str">
        <f t="shared" si="147"/>
        <v>{}</v>
      </c>
      <c r="Z524" s="11" t="s">
        <v>336</v>
      </c>
      <c r="AA524" s="11" t="str">
        <f t="shared" si="146"/>
        <v/>
      </c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 t="str">
        <f t="shared" si="148"/>
        <v/>
      </c>
      <c r="BQ524" s="11" t="str">
        <f t="shared" si="137"/>
        <v/>
      </c>
      <c r="BR524" s="1">
        <f t="shared" si="151"/>
        <v>9</v>
      </c>
      <c r="BS524" s="1">
        <f t="shared" si="152"/>
        <v>901</v>
      </c>
      <c r="BT524" s="1">
        <f>COUNTIF($BS$10:BS524,601)</f>
        <v>11</v>
      </c>
      <c r="BU524" s="1">
        <f t="shared" si="153"/>
        <v>1</v>
      </c>
    </row>
    <row r="525" spans="2:73">
      <c r="B525" s="1" t="str">
        <f t="shared" si="149"/>
        <v>SkillDescBrief4010709</v>
      </c>
      <c r="C525" s="1" t="str">
        <f t="shared" si="150"/>
        <v>SkillDescDetail401070902</v>
      </c>
      <c r="D525" s="3">
        <v>401070902</v>
      </c>
      <c r="E525" s="3">
        <v>4010709</v>
      </c>
      <c r="F525" s="3">
        <v>2</v>
      </c>
      <c r="G525" s="3" t="s">
        <v>332</v>
      </c>
      <c r="H525" s="3"/>
      <c r="I525" s="3" t="s">
        <v>333</v>
      </c>
      <c r="J525" s="3"/>
      <c r="K525" s="3" t="s">
        <v>334</v>
      </c>
      <c r="L525" s="3"/>
      <c r="M525" s="3"/>
      <c r="N525" s="3"/>
      <c r="O525" s="3"/>
      <c r="P525" s="3"/>
      <c r="Q525" s="3" t="s">
        <v>335</v>
      </c>
      <c r="R525" s="3"/>
      <c r="S525" s="3" t="str">
        <f>IF(H525="","",$B$2&amp;G525&amp;$B$2&amp;$B$1&amp;H525)</f>
        <v/>
      </c>
      <c r="T525" s="3" t="str">
        <f>IF(J525="","",$B$2&amp;I525&amp;$B$2&amp;$B$1&amp;J525)</f>
        <v/>
      </c>
      <c r="U525" s="3" t="str">
        <f>IF(L525="","",$B$2&amp;K525&amp;$B$2&amp;$B$1&amp;L525)</f>
        <v/>
      </c>
      <c r="V525" s="3" t="str">
        <f>IF(N525="","",$B$2&amp;M525&amp;$B$2&amp;$B$1&amp;N525)</f>
        <v/>
      </c>
      <c r="W525" s="3" t="str">
        <f>IF(P525="","",$B$2&amp;O525&amp;$B$2&amp;$B$1&amp;P525)</f>
        <v/>
      </c>
      <c r="X525" s="3" t="str">
        <f>IF(R525="","",$B$2&amp;Q525&amp;$B$2&amp;$B$1&amp;R525)</f>
        <v/>
      </c>
      <c r="Y525" s="3" t="str">
        <f t="shared" si="147"/>
        <v>{}</v>
      </c>
      <c r="Z525" s="11" t="s">
        <v>336</v>
      </c>
      <c r="AA525" s="11" t="str">
        <f t="shared" si="146"/>
        <v/>
      </c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 t="str">
        <f t="shared" si="148"/>
        <v/>
      </c>
      <c r="BQ525" s="11" t="str">
        <f t="shared" si="137"/>
        <v/>
      </c>
      <c r="BR525" s="1">
        <f t="shared" si="151"/>
        <v>9</v>
      </c>
      <c r="BS525" s="1">
        <f t="shared" si="152"/>
        <v>902</v>
      </c>
      <c r="BT525" s="1">
        <f>COUNTIF($BS$10:BS525,601)</f>
        <v>11</v>
      </c>
      <c r="BU525" s="1">
        <f t="shared" si="153"/>
        <v>1</v>
      </c>
    </row>
    <row r="526" spans="2:73">
      <c r="B526" s="1" t="str">
        <f t="shared" si="149"/>
        <v>SkillDescBrief4010709</v>
      </c>
      <c r="C526" s="1" t="str">
        <f t="shared" si="150"/>
        <v>SkillDescDetail401070903</v>
      </c>
      <c r="D526" s="3">
        <v>401070903</v>
      </c>
      <c r="E526" s="3">
        <v>4010709</v>
      </c>
      <c r="F526" s="3">
        <v>3</v>
      </c>
      <c r="G526" s="3" t="s">
        <v>332</v>
      </c>
      <c r="H526" s="3"/>
      <c r="I526" s="3" t="s">
        <v>333</v>
      </c>
      <c r="J526" s="3"/>
      <c r="K526" s="3" t="s">
        <v>334</v>
      </c>
      <c r="L526" s="3"/>
      <c r="M526" s="3"/>
      <c r="N526" s="3"/>
      <c r="O526" s="3"/>
      <c r="P526" s="3"/>
      <c r="Q526" s="3" t="s">
        <v>335</v>
      </c>
      <c r="R526" s="3"/>
      <c r="S526" s="3" t="str">
        <f>IF(H526="","",$B$2&amp;G526&amp;$B$2&amp;$B$1&amp;H526)</f>
        <v/>
      </c>
      <c r="T526" s="3" t="str">
        <f>IF(J526="","",$B$2&amp;I526&amp;$B$2&amp;$B$1&amp;J526)</f>
        <v/>
      </c>
      <c r="U526" s="3" t="str">
        <f>IF(L526="","",$B$2&amp;K526&amp;$B$2&amp;$B$1&amp;L526)</f>
        <v/>
      </c>
      <c r="V526" s="3" t="str">
        <f>IF(N526="","",$B$2&amp;M526&amp;$B$2&amp;$B$1&amp;N526)</f>
        <v/>
      </c>
      <c r="W526" s="3" t="str">
        <f>IF(P526="","",$B$2&amp;O526&amp;$B$2&amp;$B$1&amp;P526)</f>
        <v/>
      </c>
      <c r="X526" s="3" t="str">
        <f>IF(R526="","",$B$2&amp;Q526&amp;$B$2&amp;$B$1&amp;R526)</f>
        <v/>
      </c>
      <c r="Y526" s="3" t="str">
        <f t="shared" si="147"/>
        <v>{}</v>
      </c>
      <c r="Z526" s="11" t="s">
        <v>336</v>
      </c>
      <c r="AA526" s="11" t="str">
        <f t="shared" si="146"/>
        <v/>
      </c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 t="str">
        <f t="shared" si="148"/>
        <v/>
      </c>
      <c r="BQ526" s="11" t="str">
        <f t="shared" si="137"/>
        <v/>
      </c>
      <c r="BR526" s="1">
        <f t="shared" si="151"/>
        <v>9</v>
      </c>
      <c r="BS526" s="1">
        <f t="shared" si="152"/>
        <v>903</v>
      </c>
      <c r="BT526" s="1">
        <f>COUNTIF($BS$10:BS526,601)</f>
        <v>11</v>
      </c>
      <c r="BU526" s="1">
        <f t="shared" si="153"/>
        <v>1</v>
      </c>
    </row>
    <row r="527" spans="2:73">
      <c r="B527" s="1" t="str">
        <f t="shared" si="149"/>
        <v>SkillDescBrief4010709</v>
      </c>
      <c r="C527" s="1" t="str">
        <f t="shared" si="150"/>
        <v>SkillDescDetail401070904</v>
      </c>
      <c r="D527" s="3">
        <v>401070904</v>
      </c>
      <c r="E527" s="3">
        <v>4010709</v>
      </c>
      <c r="F527" s="3">
        <v>4</v>
      </c>
      <c r="G527" s="3" t="s">
        <v>332</v>
      </c>
      <c r="H527" s="3"/>
      <c r="I527" s="3" t="s">
        <v>333</v>
      </c>
      <c r="J527" s="3"/>
      <c r="K527" s="3" t="s">
        <v>334</v>
      </c>
      <c r="L527" s="3"/>
      <c r="M527" s="3"/>
      <c r="N527" s="3"/>
      <c r="O527" s="3"/>
      <c r="P527" s="3"/>
      <c r="Q527" s="3" t="s">
        <v>335</v>
      </c>
      <c r="R527" s="3"/>
      <c r="S527" s="3" t="str">
        <f>IF(H527="","",$B$2&amp;G527&amp;$B$2&amp;$B$1&amp;H527)</f>
        <v/>
      </c>
      <c r="T527" s="3" t="str">
        <f>IF(J527="","",$B$2&amp;I527&amp;$B$2&amp;$B$1&amp;J527)</f>
        <v/>
      </c>
      <c r="U527" s="3" t="str">
        <f>IF(L527="","",$B$2&amp;K527&amp;$B$2&amp;$B$1&amp;L527)</f>
        <v/>
      </c>
      <c r="V527" s="3" t="str">
        <f>IF(N527="","",$B$2&amp;M527&amp;$B$2&amp;$B$1&amp;N527)</f>
        <v/>
      </c>
      <c r="W527" s="3" t="str">
        <f>IF(P527="","",$B$2&amp;O527&amp;$B$2&amp;$B$1&amp;P527)</f>
        <v/>
      </c>
      <c r="X527" s="3" t="str">
        <f>IF(R527="","",$B$2&amp;Q527&amp;$B$2&amp;$B$1&amp;R527)</f>
        <v/>
      </c>
      <c r="Y527" s="3" t="str">
        <f t="shared" si="147"/>
        <v>{}</v>
      </c>
      <c r="Z527" s="11" t="s">
        <v>336</v>
      </c>
      <c r="AA527" s="11" t="str">
        <f t="shared" si="146"/>
        <v/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 t="str">
        <f t="shared" si="148"/>
        <v/>
      </c>
      <c r="BQ527" s="11" t="str">
        <f t="shared" si="137"/>
        <v/>
      </c>
      <c r="BR527" s="1">
        <f t="shared" si="151"/>
        <v>9</v>
      </c>
      <c r="BS527" s="1">
        <f t="shared" si="152"/>
        <v>904</v>
      </c>
      <c r="BT527" s="1">
        <f>COUNTIF($BS$10:BS527,601)</f>
        <v>11</v>
      </c>
      <c r="BU527" s="1">
        <f t="shared" si="153"/>
        <v>1</v>
      </c>
    </row>
    <row r="528" spans="2:73">
      <c r="B528" s="1" t="str">
        <f t="shared" si="149"/>
        <v>SkillDescBrief4010709</v>
      </c>
      <c r="C528" s="1" t="str">
        <f t="shared" si="150"/>
        <v>SkillDescDetail401070905</v>
      </c>
      <c r="D528" s="3">
        <v>401070905</v>
      </c>
      <c r="E528" s="3">
        <v>4010709</v>
      </c>
      <c r="F528" s="3">
        <v>5</v>
      </c>
      <c r="G528" s="3" t="s">
        <v>332</v>
      </c>
      <c r="H528" s="3"/>
      <c r="I528" s="3" t="s">
        <v>333</v>
      </c>
      <c r="J528" s="3"/>
      <c r="K528" s="3" t="s">
        <v>334</v>
      </c>
      <c r="L528" s="3"/>
      <c r="M528" s="3"/>
      <c r="N528" s="3"/>
      <c r="O528" s="3"/>
      <c r="P528" s="3"/>
      <c r="Q528" s="3" t="s">
        <v>335</v>
      </c>
      <c r="R528" s="3"/>
      <c r="S528" s="3" t="str">
        <f>IF(H528="","",$B$2&amp;G528&amp;$B$2&amp;$B$1&amp;H528)</f>
        <v/>
      </c>
      <c r="T528" s="3" t="str">
        <f>IF(J528="","",$B$2&amp;I528&amp;$B$2&amp;$B$1&amp;J528)</f>
        <v/>
      </c>
      <c r="U528" s="3" t="str">
        <f>IF(L528="","",$B$2&amp;K528&amp;$B$2&amp;$B$1&amp;L528)</f>
        <v/>
      </c>
      <c r="V528" s="3" t="str">
        <f>IF(N528="","",$B$2&amp;M528&amp;$B$2&amp;$B$1&amp;N528)</f>
        <v/>
      </c>
      <c r="W528" s="3" t="str">
        <f>IF(P528="","",$B$2&amp;O528&amp;$B$2&amp;$B$1&amp;P528)</f>
        <v/>
      </c>
      <c r="X528" s="3" t="str">
        <f>IF(R528="","",$B$2&amp;Q528&amp;$B$2&amp;$B$1&amp;R528)</f>
        <v/>
      </c>
      <c r="Y528" s="3" t="str">
        <f t="shared" si="147"/>
        <v>{}</v>
      </c>
      <c r="Z528" s="11" t="s">
        <v>336</v>
      </c>
      <c r="AA528" s="11" t="str">
        <f t="shared" si="146"/>
        <v/>
      </c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 t="str">
        <f t="shared" si="148"/>
        <v/>
      </c>
      <c r="BQ528" s="11" t="str">
        <f t="shared" si="137"/>
        <v/>
      </c>
      <c r="BR528" s="1">
        <f t="shared" si="151"/>
        <v>9</v>
      </c>
      <c r="BS528" s="1">
        <f t="shared" si="152"/>
        <v>905</v>
      </c>
      <c r="BT528" s="1">
        <f>COUNTIF($BS$10:BS528,601)</f>
        <v>11</v>
      </c>
      <c r="BU528" s="1">
        <f t="shared" si="153"/>
        <v>1</v>
      </c>
    </row>
    <row r="529" spans="2:73">
      <c r="B529" s="1" t="str">
        <f t="shared" si="149"/>
        <v>SkillDescBrief// 蓝冰注射</v>
      </c>
      <c r="C529" s="1" t="str">
        <f t="shared" si="150"/>
        <v>SkillDescDetail// 蓝冰注射器</v>
      </c>
      <c r="D529" s="7" t="s">
        <v>475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 t="str">
        <f t="shared" si="147"/>
        <v/>
      </c>
      <c r="Z529" s="10" t="s">
        <v>336</v>
      </c>
      <c r="AA529" s="10" t="str">
        <f t="shared" si="146"/>
        <v/>
      </c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 t="str">
        <f t="shared" si="148"/>
        <v/>
      </c>
      <c r="BQ529" s="10" t="str">
        <f t="shared" si="137"/>
        <v/>
      </c>
      <c r="BR529" s="1">
        <f t="shared" si="151"/>
        <v>0</v>
      </c>
      <c r="BS529" s="1">
        <f t="shared" si="152"/>
        <v>0</v>
      </c>
      <c r="BT529" s="1">
        <f>COUNTIF($BS$10:BS529,601)</f>
        <v>11</v>
      </c>
      <c r="BU529" s="1">
        <f t="shared" si="153"/>
        <v>1</v>
      </c>
    </row>
    <row r="530" spans="2:73">
      <c r="B530" s="1" t="str">
        <f t="shared" si="149"/>
        <v>SkillDescBrief// 普攻</v>
      </c>
      <c r="C530" s="1" t="str">
        <f t="shared" si="150"/>
        <v>SkillDescDetail// 普攻</v>
      </c>
      <c r="D530" s="7" t="s">
        <v>331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 t="str">
        <f t="shared" si="147"/>
        <v/>
      </c>
      <c r="Z530" s="10" t="s">
        <v>336</v>
      </c>
      <c r="AA530" s="10" t="str">
        <f t="shared" si="146"/>
        <v/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 t="str">
        <f t="shared" si="148"/>
        <v/>
      </c>
      <c r="BQ530" s="10" t="str">
        <f t="shared" si="137"/>
        <v/>
      </c>
      <c r="BR530" s="1">
        <f t="shared" si="151"/>
        <v>0</v>
      </c>
      <c r="BS530" s="1">
        <f t="shared" si="152"/>
        <v>0</v>
      </c>
      <c r="BT530" s="1">
        <f>COUNTIF($BS$10:BS530,601)</f>
        <v>11</v>
      </c>
      <c r="BU530" s="1">
        <f t="shared" si="153"/>
        <v>1</v>
      </c>
    </row>
    <row r="531" spans="2:73">
      <c r="B531" s="1" t="str">
        <f t="shared" si="149"/>
        <v>SkillDescBrief4010801</v>
      </c>
      <c r="C531" s="1" t="str">
        <f t="shared" si="150"/>
        <v>SkillDescDetail401080101</v>
      </c>
      <c r="D531" s="3">
        <v>401080101</v>
      </c>
      <c r="E531" s="3">
        <v>4010801</v>
      </c>
      <c r="F531" s="3">
        <v>1</v>
      </c>
      <c r="G531" s="3" t="s">
        <v>332</v>
      </c>
      <c r="H531" s="3">
        <f ca="1">ROUND(_xlfn.XLOOKUP($F531,$D$1:$D$5,$E$1:$E$5)*OFFSET(H531,5-F531,0)/0.05,0)*0.05</f>
        <v>1.25</v>
      </c>
      <c r="I531" s="3" t="s">
        <v>333</v>
      </c>
      <c r="J531" s="3"/>
      <c r="K531" s="3" t="s">
        <v>334</v>
      </c>
      <c r="L531" s="3"/>
      <c r="M531" s="3"/>
      <c r="N531" s="3"/>
      <c r="O531" s="3"/>
      <c r="P531" s="3"/>
      <c r="Q531" s="3" t="s">
        <v>335</v>
      </c>
      <c r="R531" s="3"/>
      <c r="S531" s="3" t="str">
        <f ca="1">IF(H531="","",$B$2&amp;G531&amp;$B$2&amp;$B$1&amp;H531)</f>
        <v>"AtkPower":1.25</v>
      </c>
      <c r="T531" s="3" t="str">
        <f>IF(J531="","",$B$2&amp;I531&amp;$B$2&amp;$B$1&amp;J531)</f>
        <v/>
      </c>
      <c r="U531" s="3" t="str">
        <f>IF(L531="","",$B$2&amp;K531&amp;$B$2&amp;$B$1&amp;L531)</f>
        <v/>
      </c>
      <c r="V531" s="3" t="str">
        <f>IF(N531="","",$B$2&amp;M531&amp;$B$2&amp;$B$1&amp;N531)</f>
        <v/>
      </c>
      <c r="W531" s="3" t="str">
        <f>IF(P531="","",$B$2&amp;O531&amp;$B$2&amp;$B$1&amp;P531)</f>
        <v/>
      </c>
      <c r="X531" s="3" t="str">
        <f>IF(R531="","",$B$2&amp;Q531&amp;$B$2&amp;$B$1&amp;R531)</f>
        <v/>
      </c>
      <c r="Y531" s="3" t="str">
        <f ca="1" t="shared" si="147"/>
        <v>{"AtkPower":1.25}</v>
      </c>
      <c r="Z531" s="11" t="s">
        <v>476</v>
      </c>
      <c r="AA531" s="11" t="str">
        <f ca="1" t="shared" si="146"/>
        <v>投掷大麻注射器，对&lt;c=A6EC41&gt;1&lt;/c&gt;个敌人造成&lt;q=attr_atk&gt;&lt;c=A6EC41&gt;125%&lt;/c&gt;伤害</v>
      </c>
      <c r="AB531" s="11"/>
      <c r="AC531" s="11"/>
      <c r="AD531" s="11"/>
      <c r="AE531" s="11"/>
      <c r="AF531" s="11"/>
      <c r="AG531" s="11"/>
      <c r="AH531" s="11"/>
      <c r="AI531" s="11"/>
      <c r="AJ531" s="11" t="s">
        <v>477</v>
      </c>
      <c r="AK531" s="11" t="str">
        <f>$B$6</f>
        <v>&lt;c=A6EC41&gt;</v>
      </c>
      <c r="AL531" s="11">
        <v>1</v>
      </c>
      <c r="AM531" s="11" t="s">
        <v>298</v>
      </c>
      <c r="AN531" s="11" t="s">
        <v>343</v>
      </c>
      <c r="AO531" s="11" t="str">
        <f>$B$8&amp;$B$6</f>
        <v>&lt;q=attr_atk&gt;&lt;c=A6EC41&gt;</v>
      </c>
      <c r="AP531" s="11" t="str">
        <f ca="1">ROUND($H531*100,2)&amp;"%"</f>
        <v>125%</v>
      </c>
      <c r="AQ531" s="11" t="s">
        <v>298</v>
      </c>
      <c r="AR531" s="11" t="s">
        <v>344</v>
      </c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 t="str">
        <f t="shared" si="148"/>
        <v>投掷大麻注射器，对敌人造成伤害</v>
      </c>
      <c r="BQ531" s="11" t="str">
        <f ca="1" t="shared" si="137"/>
        <v>投掷大麻注射器，对&lt;c=A6EC41&gt;1&lt;/c&gt;个敌人造成&lt;q=attr_atk&gt;&lt;c=A6EC41&gt;125%&lt;/c&gt;伤害</v>
      </c>
      <c r="BR531" s="1">
        <f t="shared" si="151"/>
        <v>1</v>
      </c>
      <c r="BS531" s="1">
        <f t="shared" si="152"/>
        <v>101</v>
      </c>
      <c r="BT531" s="1">
        <f>COUNTIF($BS$10:BS531,601)</f>
        <v>11</v>
      </c>
      <c r="BU531" s="1">
        <f t="shared" si="153"/>
        <v>1</v>
      </c>
    </row>
    <row r="532" spans="2:73">
      <c r="B532" s="1" t="str">
        <f t="shared" si="149"/>
        <v>SkillDescBrief4010801</v>
      </c>
      <c r="C532" s="1" t="str">
        <f t="shared" si="150"/>
        <v>SkillDescDetail401080102</v>
      </c>
      <c r="D532" s="3">
        <v>401080102</v>
      </c>
      <c r="E532" s="3">
        <v>4010801</v>
      </c>
      <c r="F532" s="3">
        <v>2</v>
      </c>
      <c r="G532" s="3" t="s">
        <v>332</v>
      </c>
      <c r="H532" s="3">
        <f ca="1">ROUND(_xlfn.XLOOKUP($F532,$D$1:$D$5,$E$1:$E$5)*OFFSET(H532,5-F532,0)/0.05,0)*0.05</f>
        <v>1.3</v>
      </c>
      <c r="I532" s="3" t="s">
        <v>333</v>
      </c>
      <c r="J532" s="3"/>
      <c r="K532" s="3" t="s">
        <v>334</v>
      </c>
      <c r="L532" s="3"/>
      <c r="M532" s="3"/>
      <c r="N532" s="3"/>
      <c r="O532" s="3"/>
      <c r="P532" s="3"/>
      <c r="Q532" s="3" t="s">
        <v>335</v>
      </c>
      <c r="R532" s="3"/>
      <c r="S532" s="3" t="str">
        <f ca="1">IF(H532="","",$B$2&amp;G532&amp;$B$2&amp;$B$1&amp;H532)</f>
        <v>"AtkPower":1.3</v>
      </c>
      <c r="T532" s="3" t="str">
        <f>IF(J532="","",$B$2&amp;I532&amp;$B$2&amp;$B$1&amp;J532)</f>
        <v/>
      </c>
      <c r="U532" s="3" t="str">
        <f>IF(L532="","",$B$2&amp;K532&amp;$B$2&amp;$B$1&amp;L532)</f>
        <v/>
      </c>
      <c r="V532" s="3" t="str">
        <f>IF(N532="","",$B$2&amp;M532&amp;$B$2&amp;$B$1&amp;N532)</f>
        <v/>
      </c>
      <c r="W532" s="3" t="str">
        <f>IF(P532="","",$B$2&amp;O532&amp;$B$2&amp;$B$1&amp;P532)</f>
        <v/>
      </c>
      <c r="X532" s="3" t="str">
        <f>IF(R532="","",$B$2&amp;Q532&amp;$B$2&amp;$B$1&amp;R532)</f>
        <v/>
      </c>
      <c r="Y532" s="3" t="str">
        <f ca="1" t="shared" si="147"/>
        <v>{"AtkPower":1.3}</v>
      </c>
      <c r="Z532" s="11" t="s">
        <v>476</v>
      </c>
      <c r="AA532" s="11" t="str">
        <f ca="1" t="shared" si="146"/>
        <v>2级：造成的伤害提升&lt;q=attr_atk&gt;&lt;c=A6EC41&gt;130%&lt;/c&gt;</v>
      </c>
      <c r="AB532" s="11"/>
      <c r="AC532" s="11"/>
      <c r="AD532" s="11">
        <v>2</v>
      </c>
      <c r="AE532" s="11"/>
      <c r="AF532" s="11" t="s">
        <v>345</v>
      </c>
      <c r="AG532" s="11"/>
      <c r="AH532" s="11"/>
      <c r="AI532" s="11"/>
      <c r="AJ532" s="11" t="s">
        <v>302</v>
      </c>
      <c r="AK532" s="11" t="str">
        <f t="shared" ref="AK532:AK535" si="154">$B$8&amp;$B$6</f>
        <v>&lt;q=attr_atk&gt;&lt;c=A6EC41&gt;</v>
      </c>
      <c r="AL532" s="11" t="str">
        <f ca="1" t="shared" ref="AL532:AL535" si="155">ROUND($H532*100,2)&amp;"%"</f>
        <v>130%</v>
      </c>
      <c r="AM532" s="11" t="s">
        <v>298</v>
      </c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 t="str">
        <f t="shared" si="148"/>
        <v>投掷大麻注射器，对敌人造成伤害</v>
      </c>
      <c r="BQ532" s="11" t="str">
        <f ca="1" t="shared" si="137"/>
        <v>2级：造成的伤害提升&lt;q=attr_atk&gt;&lt;c=A6EC41&gt;130%&lt;/c&gt;</v>
      </c>
      <c r="BR532" s="1">
        <f t="shared" si="151"/>
        <v>1</v>
      </c>
      <c r="BS532" s="1">
        <f t="shared" si="152"/>
        <v>102</v>
      </c>
      <c r="BT532" s="1">
        <f>COUNTIF($BS$10:BS532,601)</f>
        <v>11</v>
      </c>
      <c r="BU532" s="1">
        <f t="shared" si="153"/>
        <v>1</v>
      </c>
    </row>
    <row r="533" spans="2:73">
      <c r="B533" s="1" t="str">
        <f t="shared" si="149"/>
        <v>SkillDescBrief4010801</v>
      </c>
      <c r="C533" s="1" t="str">
        <f t="shared" si="150"/>
        <v>SkillDescDetail401080103</v>
      </c>
      <c r="D533" s="3">
        <v>401080103</v>
      </c>
      <c r="E533" s="3">
        <v>4010801</v>
      </c>
      <c r="F533" s="3">
        <v>3</v>
      </c>
      <c r="G533" s="3" t="s">
        <v>332</v>
      </c>
      <c r="H533" s="3">
        <f ca="1">ROUND(_xlfn.XLOOKUP($F533,$D$1:$D$5,$E$1:$E$5)*OFFSET(H533,5-F533,0)/0.05,0)*0.05</f>
        <v>1.4</v>
      </c>
      <c r="I533" s="3" t="s">
        <v>333</v>
      </c>
      <c r="J533" s="3"/>
      <c r="K533" s="3" t="s">
        <v>334</v>
      </c>
      <c r="L533" s="3"/>
      <c r="M533" s="3"/>
      <c r="N533" s="3"/>
      <c r="O533" s="3"/>
      <c r="P533" s="3"/>
      <c r="Q533" s="3" t="s">
        <v>335</v>
      </c>
      <c r="R533" s="3"/>
      <c r="S533" s="3" t="str">
        <f ca="1">IF(H533="","",$B$2&amp;G533&amp;$B$2&amp;$B$1&amp;H533)</f>
        <v>"AtkPower":1.4</v>
      </c>
      <c r="T533" s="3" t="str">
        <f>IF(J533="","",$B$2&amp;I533&amp;$B$2&amp;$B$1&amp;J533)</f>
        <v/>
      </c>
      <c r="U533" s="3" t="str">
        <f>IF(L533="","",$B$2&amp;K533&amp;$B$2&amp;$B$1&amp;L533)</f>
        <v/>
      </c>
      <c r="V533" s="3" t="str">
        <f>IF(N533="","",$B$2&amp;M533&amp;$B$2&amp;$B$1&amp;N533)</f>
        <v/>
      </c>
      <c r="W533" s="3" t="str">
        <f>IF(P533="","",$B$2&amp;O533&amp;$B$2&amp;$B$1&amp;P533)</f>
        <v/>
      </c>
      <c r="X533" s="3" t="str">
        <f>IF(R533="","",$B$2&amp;Q533&amp;$B$2&amp;$B$1&amp;R533)</f>
        <v/>
      </c>
      <c r="Y533" s="3" t="str">
        <f ca="1" t="shared" si="147"/>
        <v>{"AtkPower":1.4}</v>
      </c>
      <c r="Z533" s="11" t="s">
        <v>476</v>
      </c>
      <c r="AA533" s="11" t="str">
        <f ca="1" t="shared" si="146"/>
        <v>3级：造成的伤害提升&lt;q=attr_atk&gt;&lt;c=A6EC41&gt;140%&lt;/c&gt;</v>
      </c>
      <c r="AB533" s="11"/>
      <c r="AC533" s="11"/>
      <c r="AD533" s="11">
        <v>3</v>
      </c>
      <c r="AE533" s="11"/>
      <c r="AF533" s="11" t="s">
        <v>345</v>
      </c>
      <c r="AG533" s="11"/>
      <c r="AH533" s="11"/>
      <c r="AI533" s="11"/>
      <c r="AJ533" s="11" t="s">
        <v>302</v>
      </c>
      <c r="AK533" s="11" t="str">
        <f t="shared" si="154"/>
        <v>&lt;q=attr_atk&gt;&lt;c=A6EC41&gt;</v>
      </c>
      <c r="AL533" s="11" t="str">
        <f ca="1" t="shared" si="155"/>
        <v>140%</v>
      </c>
      <c r="AM533" s="11" t="s">
        <v>298</v>
      </c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 t="str">
        <f t="shared" si="148"/>
        <v>投掷大麻注射器，对敌人造成伤害</v>
      </c>
      <c r="BQ533" s="11" t="str">
        <f ca="1" t="shared" si="137"/>
        <v>3级：造成的伤害提升&lt;q=attr_atk&gt;&lt;c=A6EC41&gt;140%&lt;/c&gt;</v>
      </c>
      <c r="BR533" s="1">
        <f t="shared" si="151"/>
        <v>1</v>
      </c>
      <c r="BS533" s="1">
        <f t="shared" si="152"/>
        <v>103</v>
      </c>
      <c r="BT533" s="1">
        <f>COUNTIF($BS$10:BS533,601)</f>
        <v>11</v>
      </c>
      <c r="BU533" s="1">
        <f t="shared" si="153"/>
        <v>1</v>
      </c>
    </row>
    <row r="534" spans="2:73">
      <c r="B534" s="1" t="str">
        <f t="shared" si="149"/>
        <v>SkillDescBrief4010801</v>
      </c>
      <c r="C534" s="1" t="str">
        <f t="shared" si="150"/>
        <v>SkillDescDetail401080104</v>
      </c>
      <c r="D534" s="3">
        <v>401080104</v>
      </c>
      <c r="E534" s="3">
        <v>4010801</v>
      </c>
      <c r="F534" s="3">
        <v>4</v>
      </c>
      <c r="G534" s="3" t="s">
        <v>332</v>
      </c>
      <c r="H534" s="3">
        <f ca="1">ROUND(_xlfn.XLOOKUP($F534,$D$1:$D$5,$E$1:$E$5)*OFFSET(H534,5-F534,0)/0.05,0)*0.05</f>
        <v>1.6</v>
      </c>
      <c r="I534" s="3" t="s">
        <v>333</v>
      </c>
      <c r="J534" s="3"/>
      <c r="K534" s="3" t="s">
        <v>334</v>
      </c>
      <c r="L534" s="3"/>
      <c r="M534" s="3"/>
      <c r="N534" s="3"/>
      <c r="O534" s="3"/>
      <c r="P534" s="3"/>
      <c r="Q534" s="3" t="s">
        <v>335</v>
      </c>
      <c r="R534" s="3"/>
      <c r="S534" s="3" t="str">
        <f ca="1">IF(H534="","",$B$2&amp;G534&amp;$B$2&amp;$B$1&amp;H534)</f>
        <v>"AtkPower":1.6</v>
      </c>
      <c r="T534" s="3" t="str">
        <f>IF(J534="","",$B$2&amp;I534&amp;$B$2&amp;$B$1&amp;J534)</f>
        <v/>
      </c>
      <c r="U534" s="3" t="str">
        <f>IF(L534="","",$B$2&amp;K534&amp;$B$2&amp;$B$1&amp;L534)</f>
        <v/>
      </c>
      <c r="V534" s="3" t="str">
        <f>IF(N534="","",$B$2&amp;M534&amp;$B$2&amp;$B$1&amp;N534)</f>
        <v/>
      </c>
      <c r="W534" s="3" t="str">
        <f>IF(P534="","",$B$2&amp;O534&amp;$B$2&amp;$B$1&amp;P534)</f>
        <v/>
      </c>
      <c r="X534" s="3" t="str">
        <f>IF(R534="","",$B$2&amp;Q534&amp;$B$2&amp;$B$1&amp;R534)</f>
        <v/>
      </c>
      <c r="Y534" s="3" t="str">
        <f ca="1" t="shared" si="147"/>
        <v>{"AtkPower":1.6}</v>
      </c>
      <c r="Z534" s="11" t="s">
        <v>476</v>
      </c>
      <c r="AA534" s="11" t="str">
        <f ca="1" t="shared" si="146"/>
        <v>4级：造成的伤害提升&lt;q=attr_atk&gt;&lt;c=A6EC41&gt;160%&lt;/c&gt;</v>
      </c>
      <c r="AB534" s="11"/>
      <c r="AC534" s="11"/>
      <c r="AD534" s="11">
        <v>4</v>
      </c>
      <c r="AE534" s="11"/>
      <c r="AF534" s="11" t="s">
        <v>345</v>
      </c>
      <c r="AG534" s="11"/>
      <c r="AH534" s="11"/>
      <c r="AI534" s="11"/>
      <c r="AJ534" s="11" t="s">
        <v>302</v>
      </c>
      <c r="AK534" s="11" t="str">
        <f t="shared" si="154"/>
        <v>&lt;q=attr_atk&gt;&lt;c=A6EC41&gt;</v>
      </c>
      <c r="AL534" s="11" t="str">
        <f ca="1" t="shared" si="155"/>
        <v>160%</v>
      </c>
      <c r="AM534" s="11" t="s">
        <v>298</v>
      </c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 t="str">
        <f t="shared" si="148"/>
        <v>投掷大麻注射器，对敌人造成伤害</v>
      </c>
      <c r="BQ534" s="11" t="str">
        <f ca="1" t="shared" si="137"/>
        <v>4级：造成的伤害提升&lt;q=attr_atk&gt;&lt;c=A6EC41&gt;160%&lt;/c&gt;</v>
      </c>
      <c r="BR534" s="1">
        <f t="shared" si="151"/>
        <v>1</v>
      </c>
      <c r="BS534" s="1">
        <f t="shared" si="152"/>
        <v>104</v>
      </c>
      <c r="BT534" s="1">
        <f>COUNTIF($BS$10:BS534,601)</f>
        <v>11</v>
      </c>
      <c r="BU534" s="1">
        <f t="shared" si="153"/>
        <v>1</v>
      </c>
    </row>
    <row r="535" spans="2:73">
      <c r="B535" s="1" t="str">
        <f t="shared" si="149"/>
        <v>SkillDescBrief4010801</v>
      </c>
      <c r="C535" s="1" t="str">
        <f t="shared" si="150"/>
        <v>SkillDescDetail401080105</v>
      </c>
      <c r="D535" s="3">
        <v>401080105</v>
      </c>
      <c r="E535" s="3">
        <v>4010801</v>
      </c>
      <c r="F535" s="3">
        <v>5</v>
      </c>
      <c r="G535" s="3" t="s">
        <v>332</v>
      </c>
      <c r="H535" s="3">
        <v>1.75</v>
      </c>
      <c r="I535" s="3" t="s">
        <v>333</v>
      </c>
      <c r="J535" s="3"/>
      <c r="K535" s="3" t="s">
        <v>334</v>
      </c>
      <c r="L535" s="3"/>
      <c r="M535" s="3"/>
      <c r="N535" s="3"/>
      <c r="O535" s="3"/>
      <c r="P535" s="3"/>
      <c r="Q535" s="3" t="s">
        <v>335</v>
      </c>
      <c r="R535" s="3"/>
      <c r="S535" s="3" t="str">
        <f>IF(H535="","",$B$2&amp;G535&amp;$B$2&amp;$B$1&amp;H535)</f>
        <v>"AtkPower":1.75</v>
      </c>
      <c r="T535" s="3" t="str">
        <f>IF(J535="","",$B$2&amp;I535&amp;$B$2&amp;$B$1&amp;J535)</f>
        <v/>
      </c>
      <c r="U535" s="3" t="str">
        <f>IF(L535="","",$B$2&amp;K535&amp;$B$2&amp;$B$1&amp;L535)</f>
        <v/>
      </c>
      <c r="V535" s="3" t="str">
        <f>IF(N535="","",$B$2&amp;M535&amp;$B$2&amp;$B$1&amp;N535)</f>
        <v/>
      </c>
      <c r="W535" s="3" t="str">
        <f>IF(P535="","",$B$2&amp;O535&amp;$B$2&amp;$B$1&amp;P535)</f>
        <v/>
      </c>
      <c r="X535" s="3" t="str">
        <f>IF(R535="","",$B$2&amp;Q535&amp;$B$2&amp;$B$1&amp;R535)</f>
        <v/>
      </c>
      <c r="Y535" s="3" t="str">
        <f t="shared" si="147"/>
        <v>{"AtkPower":1.75}</v>
      </c>
      <c r="Z535" s="11" t="s">
        <v>476</v>
      </c>
      <c r="AA535" s="11" t="str">
        <f t="shared" si="146"/>
        <v>5级：造成的伤害提升&lt;q=attr_atk&gt;&lt;c=A6EC41&gt;175%&lt;/c&gt;</v>
      </c>
      <c r="AB535" s="11"/>
      <c r="AC535" s="11"/>
      <c r="AD535" s="11">
        <v>5</v>
      </c>
      <c r="AE535" s="11"/>
      <c r="AF535" s="11" t="s">
        <v>345</v>
      </c>
      <c r="AG535" s="11"/>
      <c r="AH535" s="11"/>
      <c r="AI535" s="11"/>
      <c r="AJ535" s="11" t="s">
        <v>302</v>
      </c>
      <c r="AK535" s="11" t="str">
        <f t="shared" si="154"/>
        <v>&lt;q=attr_atk&gt;&lt;c=A6EC41&gt;</v>
      </c>
      <c r="AL535" s="11" t="str">
        <f t="shared" si="155"/>
        <v>175%</v>
      </c>
      <c r="AM535" s="11" t="s">
        <v>298</v>
      </c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 t="str">
        <f t="shared" si="148"/>
        <v>投掷大麻注射器，对敌人造成伤害</v>
      </c>
      <c r="BQ535" s="11" t="str">
        <f t="shared" si="137"/>
        <v>5级：造成的伤害提升&lt;q=attr_atk&gt;&lt;c=A6EC41&gt;175%&lt;/c&gt;</v>
      </c>
      <c r="BR535" s="1">
        <f t="shared" si="151"/>
        <v>1</v>
      </c>
      <c r="BS535" s="1">
        <f t="shared" si="152"/>
        <v>105</v>
      </c>
      <c r="BT535" s="1">
        <f>COUNTIF($BS$10:BS535,601)</f>
        <v>11</v>
      </c>
      <c r="BU535" s="1">
        <f t="shared" si="153"/>
        <v>1</v>
      </c>
    </row>
    <row r="536" spans="2:73">
      <c r="B536" s="1" t="str">
        <f t="shared" si="149"/>
        <v>SkillDescBrief// 大招</v>
      </c>
      <c r="C536" s="1" t="str">
        <f t="shared" si="150"/>
        <v>SkillDescDetail// 大招</v>
      </c>
      <c r="D536" s="7" t="s">
        <v>199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 t="str">
        <f t="shared" si="147"/>
        <v/>
      </c>
      <c r="Z536" s="10" t="s">
        <v>336</v>
      </c>
      <c r="AA536" s="10" t="str">
        <f t="shared" si="146"/>
        <v/>
      </c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 t="str">
        <f t="shared" si="148"/>
        <v/>
      </c>
      <c r="BQ536" s="10" t="str">
        <f t="shared" si="137"/>
        <v/>
      </c>
      <c r="BR536" s="1">
        <f t="shared" si="151"/>
        <v>0</v>
      </c>
      <c r="BS536" s="1">
        <f t="shared" si="152"/>
        <v>0</v>
      </c>
      <c r="BT536" s="1">
        <f>COUNTIF($BS$10:BS536,601)</f>
        <v>11</v>
      </c>
      <c r="BU536" s="1">
        <f t="shared" si="153"/>
        <v>1</v>
      </c>
    </row>
    <row r="537" spans="2:73">
      <c r="B537" s="1" t="str">
        <f t="shared" si="149"/>
        <v>SkillDescBrief4010802</v>
      </c>
      <c r="C537" s="1" t="str">
        <f t="shared" si="150"/>
        <v>SkillDescDetail401080201</v>
      </c>
      <c r="D537" s="3">
        <v>401080201</v>
      </c>
      <c r="E537" s="3">
        <v>4010802</v>
      </c>
      <c r="F537" s="3">
        <v>1</v>
      </c>
      <c r="G537" s="3" t="s">
        <v>332</v>
      </c>
      <c r="H537" s="3">
        <f ca="1">ROUND(_xlfn.XLOOKUP($F537,$D$1:$D$5,$E$1:$E$5)*OFFSET(H537,5-F537,0)/0.05,0)*0.05</f>
        <v>0.7</v>
      </c>
      <c r="I537" s="3" t="s">
        <v>333</v>
      </c>
      <c r="J537" s="3"/>
      <c r="K537" s="3" t="s">
        <v>334</v>
      </c>
      <c r="L537" s="3">
        <f ca="1">H537</f>
        <v>0.7</v>
      </c>
      <c r="M537" s="3"/>
      <c r="N537" s="3"/>
      <c r="O537" s="3"/>
      <c r="P537" s="3"/>
      <c r="Q537" s="3" t="s">
        <v>335</v>
      </c>
      <c r="R537" s="3"/>
      <c r="S537" s="3" t="str">
        <f ca="1">IF(H537="","",$B$2&amp;G537&amp;$B$2&amp;$B$1&amp;H537)</f>
        <v>"AtkPower":0.7</v>
      </c>
      <c r="T537" s="3" t="str">
        <f>IF(J537="","",$B$2&amp;I537&amp;$B$2&amp;$B$1&amp;J537)</f>
        <v/>
      </c>
      <c r="U537" s="3" t="str">
        <f ca="1">IF(L537="","",$B$2&amp;K537&amp;$B$2&amp;$B$1&amp;L537)</f>
        <v>"BuffPower":0.7</v>
      </c>
      <c r="V537" s="3" t="str">
        <f>IF(N537="","",$B$2&amp;M537&amp;$B$2&amp;$B$1&amp;N537)</f>
        <v/>
      </c>
      <c r="W537" s="3" t="str">
        <f>IF(P537="","",$B$2&amp;O537&amp;$B$2&amp;$B$1&amp;P537)</f>
        <v/>
      </c>
      <c r="X537" s="3" t="str">
        <f>IF(R537="","",$B$2&amp;Q537&amp;$B$2&amp;$B$1&amp;R537)</f>
        <v/>
      </c>
      <c r="Y537" s="3" t="str">
        <f ca="1" t="shared" si="147"/>
        <v>{"AtkPower":0.7,"BuffPower":0.7}</v>
      </c>
      <c r="Z537" s="11" t="s">
        <v>478</v>
      </c>
      <c r="AA537" s="11" t="str">
        <f ca="1" t="shared" si="146"/>
        <v>使攻击力最高的友军获得&lt;c=A6EC41&gt;70%&lt;/c&gt;充能</v>
      </c>
      <c r="AB537" s="11"/>
      <c r="AC537" s="11"/>
      <c r="AD537" s="11"/>
      <c r="AE537" s="11"/>
      <c r="AF537" s="11"/>
      <c r="AG537" s="11"/>
      <c r="AH537" s="11"/>
      <c r="AI537" s="11"/>
      <c r="AJ537" s="11" t="s">
        <v>479</v>
      </c>
      <c r="AK537" s="11" t="str">
        <f t="shared" ref="AK537:AK541" si="156">$B$6</f>
        <v>&lt;c=A6EC41&gt;</v>
      </c>
      <c r="AL537" s="11" t="str">
        <f ca="1" t="shared" ref="AL537:AL541" si="157">ROUND($H537*100,2)&amp;"%"</f>
        <v>70%</v>
      </c>
      <c r="AM537" s="11" t="s">
        <v>298</v>
      </c>
      <c r="AN537" s="11" t="s">
        <v>480</v>
      </c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 t="str">
        <f t="shared" si="148"/>
        <v>使友军获得充能</v>
      </c>
      <c r="BQ537" s="11" t="str">
        <f ca="1" t="shared" si="137"/>
        <v>使攻击力最高的友军获得&lt;c=A6EC41&gt;70%&lt;/c&gt;充能</v>
      </c>
      <c r="BR537" s="1">
        <f t="shared" si="151"/>
        <v>2</v>
      </c>
      <c r="BS537" s="1">
        <f t="shared" si="152"/>
        <v>201</v>
      </c>
      <c r="BT537" s="1">
        <f>COUNTIF($BS$10:BS537,601)</f>
        <v>11</v>
      </c>
      <c r="BU537" s="1">
        <f t="shared" si="153"/>
        <v>1</v>
      </c>
    </row>
    <row r="538" spans="2:73">
      <c r="B538" s="1" t="str">
        <f t="shared" si="149"/>
        <v>SkillDescBrief4010802</v>
      </c>
      <c r="C538" s="1" t="str">
        <f t="shared" si="150"/>
        <v>SkillDescDetail401080202</v>
      </c>
      <c r="D538" s="3">
        <v>401080202</v>
      </c>
      <c r="E538" s="3">
        <v>4010802</v>
      </c>
      <c r="F538" s="3">
        <v>2</v>
      </c>
      <c r="G538" s="3" t="s">
        <v>332</v>
      </c>
      <c r="H538" s="3">
        <f ca="1">ROUND(_xlfn.XLOOKUP($F538,$D$1:$D$5,$E$1:$E$5)*OFFSET(H538,5-F538,0)/0.05,0)*0.05</f>
        <v>0.75</v>
      </c>
      <c r="I538" s="3" t="s">
        <v>333</v>
      </c>
      <c r="J538" s="3"/>
      <c r="K538" s="3" t="s">
        <v>334</v>
      </c>
      <c r="L538" s="3">
        <f ca="1">H538</f>
        <v>0.75</v>
      </c>
      <c r="M538" s="3"/>
      <c r="N538" s="3"/>
      <c r="O538" s="3"/>
      <c r="P538" s="3"/>
      <c r="Q538" s="3" t="s">
        <v>335</v>
      </c>
      <c r="R538" s="3"/>
      <c r="S538" s="3" t="str">
        <f ca="1">IF(H538="","",$B$2&amp;G538&amp;$B$2&amp;$B$1&amp;H538)</f>
        <v>"AtkPower":0.75</v>
      </c>
      <c r="T538" s="3" t="str">
        <f>IF(J538="","",$B$2&amp;I538&amp;$B$2&amp;$B$1&amp;J538)</f>
        <v/>
      </c>
      <c r="U538" s="3" t="str">
        <f ca="1">IF(L538="","",$B$2&amp;K538&amp;$B$2&amp;$B$1&amp;L538)</f>
        <v>"BuffPower":0.75</v>
      </c>
      <c r="V538" s="3" t="str">
        <f>IF(N538="","",$B$2&amp;M538&amp;$B$2&amp;$B$1&amp;N538)</f>
        <v/>
      </c>
      <c r="W538" s="3" t="str">
        <f>IF(P538="","",$B$2&amp;O538&amp;$B$2&amp;$B$1&amp;P538)</f>
        <v/>
      </c>
      <c r="X538" s="3" t="str">
        <f>IF(R538="","",$B$2&amp;Q538&amp;$B$2&amp;$B$1&amp;R538)</f>
        <v/>
      </c>
      <c r="Y538" s="3" t="str">
        <f ca="1" t="shared" si="147"/>
        <v>{"AtkPower":0.75,"BuffPower":0.75}</v>
      </c>
      <c r="Z538" s="11" t="s">
        <v>478</v>
      </c>
      <c r="AA538" s="11" t="str">
        <f ca="1" t="shared" si="146"/>
        <v>2级：获得的能量提升至&lt;c=A6EC41&gt;75%&lt;/c&gt;</v>
      </c>
      <c r="AB538" s="11"/>
      <c r="AC538" s="11"/>
      <c r="AD538" s="11">
        <v>2</v>
      </c>
      <c r="AE538" s="11"/>
      <c r="AF538" s="11" t="s">
        <v>345</v>
      </c>
      <c r="AG538" s="11"/>
      <c r="AH538" s="11"/>
      <c r="AI538" s="11"/>
      <c r="AJ538" s="11" t="s">
        <v>481</v>
      </c>
      <c r="AK538" s="11" t="str">
        <f t="shared" si="156"/>
        <v>&lt;c=A6EC41&gt;</v>
      </c>
      <c r="AL538" s="11" t="str">
        <f ca="1" t="shared" si="157"/>
        <v>75%</v>
      </c>
      <c r="AM538" s="11" t="s">
        <v>298</v>
      </c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 t="str">
        <f t="shared" si="148"/>
        <v>使友军获得充能</v>
      </c>
      <c r="BQ538" s="11" t="str">
        <f ca="1" t="shared" si="137"/>
        <v>2级：获得的能量提升至&lt;c=A6EC41&gt;75%&lt;/c&gt;</v>
      </c>
      <c r="BR538" s="1">
        <f t="shared" si="151"/>
        <v>2</v>
      </c>
      <c r="BS538" s="1">
        <f t="shared" si="152"/>
        <v>202</v>
      </c>
      <c r="BT538" s="1">
        <f>COUNTIF($BS$10:BS538,601)</f>
        <v>11</v>
      </c>
      <c r="BU538" s="1">
        <f t="shared" si="153"/>
        <v>1</v>
      </c>
    </row>
    <row r="539" spans="2:73">
      <c r="B539" s="1" t="str">
        <f t="shared" si="149"/>
        <v>SkillDescBrief4010802</v>
      </c>
      <c r="C539" s="1" t="str">
        <f t="shared" si="150"/>
        <v>SkillDescDetail401080203</v>
      </c>
      <c r="D539" s="3">
        <v>401080203</v>
      </c>
      <c r="E539" s="3">
        <v>4010802</v>
      </c>
      <c r="F539" s="3">
        <v>3</v>
      </c>
      <c r="G539" s="3" t="s">
        <v>332</v>
      </c>
      <c r="H539" s="3">
        <f ca="1">ROUND(_xlfn.XLOOKUP($F539,$D$1:$D$5,$E$1:$E$5)*OFFSET(H539,5-F539,0)/0.05,0)*0.05</f>
        <v>0.8</v>
      </c>
      <c r="I539" s="3" t="s">
        <v>333</v>
      </c>
      <c r="J539" s="3"/>
      <c r="K539" s="3" t="s">
        <v>334</v>
      </c>
      <c r="L539" s="3">
        <f ca="1">H539</f>
        <v>0.8</v>
      </c>
      <c r="M539" s="3"/>
      <c r="N539" s="3"/>
      <c r="O539" s="3"/>
      <c r="P539" s="3"/>
      <c r="Q539" s="3" t="s">
        <v>335</v>
      </c>
      <c r="R539" s="3"/>
      <c r="S539" s="3" t="str">
        <f ca="1">IF(H539="","",$B$2&amp;G539&amp;$B$2&amp;$B$1&amp;H539)</f>
        <v>"AtkPower":0.8</v>
      </c>
      <c r="T539" s="3" t="str">
        <f>IF(J539="","",$B$2&amp;I539&amp;$B$2&amp;$B$1&amp;J539)</f>
        <v/>
      </c>
      <c r="U539" s="3" t="str">
        <f ca="1">IF(L539="","",$B$2&amp;K539&amp;$B$2&amp;$B$1&amp;L539)</f>
        <v>"BuffPower":0.8</v>
      </c>
      <c r="V539" s="3" t="str">
        <f>IF(N539="","",$B$2&amp;M539&amp;$B$2&amp;$B$1&amp;N539)</f>
        <v/>
      </c>
      <c r="W539" s="3" t="str">
        <f>IF(P539="","",$B$2&amp;O539&amp;$B$2&amp;$B$1&amp;P539)</f>
        <v/>
      </c>
      <c r="X539" s="3" t="str">
        <f>IF(R539="","",$B$2&amp;Q539&amp;$B$2&amp;$B$1&amp;R539)</f>
        <v/>
      </c>
      <c r="Y539" s="3" t="str">
        <f ca="1" t="shared" si="147"/>
        <v>{"AtkPower":0.8,"BuffPower":0.8}</v>
      </c>
      <c r="Z539" s="11" t="s">
        <v>478</v>
      </c>
      <c r="AA539" s="11" t="str">
        <f ca="1" t="shared" si="146"/>
        <v>3级：获得的能量提升至&lt;c=A6EC41&gt;80%&lt;/c&gt;</v>
      </c>
      <c r="AB539" s="11"/>
      <c r="AC539" s="11"/>
      <c r="AD539" s="11">
        <v>3</v>
      </c>
      <c r="AE539" s="11"/>
      <c r="AF539" s="11" t="s">
        <v>345</v>
      </c>
      <c r="AG539" s="11"/>
      <c r="AH539" s="11"/>
      <c r="AI539" s="11"/>
      <c r="AJ539" s="11" t="s">
        <v>481</v>
      </c>
      <c r="AK539" s="11" t="str">
        <f t="shared" si="156"/>
        <v>&lt;c=A6EC41&gt;</v>
      </c>
      <c r="AL539" s="11" t="str">
        <f ca="1" t="shared" si="157"/>
        <v>80%</v>
      </c>
      <c r="AM539" s="11" t="s">
        <v>298</v>
      </c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 t="str">
        <f t="shared" si="148"/>
        <v>使友军获得充能</v>
      </c>
      <c r="BQ539" s="11" t="str">
        <f ca="1" t="shared" si="137"/>
        <v>3级：获得的能量提升至&lt;c=A6EC41&gt;80%&lt;/c&gt;</v>
      </c>
      <c r="BR539" s="1">
        <f t="shared" si="151"/>
        <v>2</v>
      </c>
      <c r="BS539" s="1">
        <f t="shared" si="152"/>
        <v>203</v>
      </c>
      <c r="BT539" s="1">
        <f>COUNTIF($BS$10:BS539,601)</f>
        <v>11</v>
      </c>
      <c r="BU539" s="1">
        <f t="shared" si="153"/>
        <v>1</v>
      </c>
    </row>
    <row r="540" spans="2:73">
      <c r="B540" s="1" t="str">
        <f t="shared" si="149"/>
        <v>SkillDescBrief4010802</v>
      </c>
      <c r="C540" s="1" t="str">
        <f t="shared" si="150"/>
        <v>SkillDescDetail401080204</v>
      </c>
      <c r="D540" s="3">
        <v>401080204</v>
      </c>
      <c r="E540" s="3">
        <v>4010802</v>
      </c>
      <c r="F540" s="3">
        <v>4</v>
      </c>
      <c r="G540" s="3" t="s">
        <v>332</v>
      </c>
      <c r="H540" s="3">
        <f ca="1">ROUND(_xlfn.XLOOKUP($F540,$D$1:$D$5,$E$1:$E$5)*OFFSET(H540,5-F540,0)/0.05,0)*0.05</f>
        <v>0.9</v>
      </c>
      <c r="I540" s="3" t="s">
        <v>333</v>
      </c>
      <c r="J540" s="3"/>
      <c r="K540" s="3" t="s">
        <v>334</v>
      </c>
      <c r="L540" s="3">
        <f ca="1">H540</f>
        <v>0.9</v>
      </c>
      <c r="M540" s="3"/>
      <c r="N540" s="3"/>
      <c r="O540" s="3"/>
      <c r="P540" s="3"/>
      <c r="Q540" s="3" t="s">
        <v>335</v>
      </c>
      <c r="R540" s="3"/>
      <c r="S540" s="3" t="str">
        <f ca="1">IF(H540="","",$B$2&amp;G540&amp;$B$2&amp;$B$1&amp;H540)</f>
        <v>"AtkPower":0.9</v>
      </c>
      <c r="T540" s="3" t="str">
        <f>IF(J540="","",$B$2&amp;I540&amp;$B$2&amp;$B$1&amp;J540)</f>
        <v/>
      </c>
      <c r="U540" s="3" t="str">
        <f ca="1">IF(L540="","",$B$2&amp;K540&amp;$B$2&amp;$B$1&amp;L540)</f>
        <v>"BuffPower":0.9</v>
      </c>
      <c r="V540" s="3" t="str">
        <f>IF(N540="","",$B$2&amp;M540&amp;$B$2&amp;$B$1&amp;N540)</f>
        <v/>
      </c>
      <c r="W540" s="3" t="str">
        <f>IF(P540="","",$B$2&amp;O540&amp;$B$2&amp;$B$1&amp;P540)</f>
        <v/>
      </c>
      <c r="X540" s="3" t="str">
        <f>IF(R540="","",$B$2&amp;Q540&amp;$B$2&amp;$B$1&amp;R540)</f>
        <v/>
      </c>
      <c r="Y540" s="3" t="str">
        <f ca="1" t="shared" si="147"/>
        <v>{"AtkPower":0.9,"BuffPower":0.9}</v>
      </c>
      <c r="Z540" s="11" t="s">
        <v>478</v>
      </c>
      <c r="AA540" s="11" t="str">
        <f ca="1" t="shared" si="146"/>
        <v>4级：获得的能量提升至&lt;c=A6EC41&gt;90%&lt;/c&gt;</v>
      </c>
      <c r="AB540" s="11"/>
      <c r="AC540" s="11"/>
      <c r="AD540" s="11">
        <v>4</v>
      </c>
      <c r="AE540" s="11"/>
      <c r="AF540" s="11" t="s">
        <v>345</v>
      </c>
      <c r="AG540" s="11"/>
      <c r="AH540" s="11"/>
      <c r="AI540" s="11"/>
      <c r="AJ540" s="11" t="s">
        <v>481</v>
      </c>
      <c r="AK540" s="11" t="str">
        <f t="shared" si="156"/>
        <v>&lt;c=A6EC41&gt;</v>
      </c>
      <c r="AL540" s="11" t="str">
        <f ca="1" t="shared" si="157"/>
        <v>90%</v>
      </c>
      <c r="AM540" s="11" t="s">
        <v>298</v>
      </c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 t="str">
        <f t="shared" si="148"/>
        <v>使友军获得充能</v>
      </c>
      <c r="BQ540" s="11" t="str">
        <f ca="1" t="shared" si="137"/>
        <v>4级：获得的能量提升至&lt;c=A6EC41&gt;90%&lt;/c&gt;</v>
      </c>
      <c r="BR540" s="1">
        <f t="shared" si="151"/>
        <v>2</v>
      </c>
      <c r="BS540" s="1">
        <f t="shared" si="152"/>
        <v>204</v>
      </c>
      <c r="BT540" s="1">
        <f>COUNTIF($BS$10:BS540,601)</f>
        <v>11</v>
      </c>
      <c r="BU540" s="1">
        <f t="shared" si="153"/>
        <v>1</v>
      </c>
    </row>
    <row r="541" spans="2:73">
      <c r="B541" s="1" t="str">
        <f t="shared" si="149"/>
        <v>SkillDescBrief4010802</v>
      </c>
      <c r="C541" s="1" t="str">
        <f t="shared" si="150"/>
        <v>SkillDescDetail401080205</v>
      </c>
      <c r="D541" s="3">
        <v>401080205</v>
      </c>
      <c r="E541" s="3">
        <v>4010802</v>
      </c>
      <c r="F541" s="3">
        <v>5</v>
      </c>
      <c r="G541" s="3" t="s">
        <v>332</v>
      </c>
      <c r="H541" s="3">
        <v>1</v>
      </c>
      <c r="I541" s="3" t="s">
        <v>333</v>
      </c>
      <c r="J541" s="3"/>
      <c r="K541" s="3" t="s">
        <v>334</v>
      </c>
      <c r="L541" s="3">
        <f>H541</f>
        <v>1</v>
      </c>
      <c r="M541" s="3"/>
      <c r="N541" s="3"/>
      <c r="O541" s="3"/>
      <c r="P541" s="3"/>
      <c r="Q541" s="3" t="s">
        <v>335</v>
      </c>
      <c r="R541" s="3"/>
      <c r="S541" s="3" t="str">
        <f>IF(H541="","",$B$2&amp;G541&amp;$B$2&amp;$B$1&amp;H541)</f>
        <v>"AtkPower":1</v>
      </c>
      <c r="T541" s="3" t="str">
        <f>IF(J541="","",$B$2&amp;I541&amp;$B$2&amp;$B$1&amp;J541)</f>
        <v/>
      </c>
      <c r="U541" s="3" t="str">
        <f>IF(L541="","",$B$2&amp;K541&amp;$B$2&amp;$B$1&amp;L541)</f>
        <v>"BuffPower":1</v>
      </c>
      <c r="V541" s="3" t="str">
        <f>IF(N541="","",$B$2&amp;M541&amp;$B$2&amp;$B$1&amp;N541)</f>
        <v/>
      </c>
      <c r="W541" s="3" t="str">
        <f>IF(P541="","",$B$2&amp;O541&amp;$B$2&amp;$B$1&amp;P541)</f>
        <v/>
      </c>
      <c r="X541" s="3" t="str">
        <f>IF(R541="","",$B$2&amp;Q541&amp;$B$2&amp;$B$1&amp;R541)</f>
        <v/>
      </c>
      <c r="Y541" s="3" t="str">
        <f t="shared" si="147"/>
        <v>{"AtkPower":1,"BuffPower":1}</v>
      </c>
      <c r="Z541" s="11" t="s">
        <v>478</v>
      </c>
      <c r="AA541" s="11" t="str">
        <f t="shared" si="146"/>
        <v>5级：获得的能量提升至&lt;c=A6EC41&gt;100%&lt;/c&gt;</v>
      </c>
      <c r="AB541" s="11"/>
      <c r="AC541" s="11"/>
      <c r="AD541" s="11">
        <v>5</v>
      </c>
      <c r="AE541" s="11"/>
      <c r="AF541" s="11" t="s">
        <v>345</v>
      </c>
      <c r="AG541" s="11"/>
      <c r="AH541" s="11"/>
      <c r="AI541" s="11"/>
      <c r="AJ541" s="11" t="s">
        <v>481</v>
      </c>
      <c r="AK541" s="11" t="str">
        <f t="shared" si="156"/>
        <v>&lt;c=A6EC41&gt;</v>
      </c>
      <c r="AL541" s="11" t="str">
        <f t="shared" si="157"/>
        <v>100%</v>
      </c>
      <c r="AM541" s="11" t="s">
        <v>298</v>
      </c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 t="str">
        <f t="shared" si="148"/>
        <v>使友军获得充能</v>
      </c>
      <c r="BQ541" s="11" t="str">
        <f t="shared" si="137"/>
        <v>5级：获得的能量提升至&lt;c=A6EC41&gt;100%&lt;/c&gt;</v>
      </c>
      <c r="BR541" s="1">
        <f t="shared" si="151"/>
        <v>2</v>
      </c>
      <c r="BS541" s="1">
        <f t="shared" si="152"/>
        <v>205</v>
      </c>
      <c r="BT541" s="1">
        <f>COUNTIF($BS$10:BS541,601)</f>
        <v>11</v>
      </c>
      <c r="BU541" s="1">
        <f t="shared" si="153"/>
        <v>1</v>
      </c>
    </row>
    <row r="542" spans="2:73">
      <c r="B542" s="1" t="str">
        <f t="shared" si="149"/>
        <v>SkillDescBrief// 经营被动</v>
      </c>
      <c r="C542" s="1" t="str">
        <f t="shared" si="150"/>
        <v>SkillDescDetail// 经营被动</v>
      </c>
      <c r="D542" s="7" t="s">
        <v>71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 t="str">
        <f t="shared" si="147"/>
        <v/>
      </c>
      <c r="Z542" s="10" t="s">
        <v>336</v>
      </c>
      <c r="AA542" s="10" t="str">
        <f t="shared" si="146"/>
        <v/>
      </c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 t="str">
        <f t="shared" si="148"/>
        <v/>
      </c>
      <c r="BQ542" s="10" t="str">
        <f t="shared" si="137"/>
        <v/>
      </c>
      <c r="BR542" s="1">
        <f t="shared" si="151"/>
        <v>0</v>
      </c>
      <c r="BS542" s="1">
        <f t="shared" si="152"/>
        <v>0</v>
      </c>
      <c r="BT542" s="1">
        <f>COUNTIF($BS$10:BS542,601)</f>
        <v>11</v>
      </c>
      <c r="BU542" s="1">
        <f t="shared" si="153"/>
        <v>1</v>
      </c>
    </row>
    <row r="543" spans="2:73">
      <c r="B543" s="1" t="str">
        <f t="shared" si="149"/>
        <v>SkillDescBrief4010803</v>
      </c>
      <c r="C543" s="1" t="str">
        <f t="shared" si="150"/>
        <v>SkillDescDetail401080301</v>
      </c>
      <c r="D543" s="3">
        <v>401080301</v>
      </c>
      <c r="E543" s="3">
        <v>4010803</v>
      </c>
      <c r="F543" s="3">
        <v>1</v>
      </c>
      <c r="G543" s="3" t="s">
        <v>332</v>
      </c>
      <c r="H543" s="3"/>
      <c r="I543" s="3" t="s">
        <v>333</v>
      </c>
      <c r="J543" s="3"/>
      <c r="K543" s="3" t="s">
        <v>334</v>
      </c>
      <c r="L543" s="3"/>
      <c r="M543" s="3"/>
      <c r="N543" s="3"/>
      <c r="O543" s="3"/>
      <c r="P543" s="3"/>
      <c r="Q543" s="3" t="s">
        <v>335</v>
      </c>
      <c r="R543" s="3"/>
      <c r="S543" s="3" t="str">
        <f>IF(H543="","",$B$2&amp;G543&amp;$B$2&amp;$B$1&amp;H543)</f>
        <v/>
      </c>
      <c r="T543" s="3" t="str">
        <f>IF(J543="","",$B$2&amp;I543&amp;$B$2&amp;$B$1&amp;J543)</f>
        <v/>
      </c>
      <c r="U543" s="3" t="str">
        <f>IF(L543="","",$B$2&amp;K543&amp;$B$2&amp;$B$1&amp;L543)</f>
        <v/>
      </c>
      <c r="V543" s="3" t="str">
        <f>IF(N543="","",$B$2&amp;M543&amp;$B$2&amp;$B$1&amp;N543)</f>
        <v/>
      </c>
      <c r="W543" s="3" t="str">
        <f>IF(P543="","",$B$2&amp;O543&amp;$B$2&amp;$B$1&amp;P543)</f>
        <v/>
      </c>
      <c r="X543" s="3" t="str">
        <f>IF(R543="","",$B$2&amp;Q543&amp;$B$2&amp;$B$1&amp;R543)</f>
        <v/>
      </c>
      <c r="Y543" s="3" t="str">
        <f t="shared" si="147"/>
        <v>{}</v>
      </c>
      <c r="Z543" s="11" t="s">
        <v>358</v>
      </c>
      <c r="AA543" s="11" t="str">
        <f t="shared" si="146"/>
        <v>放置在产业中时，产业收入提高&lt;c=A6EC41&gt;2&lt;/c&gt;倍，产业升级消耗减少&lt;c=A6EC41&gt;2&lt;/c&gt;倍</v>
      </c>
      <c r="AB543" s="11"/>
      <c r="AC543" s="11"/>
      <c r="AD543" s="11"/>
      <c r="AE543" s="11"/>
      <c r="AF543" s="11"/>
      <c r="AG543" s="11"/>
      <c r="AH543" s="11"/>
      <c r="AI543" s="11"/>
      <c r="AJ543" s="11" t="s">
        <v>359</v>
      </c>
      <c r="AK543" s="11" t="str">
        <f t="shared" ref="AK543:AK547" si="158">$B$6</f>
        <v>&lt;c=A6EC41&gt;</v>
      </c>
      <c r="AL543" s="11">
        <v>2</v>
      </c>
      <c r="AM543" s="11" t="s">
        <v>298</v>
      </c>
      <c r="AN543" s="11" t="s">
        <v>360</v>
      </c>
      <c r="AO543" s="11" t="s">
        <v>304</v>
      </c>
      <c r="AP543" s="11">
        <v>2</v>
      </c>
      <c r="AQ543" s="11" t="s">
        <v>298</v>
      </c>
      <c r="AR543" s="11" t="s">
        <v>361</v>
      </c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 t="str">
        <f t="shared" si="148"/>
        <v>使产业收入提高，升级消耗减少</v>
      </c>
      <c r="BQ543" s="11" t="str">
        <f t="shared" si="137"/>
        <v>放置在产业中时，产业收入提高&lt;c=A6EC41&gt;2&lt;/c&gt;倍，产业升级消耗减少&lt;c=A6EC41&gt;2&lt;/c&gt;倍</v>
      </c>
      <c r="BR543" s="1">
        <f t="shared" si="151"/>
        <v>3</v>
      </c>
      <c r="BS543" s="1">
        <f t="shared" si="152"/>
        <v>301</v>
      </c>
      <c r="BT543" s="1">
        <f>COUNTIF($BS$10:BS543,601)</f>
        <v>11</v>
      </c>
      <c r="BU543" s="1">
        <f t="shared" si="153"/>
        <v>1</v>
      </c>
    </row>
    <row r="544" spans="2:73">
      <c r="B544" s="1" t="str">
        <f t="shared" si="149"/>
        <v>SkillDescBrief4010803</v>
      </c>
      <c r="C544" s="1" t="str">
        <f t="shared" si="150"/>
        <v>SkillDescDetail401080302</v>
      </c>
      <c r="D544" s="3">
        <v>401080302</v>
      </c>
      <c r="E544" s="3">
        <v>4010803</v>
      </c>
      <c r="F544" s="3">
        <v>2</v>
      </c>
      <c r="G544" s="3" t="s">
        <v>332</v>
      </c>
      <c r="H544" s="3"/>
      <c r="I544" s="3" t="s">
        <v>333</v>
      </c>
      <c r="J544" s="3"/>
      <c r="K544" s="3" t="s">
        <v>334</v>
      </c>
      <c r="L544" s="3"/>
      <c r="M544" s="3"/>
      <c r="N544" s="3"/>
      <c r="O544" s="3"/>
      <c r="P544" s="3"/>
      <c r="Q544" s="3" t="s">
        <v>335</v>
      </c>
      <c r="R544" s="3"/>
      <c r="S544" s="3" t="str">
        <f>IF(H544="","",$B$2&amp;G544&amp;$B$2&amp;$B$1&amp;H544)</f>
        <v/>
      </c>
      <c r="T544" s="3" t="str">
        <f>IF(J544="","",$B$2&amp;I544&amp;$B$2&amp;$B$1&amp;J544)</f>
        <v/>
      </c>
      <c r="U544" s="3" t="str">
        <f>IF(L544="","",$B$2&amp;K544&amp;$B$2&amp;$B$1&amp;L544)</f>
        <v/>
      </c>
      <c r="V544" s="3" t="str">
        <f>IF(N544="","",$B$2&amp;M544&amp;$B$2&amp;$B$1&amp;N544)</f>
        <v/>
      </c>
      <c r="W544" s="3" t="str">
        <f>IF(P544="","",$B$2&amp;O544&amp;$B$2&amp;$B$1&amp;P544)</f>
        <v/>
      </c>
      <c r="X544" s="3" t="str">
        <f>IF(R544="","",$B$2&amp;Q544&amp;$B$2&amp;$B$1&amp;R544)</f>
        <v/>
      </c>
      <c r="Y544" s="3" t="str">
        <f t="shared" si="147"/>
        <v>{}</v>
      </c>
      <c r="Z544" s="11" t="s">
        <v>358</v>
      </c>
      <c r="AA544" s="11" t="str">
        <f t="shared" si="146"/>
        <v>2级：放置在产业中时，产业收入提高&lt;c=A6EC41&gt;8&lt;/c&gt;倍，产业升级消耗减少&lt;c=A6EC41&gt;8&lt;/c&gt;倍</v>
      </c>
      <c r="AB544" s="11"/>
      <c r="AC544" s="11"/>
      <c r="AD544" s="11">
        <v>2</v>
      </c>
      <c r="AE544" s="11"/>
      <c r="AF544" s="11" t="s">
        <v>345</v>
      </c>
      <c r="AG544" s="11"/>
      <c r="AH544" s="11"/>
      <c r="AI544" s="11"/>
      <c r="AJ544" s="11" t="s">
        <v>359</v>
      </c>
      <c r="AK544" s="11" t="str">
        <f t="shared" si="158"/>
        <v>&lt;c=A6EC41&gt;</v>
      </c>
      <c r="AL544" s="11">
        <f>AL543*4</f>
        <v>8</v>
      </c>
      <c r="AM544" s="11" t="s">
        <v>298</v>
      </c>
      <c r="AN544" s="11" t="s">
        <v>360</v>
      </c>
      <c r="AO544" s="11" t="s">
        <v>304</v>
      </c>
      <c r="AP544" s="11">
        <f>AP543*4</f>
        <v>8</v>
      </c>
      <c r="AQ544" s="11" t="s">
        <v>298</v>
      </c>
      <c r="AR544" s="11" t="s">
        <v>361</v>
      </c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 t="str">
        <f t="shared" si="148"/>
        <v>使产业收入提高，升级消耗减少</v>
      </c>
      <c r="BQ544" s="11" t="str">
        <f t="shared" si="137"/>
        <v>2级：放置在产业中时，产业收入提高&lt;c=A6EC41&gt;8&lt;/c&gt;倍，产业升级消耗减少&lt;c=A6EC41&gt;8&lt;/c&gt;倍</v>
      </c>
      <c r="BR544" s="1">
        <f t="shared" si="151"/>
        <v>3</v>
      </c>
      <c r="BS544" s="1">
        <f t="shared" si="152"/>
        <v>302</v>
      </c>
      <c r="BT544" s="1">
        <f>COUNTIF($BS$10:BS544,601)</f>
        <v>11</v>
      </c>
      <c r="BU544" s="1">
        <f t="shared" si="153"/>
        <v>1</v>
      </c>
    </row>
    <row r="545" spans="2:73">
      <c r="B545" s="1" t="str">
        <f t="shared" si="149"/>
        <v>SkillDescBrief4010803</v>
      </c>
      <c r="C545" s="1" t="str">
        <f t="shared" si="150"/>
        <v>SkillDescDetail401080303</v>
      </c>
      <c r="D545" s="3">
        <v>401080303</v>
      </c>
      <c r="E545" s="3">
        <v>4010803</v>
      </c>
      <c r="F545" s="3">
        <v>3</v>
      </c>
      <c r="G545" s="3" t="s">
        <v>332</v>
      </c>
      <c r="H545" s="3"/>
      <c r="I545" s="3" t="s">
        <v>333</v>
      </c>
      <c r="J545" s="3"/>
      <c r="K545" s="3" t="s">
        <v>334</v>
      </c>
      <c r="L545" s="3"/>
      <c r="M545" s="3"/>
      <c r="N545" s="3"/>
      <c r="O545" s="3"/>
      <c r="P545" s="3"/>
      <c r="Q545" s="3" t="s">
        <v>335</v>
      </c>
      <c r="R545" s="3"/>
      <c r="S545" s="3" t="str">
        <f>IF(H545="","",$B$2&amp;G545&amp;$B$2&amp;$B$1&amp;H545)</f>
        <v/>
      </c>
      <c r="T545" s="3" t="str">
        <f>IF(J545="","",$B$2&amp;I545&amp;$B$2&amp;$B$1&amp;J545)</f>
        <v/>
      </c>
      <c r="U545" s="3" t="str">
        <f>IF(L545="","",$B$2&amp;K545&amp;$B$2&amp;$B$1&amp;L545)</f>
        <v/>
      </c>
      <c r="V545" s="3" t="str">
        <f>IF(N545="","",$B$2&amp;M545&amp;$B$2&amp;$B$1&amp;N545)</f>
        <v/>
      </c>
      <c r="W545" s="3" t="str">
        <f>IF(P545="","",$B$2&amp;O545&amp;$B$2&amp;$B$1&amp;P545)</f>
        <v/>
      </c>
      <c r="X545" s="3" t="str">
        <f>IF(R545="","",$B$2&amp;Q545&amp;$B$2&amp;$B$1&amp;R545)</f>
        <v/>
      </c>
      <c r="Y545" s="3" t="str">
        <f t="shared" si="147"/>
        <v>{}</v>
      </c>
      <c r="Z545" s="11" t="s">
        <v>358</v>
      </c>
      <c r="AA545" s="11" t="str">
        <f t="shared" si="146"/>
        <v>3级：放置在产业中时，产业收入提高&lt;c=A6EC41&gt;32&lt;/c&gt;倍，产业升级消耗减少&lt;c=A6EC41&gt;32&lt;/c&gt;倍</v>
      </c>
      <c r="AB545" s="11"/>
      <c r="AC545" s="11"/>
      <c r="AD545" s="11">
        <v>3</v>
      </c>
      <c r="AE545" s="11"/>
      <c r="AF545" s="11" t="s">
        <v>345</v>
      </c>
      <c r="AG545" s="11"/>
      <c r="AH545" s="11"/>
      <c r="AI545" s="11"/>
      <c r="AJ545" s="11" t="s">
        <v>359</v>
      </c>
      <c r="AK545" s="11" t="str">
        <f t="shared" si="158"/>
        <v>&lt;c=A6EC41&gt;</v>
      </c>
      <c r="AL545" s="11">
        <f>AL544*4</f>
        <v>32</v>
      </c>
      <c r="AM545" s="11" t="s">
        <v>298</v>
      </c>
      <c r="AN545" s="11" t="s">
        <v>360</v>
      </c>
      <c r="AO545" s="11" t="s">
        <v>304</v>
      </c>
      <c r="AP545" s="11">
        <f>AP544*4</f>
        <v>32</v>
      </c>
      <c r="AQ545" s="11" t="s">
        <v>298</v>
      </c>
      <c r="AR545" s="11" t="s">
        <v>361</v>
      </c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 t="str">
        <f t="shared" si="148"/>
        <v>使产业收入提高，升级消耗减少</v>
      </c>
      <c r="BQ545" s="11" t="str">
        <f t="shared" ref="BQ545:BQ608" si="159">AA545</f>
        <v>3级：放置在产业中时，产业收入提高&lt;c=A6EC41&gt;32&lt;/c&gt;倍，产业升级消耗减少&lt;c=A6EC41&gt;32&lt;/c&gt;倍</v>
      </c>
      <c r="BR545" s="1">
        <f t="shared" si="151"/>
        <v>3</v>
      </c>
      <c r="BS545" s="1">
        <f t="shared" si="152"/>
        <v>303</v>
      </c>
      <c r="BT545" s="1">
        <f>COUNTIF($BS$10:BS545,601)</f>
        <v>11</v>
      </c>
      <c r="BU545" s="1">
        <f t="shared" si="153"/>
        <v>1</v>
      </c>
    </row>
    <row r="546" spans="2:73">
      <c r="B546" s="1" t="str">
        <f t="shared" si="149"/>
        <v>SkillDescBrief4010803</v>
      </c>
      <c r="C546" s="1" t="str">
        <f t="shared" si="150"/>
        <v>SkillDescDetail401080304</v>
      </c>
      <c r="D546" s="3">
        <v>401080304</v>
      </c>
      <c r="E546" s="3">
        <v>4010803</v>
      </c>
      <c r="F546" s="3">
        <v>4</v>
      </c>
      <c r="G546" s="3" t="s">
        <v>332</v>
      </c>
      <c r="H546" s="3"/>
      <c r="I546" s="3" t="s">
        <v>333</v>
      </c>
      <c r="J546" s="3"/>
      <c r="K546" s="3" t="s">
        <v>334</v>
      </c>
      <c r="L546" s="3"/>
      <c r="M546" s="3"/>
      <c r="N546" s="3"/>
      <c r="O546" s="3"/>
      <c r="P546" s="3"/>
      <c r="Q546" s="3" t="s">
        <v>335</v>
      </c>
      <c r="R546" s="3"/>
      <c r="S546" s="3" t="str">
        <f>IF(H546="","",$B$2&amp;G546&amp;$B$2&amp;$B$1&amp;H546)</f>
        <v/>
      </c>
      <c r="T546" s="3" t="str">
        <f>IF(J546="","",$B$2&amp;I546&amp;$B$2&amp;$B$1&amp;J546)</f>
        <v/>
      </c>
      <c r="U546" s="3" t="str">
        <f>IF(L546="","",$B$2&amp;K546&amp;$B$2&amp;$B$1&amp;L546)</f>
        <v/>
      </c>
      <c r="V546" s="3" t="str">
        <f>IF(N546="","",$B$2&amp;M546&amp;$B$2&amp;$B$1&amp;N546)</f>
        <v/>
      </c>
      <c r="W546" s="3" t="str">
        <f>IF(P546="","",$B$2&amp;O546&amp;$B$2&amp;$B$1&amp;P546)</f>
        <v/>
      </c>
      <c r="X546" s="3" t="str">
        <f>IF(R546="","",$B$2&amp;Q546&amp;$B$2&amp;$B$1&amp;R546)</f>
        <v/>
      </c>
      <c r="Y546" s="3" t="str">
        <f t="shared" si="147"/>
        <v>{}</v>
      </c>
      <c r="Z546" s="11" t="s">
        <v>358</v>
      </c>
      <c r="AA546" s="11" t="str">
        <f t="shared" si="146"/>
        <v>4级：放置在产业中时，产业收入提高&lt;c=A6EC41&gt;64&lt;/c&gt;倍，产业升级消耗减少&lt;c=A6EC41&gt;64&lt;/c&gt;倍</v>
      </c>
      <c r="AB546" s="11"/>
      <c r="AC546" s="11"/>
      <c r="AD546" s="11">
        <v>4</v>
      </c>
      <c r="AE546" s="11"/>
      <c r="AF546" s="11" t="s">
        <v>345</v>
      </c>
      <c r="AG546" s="11"/>
      <c r="AH546" s="11"/>
      <c r="AI546" s="11"/>
      <c r="AJ546" s="11" t="s">
        <v>359</v>
      </c>
      <c r="AK546" s="11" t="str">
        <f t="shared" si="158"/>
        <v>&lt;c=A6EC41&gt;</v>
      </c>
      <c r="AL546" s="11">
        <v>64</v>
      </c>
      <c r="AM546" s="11" t="s">
        <v>298</v>
      </c>
      <c r="AN546" s="11" t="s">
        <v>360</v>
      </c>
      <c r="AO546" s="11" t="s">
        <v>304</v>
      </c>
      <c r="AP546" s="11">
        <v>64</v>
      </c>
      <c r="AQ546" s="11" t="s">
        <v>298</v>
      </c>
      <c r="AR546" s="11" t="s">
        <v>361</v>
      </c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 t="str">
        <f t="shared" si="148"/>
        <v>使产业收入提高，升级消耗减少</v>
      </c>
      <c r="BQ546" s="11" t="str">
        <f t="shared" si="159"/>
        <v>4级：放置在产业中时，产业收入提高&lt;c=A6EC41&gt;64&lt;/c&gt;倍，产业升级消耗减少&lt;c=A6EC41&gt;64&lt;/c&gt;倍</v>
      </c>
      <c r="BR546" s="1">
        <f t="shared" si="151"/>
        <v>3</v>
      </c>
      <c r="BS546" s="1">
        <f t="shared" si="152"/>
        <v>304</v>
      </c>
      <c r="BT546" s="1">
        <f>COUNTIF($BS$10:BS546,601)</f>
        <v>11</v>
      </c>
      <c r="BU546" s="1">
        <f t="shared" si="153"/>
        <v>1</v>
      </c>
    </row>
    <row r="547" spans="2:73">
      <c r="B547" s="1" t="str">
        <f t="shared" si="149"/>
        <v>SkillDescBrief4010803</v>
      </c>
      <c r="C547" s="1" t="str">
        <f t="shared" si="150"/>
        <v>SkillDescDetail401080305</v>
      </c>
      <c r="D547" s="3">
        <v>401080305</v>
      </c>
      <c r="E547" s="3">
        <v>4010803</v>
      </c>
      <c r="F547" s="3">
        <v>5</v>
      </c>
      <c r="G547" s="3" t="s">
        <v>332</v>
      </c>
      <c r="H547" s="3"/>
      <c r="I547" s="3" t="s">
        <v>333</v>
      </c>
      <c r="J547" s="3"/>
      <c r="K547" s="3" t="s">
        <v>334</v>
      </c>
      <c r="L547" s="3"/>
      <c r="M547" s="3"/>
      <c r="N547" s="3"/>
      <c r="O547" s="3"/>
      <c r="P547" s="3"/>
      <c r="Q547" s="3" t="s">
        <v>335</v>
      </c>
      <c r="R547" s="3"/>
      <c r="S547" s="3" t="str">
        <f>IF(H547="","",$B$2&amp;G547&amp;$B$2&amp;$B$1&amp;H547)</f>
        <v/>
      </c>
      <c r="T547" s="3" t="str">
        <f>IF(J547="","",$B$2&amp;I547&amp;$B$2&amp;$B$1&amp;J547)</f>
        <v/>
      </c>
      <c r="U547" s="3" t="str">
        <f>IF(L547="","",$B$2&amp;K547&amp;$B$2&amp;$B$1&amp;L547)</f>
        <v/>
      </c>
      <c r="V547" s="3" t="str">
        <f>IF(N547="","",$B$2&amp;M547&amp;$B$2&amp;$B$1&amp;N547)</f>
        <v/>
      </c>
      <c r="W547" s="3" t="str">
        <f>IF(P547="","",$B$2&amp;O547&amp;$B$2&amp;$B$1&amp;P547)</f>
        <v/>
      </c>
      <c r="X547" s="3" t="str">
        <f>IF(R547="","",$B$2&amp;Q547&amp;$B$2&amp;$B$1&amp;R547)</f>
        <v/>
      </c>
      <c r="Y547" s="3" t="str">
        <f t="shared" si="147"/>
        <v>{}</v>
      </c>
      <c r="Z547" s="11" t="s">
        <v>358</v>
      </c>
      <c r="AA547" s="11" t="str">
        <f t="shared" si="146"/>
        <v>5级：放置在产业中时，产业收入提高&lt;c=A6EC41&gt;128&lt;/c&gt;倍，产业升级消耗减少&lt;c=A6EC41&gt;128&lt;/c&gt;倍</v>
      </c>
      <c r="AB547" s="11"/>
      <c r="AC547" s="11"/>
      <c r="AD547" s="11">
        <v>5</v>
      </c>
      <c r="AE547" s="11"/>
      <c r="AF547" s="11" t="s">
        <v>345</v>
      </c>
      <c r="AG547" s="11"/>
      <c r="AH547" s="11"/>
      <c r="AI547" s="11"/>
      <c r="AJ547" s="11" t="s">
        <v>359</v>
      </c>
      <c r="AK547" s="11" t="str">
        <f t="shared" si="158"/>
        <v>&lt;c=A6EC41&gt;</v>
      </c>
      <c r="AL547" s="11">
        <v>128</v>
      </c>
      <c r="AM547" s="11" t="s">
        <v>298</v>
      </c>
      <c r="AN547" s="11" t="s">
        <v>360</v>
      </c>
      <c r="AO547" s="11" t="s">
        <v>304</v>
      </c>
      <c r="AP547" s="11">
        <v>128</v>
      </c>
      <c r="AQ547" s="11" t="s">
        <v>298</v>
      </c>
      <c r="AR547" s="11" t="s">
        <v>361</v>
      </c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 t="str">
        <f t="shared" si="148"/>
        <v>使产业收入提高，升级消耗减少</v>
      </c>
      <c r="BQ547" s="11" t="str">
        <f t="shared" si="159"/>
        <v>5级：放置在产业中时，产业收入提高&lt;c=A6EC41&gt;128&lt;/c&gt;倍，产业升级消耗减少&lt;c=A6EC41&gt;128&lt;/c&gt;倍</v>
      </c>
      <c r="BR547" s="1">
        <f t="shared" si="151"/>
        <v>3</v>
      </c>
      <c r="BS547" s="1">
        <f t="shared" si="152"/>
        <v>305</v>
      </c>
      <c r="BT547" s="1">
        <f>COUNTIF($BS$10:BS547,601)</f>
        <v>11</v>
      </c>
      <c r="BU547" s="1">
        <f t="shared" si="153"/>
        <v>1</v>
      </c>
    </row>
    <row r="548" spans="2:73">
      <c r="B548" s="1" t="str">
        <f t="shared" si="149"/>
        <v>SkillDescBrief// 战斗被动</v>
      </c>
      <c r="C548" s="1" t="str">
        <f t="shared" si="150"/>
        <v>SkillDescDetail// 战斗被动1</v>
      </c>
      <c r="D548" s="7" t="s">
        <v>337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 t="str">
        <f t="shared" si="147"/>
        <v/>
      </c>
      <c r="Z548" s="10" t="s">
        <v>336</v>
      </c>
      <c r="AA548" s="10" t="str">
        <f t="shared" si="146"/>
        <v/>
      </c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 t="str">
        <f t="shared" si="148"/>
        <v/>
      </c>
      <c r="BQ548" s="10" t="str">
        <f t="shared" si="159"/>
        <v/>
      </c>
      <c r="BR548" s="1">
        <f t="shared" si="151"/>
        <v>0</v>
      </c>
      <c r="BS548" s="1">
        <f t="shared" si="152"/>
        <v>0</v>
      </c>
      <c r="BT548" s="1">
        <f>COUNTIF($BS$10:BS548,601)</f>
        <v>11</v>
      </c>
      <c r="BU548" s="1">
        <f t="shared" si="153"/>
        <v>1</v>
      </c>
    </row>
    <row r="549" spans="2:73">
      <c r="B549" s="1" t="str">
        <f t="shared" si="149"/>
        <v>SkillDescBrief4010804</v>
      </c>
      <c r="C549" s="1" t="str">
        <f t="shared" si="150"/>
        <v>SkillDescDetail401080401</v>
      </c>
      <c r="D549" s="3">
        <v>401080401</v>
      </c>
      <c r="E549" s="3">
        <v>4010804</v>
      </c>
      <c r="F549" s="3">
        <v>1</v>
      </c>
      <c r="G549" s="3" t="s">
        <v>332</v>
      </c>
      <c r="H549" s="3">
        <v>0.15</v>
      </c>
      <c r="I549" s="3" t="s">
        <v>333</v>
      </c>
      <c r="J549" s="3"/>
      <c r="K549" s="3" t="s">
        <v>334</v>
      </c>
      <c r="L549" s="3"/>
      <c r="M549" s="3"/>
      <c r="N549" s="3"/>
      <c r="O549" s="3"/>
      <c r="P549" s="3"/>
      <c r="Q549" s="3" t="s">
        <v>335</v>
      </c>
      <c r="R549" s="3"/>
      <c r="S549" s="3" t="str">
        <f>IF(H549="","",$B$2&amp;G549&amp;$B$2&amp;$B$1&amp;H549)</f>
        <v>"AtkPower":0.15</v>
      </c>
      <c r="T549" s="3" t="str">
        <f>IF(J549="","",$B$2&amp;I549&amp;$B$2&amp;$B$1&amp;J549)</f>
        <v/>
      </c>
      <c r="U549" s="3" t="str">
        <f>IF(L549="","",$B$2&amp;K549&amp;$B$2&amp;$B$1&amp;L549)</f>
        <v/>
      </c>
      <c r="V549" s="3" t="str">
        <f>IF(N549="","",$B$2&amp;M549&amp;$B$2&amp;$B$1&amp;N549)</f>
        <v/>
      </c>
      <c r="W549" s="3" t="str">
        <f>IF(P549="","",$B$2&amp;O549&amp;$B$2&amp;$B$1&amp;P549)</f>
        <v/>
      </c>
      <c r="X549" s="3" t="str">
        <f>IF(R549="","",$B$2&amp;Q549&amp;$B$2&amp;$B$1&amp;R549)</f>
        <v/>
      </c>
      <c r="Y549" s="3" t="str">
        <f t="shared" si="147"/>
        <v>{"AtkPower":0.15}</v>
      </c>
      <c r="Z549" s="11" t="s">
        <v>482</v>
      </c>
      <c r="AA549" s="11" t="str">
        <f t="shared" si="146"/>
        <v>投掷的大麻注射器使自身获得额外&lt;c=A6EC41&gt;15%&lt;/c&gt;充能</v>
      </c>
      <c r="AB549" s="11"/>
      <c r="AC549" s="11"/>
      <c r="AD549" s="11"/>
      <c r="AE549" s="11"/>
      <c r="AF549" s="11"/>
      <c r="AG549" s="11"/>
      <c r="AH549" s="11"/>
      <c r="AI549" s="11"/>
      <c r="AJ549" s="11" t="s">
        <v>483</v>
      </c>
      <c r="AK549" s="11" t="str">
        <f t="shared" ref="AK549:AK553" si="160">$B$6</f>
        <v>&lt;c=A6EC41&gt;</v>
      </c>
      <c r="AL549" s="11" t="str">
        <f t="shared" ref="AL549:AL553" si="161">ROUND($H549*100,2)&amp;"%"</f>
        <v>15%</v>
      </c>
      <c r="AM549" s="11" t="s">
        <v>298</v>
      </c>
      <c r="AN549" s="11" t="s">
        <v>480</v>
      </c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 t="str">
        <f t="shared" si="148"/>
        <v>核心技能获得额外充能</v>
      </c>
      <c r="BQ549" s="11" t="str">
        <f t="shared" si="159"/>
        <v>投掷的大麻注射器使自身获得额外&lt;c=A6EC41&gt;15%&lt;/c&gt;充能</v>
      </c>
      <c r="BR549" s="1">
        <f t="shared" si="151"/>
        <v>4</v>
      </c>
      <c r="BS549" s="1">
        <f t="shared" si="152"/>
        <v>401</v>
      </c>
      <c r="BT549" s="1">
        <f>COUNTIF($BS$10:BS549,601)</f>
        <v>11</v>
      </c>
      <c r="BU549" s="1">
        <f t="shared" si="153"/>
        <v>1</v>
      </c>
    </row>
    <row r="550" spans="2:73">
      <c r="B550" s="1" t="str">
        <f t="shared" si="149"/>
        <v>SkillDescBrief4010804</v>
      </c>
      <c r="C550" s="1" t="str">
        <f t="shared" si="150"/>
        <v>SkillDescDetail401080402</v>
      </c>
      <c r="D550" s="3">
        <v>401080402</v>
      </c>
      <c r="E550" s="3">
        <v>4010804</v>
      </c>
      <c r="F550" s="3">
        <v>2</v>
      </c>
      <c r="G550" s="3" t="s">
        <v>332</v>
      </c>
      <c r="H550" s="3">
        <v>0.19</v>
      </c>
      <c r="I550" s="3" t="s">
        <v>333</v>
      </c>
      <c r="J550" s="3"/>
      <c r="K550" s="3" t="s">
        <v>334</v>
      </c>
      <c r="L550" s="3"/>
      <c r="M550" s="3"/>
      <c r="N550" s="3"/>
      <c r="O550" s="3"/>
      <c r="P550" s="3"/>
      <c r="Q550" s="3" t="s">
        <v>335</v>
      </c>
      <c r="R550" s="3"/>
      <c r="S550" s="3" t="str">
        <f>IF(H550="","",$B$2&amp;G550&amp;$B$2&amp;$B$1&amp;H550)</f>
        <v>"AtkPower":0.19</v>
      </c>
      <c r="T550" s="3" t="str">
        <f>IF(J550="","",$B$2&amp;I550&amp;$B$2&amp;$B$1&amp;J550)</f>
        <v/>
      </c>
      <c r="U550" s="3" t="str">
        <f>IF(L550="","",$B$2&amp;K550&amp;$B$2&amp;$B$1&amp;L550)</f>
        <v/>
      </c>
      <c r="V550" s="3" t="str">
        <f>IF(N550="","",$B$2&amp;M550&amp;$B$2&amp;$B$1&amp;N550)</f>
        <v/>
      </c>
      <c r="W550" s="3" t="str">
        <f>IF(P550="","",$B$2&amp;O550&amp;$B$2&amp;$B$1&amp;P550)</f>
        <v/>
      </c>
      <c r="X550" s="3" t="str">
        <f>IF(R550="","",$B$2&amp;Q550&amp;$B$2&amp;$B$1&amp;R550)</f>
        <v/>
      </c>
      <c r="Y550" s="3" t="str">
        <f t="shared" si="147"/>
        <v>{"AtkPower":0.19}</v>
      </c>
      <c r="Z550" s="11" t="s">
        <v>482</v>
      </c>
      <c r="AA550" s="11" t="str">
        <f t="shared" si="146"/>
        <v>2级：获得的能量提升&lt;c=A6EC41&gt;19%&lt;/c&gt;</v>
      </c>
      <c r="AB550" s="11"/>
      <c r="AC550" s="11"/>
      <c r="AD550" s="11">
        <v>2</v>
      </c>
      <c r="AE550" s="11"/>
      <c r="AF550" s="11" t="s">
        <v>345</v>
      </c>
      <c r="AG550" s="11"/>
      <c r="AH550" s="11"/>
      <c r="AI550" s="11"/>
      <c r="AJ550" s="11" t="s">
        <v>484</v>
      </c>
      <c r="AK550" s="11" t="str">
        <f t="shared" si="160"/>
        <v>&lt;c=A6EC41&gt;</v>
      </c>
      <c r="AL550" s="11" t="str">
        <f t="shared" si="161"/>
        <v>19%</v>
      </c>
      <c r="AM550" s="11" t="s">
        <v>298</v>
      </c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 t="str">
        <f t="shared" si="148"/>
        <v>核心技能获得额外充能</v>
      </c>
      <c r="BQ550" s="11" t="str">
        <f t="shared" si="159"/>
        <v>2级：获得的能量提升&lt;c=A6EC41&gt;19%&lt;/c&gt;</v>
      </c>
      <c r="BR550" s="1">
        <f t="shared" si="151"/>
        <v>4</v>
      </c>
      <c r="BS550" s="1">
        <f t="shared" si="152"/>
        <v>402</v>
      </c>
      <c r="BT550" s="1">
        <f>COUNTIF($BS$10:BS550,601)</f>
        <v>11</v>
      </c>
      <c r="BU550" s="1">
        <f t="shared" si="153"/>
        <v>1</v>
      </c>
    </row>
    <row r="551" spans="2:73">
      <c r="B551" s="1" t="str">
        <f t="shared" si="149"/>
        <v>SkillDescBrief4010804</v>
      </c>
      <c r="C551" s="1" t="str">
        <f t="shared" si="150"/>
        <v>SkillDescDetail401080403</v>
      </c>
      <c r="D551" s="3">
        <v>401080403</v>
      </c>
      <c r="E551" s="3">
        <v>4010804</v>
      </c>
      <c r="F551" s="3">
        <v>3</v>
      </c>
      <c r="G551" s="3" t="s">
        <v>332</v>
      </c>
      <c r="H551" s="3">
        <v>0.23</v>
      </c>
      <c r="I551" s="3" t="s">
        <v>333</v>
      </c>
      <c r="J551" s="3"/>
      <c r="K551" s="3" t="s">
        <v>334</v>
      </c>
      <c r="L551" s="3"/>
      <c r="M551" s="3"/>
      <c r="N551" s="3"/>
      <c r="O551" s="3"/>
      <c r="P551" s="3"/>
      <c r="Q551" s="3" t="s">
        <v>335</v>
      </c>
      <c r="R551" s="3"/>
      <c r="S551" s="3" t="str">
        <f>IF(H551="","",$B$2&amp;G551&amp;$B$2&amp;$B$1&amp;H551)</f>
        <v>"AtkPower":0.23</v>
      </c>
      <c r="T551" s="3" t="str">
        <f>IF(J551="","",$B$2&amp;I551&amp;$B$2&amp;$B$1&amp;J551)</f>
        <v/>
      </c>
      <c r="U551" s="3" t="str">
        <f>IF(L551="","",$B$2&amp;K551&amp;$B$2&amp;$B$1&amp;L551)</f>
        <v/>
      </c>
      <c r="V551" s="3" t="str">
        <f>IF(N551="","",$B$2&amp;M551&amp;$B$2&amp;$B$1&amp;N551)</f>
        <v/>
      </c>
      <c r="W551" s="3" t="str">
        <f>IF(P551="","",$B$2&amp;O551&amp;$B$2&amp;$B$1&amp;P551)</f>
        <v/>
      </c>
      <c r="X551" s="3" t="str">
        <f>IF(R551="","",$B$2&amp;Q551&amp;$B$2&amp;$B$1&amp;R551)</f>
        <v/>
      </c>
      <c r="Y551" s="3" t="str">
        <f t="shared" si="147"/>
        <v>{"AtkPower":0.23}</v>
      </c>
      <c r="Z551" s="11" t="s">
        <v>482</v>
      </c>
      <c r="AA551" s="11" t="str">
        <f t="shared" si="146"/>
        <v>3级：获得的能量提升&lt;c=A6EC41&gt;23%&lt;/c&gt;</v>
      </c>
      <c r="AB551" s="11"/>
      <c r="AC551" s="11"/>
      <c r="AD551" s="11">
        <v>3</v>
      </c>
      <c r="AE551" s="11"/>
      <c r="AF551" s="11" t="s">
        <v>345</v>
      </c>
      <c r="AG551" s="11"/>
      <c r="AH551" s="11"/>
      <c r="AI551" s="11"/>
      <c r="AJ551" s="11" t="s">
        <v>484</v>
      </c>
      <c r="AK551" s="11" t="str">
        <f t="shared" si="160"/>
        <v>&lt;c=A6EC41&gt;</v>
      </c>
      <c r="AL551" s="11" t="str">
        <f t="shared" si="161"/>
        <v>23%</v>
      </c>
      <c r="AM551" s="11" t="s">
        <v>298</v>
      </c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 t="str">
        <f t="shared" si="148"/>
        <v>核心技能获得额外充能</v>
      </c>
      <c r="BQ551" s="11" t="str">
        <f t="shared" si="159"/>
        <v>3级：获得的能量提升&lt;c=A6EC41&gt;23%&lt;/c&gt;</v>
      </c>
      <c r="BR551" s="1">
        <f t="shared" si="151"/>
        <v>4</v>
      </c>
      <c r="BS551" s="1">
        <f t="shared" si="152"/>
        <v>403</v>
      </c>
      <c r="BT551" s="1">
        <f>COUNTIF($BS$10:BS551,601)</f>
        <v>11</v>
      </c>
      <c r="BU551" s="1">
        <f t="shared" si="153"/>
        <v>1</v>
      </c>
    </row>
    <row r="552" spans="2:73">
      <c r="B552" s="1" t="str">
        <f t="shared" si="149"/>
        <v>SkillDescBrief4010804</v>
      </c>
      <c r="C552" s="1" t="str">
        <f t="shared" si="150"/>
        <v>SkillDescDetail401080404</v>
      </c>
      <c r="D552" s="3">
        <v>401080404</v>
      </c>
      <c r="E552" s="3">
        <v>4010804</v>
      </c>
      <c r="F552" s="3">
        <v>4</v>
      </c>
      <c r="G552" s="3" t="s">
        <v>332</v>
      </c>
      <c r="H552" s="3">
        <v>0.27</v>
      </c>
      <c r="I552" s="3" t="s">
        <v>333</v>
      </c>
      <c r="J552" s="3"/>
      <c r="K552" s="3" t="s">
        <v>334</v>
      </c>
      <c r="L552" s="3"/>
      <c r="M552" s="3"/>
      <c r="N552" s="3"/>
      <c r="O552" s="3"/>
      <c r="P552" s="3"/>
      <c r="Q552" s="3" t="s">
        <v>335</v>
      </c>
      <c r="R552" s="3"/>
      <c r="S552" s="3" t="str">
        <f>IF(H552="","",$B$2&amp;G552&amp;$B$2&amp;$B$1&amp;H552)</f>
        <v>"AtkPower":0.27</v>
      </c>
      <c r="T552" s="3" t="str">
        <f>IF(J552="","",$B$2&amp;I552&amp;$B$2&amp;$B$1&amp;J552)</f>
        <v/>
      </c>
      <c r="U552" s="3" t="str">
        <f>IF(L552="","",$B$2&amp;K552&amp;$B$2&amp;$B$1&amp;L552)</f>
        <v/>
      </c>
      <c r="V552" s="3" t="str">
        <f>IF(N552="","",$B$2&amp;M552&amp;$B$2&amp;$B$1&amp;N552)</f>
        <v/>
      </c>
      <c r="W552" s="3" t="str">
        <f>IF(P552="","",$B$2&amp;O552&amp;$B$2&amp;$B$1&amp;P552)</f>
        <v/>
      </c>
      <c r="X552" s="3" t="str">
        <f>IF(R552="","",$B$2&amp;Q552&amp;$B$2&amp;$B$1&amp;R552)</f>
        <v/>
      </c>
      <c r="Y552" s="3" t="str">
        <f t="shared" si="147"/>
        <v>{"AtkPower":0.27}</v>
      </c>
      <c r="Z552" s="11" t="s">
        <v>482</v>
      </c>
      <c r="AA552" s="11" t="str">
        <f t="shared" si="146"/>
        <v>4级：获得的能量提升&lt;c=A6EC41&gt;27%&lt;/c&gt;</v>
      </c>
      <c r="AB552" s="11"/>
      <c r="AC552" s="11"/>
      <c r="AD552" s="11">
        <v>4</v>
      </c>
      <c r="AE552" s="11"/>
      <c r="AF552" s="11" t="s">
        <v>345</v>
      </c>
      <c r="AG552" s="11"/>
      <c r="AH552" s="11"/>
      <c r="AI552" s="11"/>
      <c r="AJ552" s="11" t="s">
        <v>484</v>
      </c>
      <c r="AK552" s="11" t="str">
        <f t="shared" si="160"/>
        <v>&lt;c=A6EC41&gt;</v>
      </c>
      <c r="AL552" s="11" t="str">
        <f t="shared" si="161"/>
        <v>27%</v>
      </c>
      <c r="AM552" s="11" t="s">
        <v>298</v>
      </c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 t="str">
        <f t="shared" si="148"/>
        <v>核心技能获得额外充能</v>
      </c>
      <c r="BQ552" s="11" t="str">
        <f t="shared" si="159"/>
        <v>4级：获得的能量提升&lt;c=A6EC41&gt;27%&lt;/c&gt;</v>
      </c>
      <c r="BR552" s="1">
        <f t="shared" si="151"/>
        <v>4</v>
      </c>
      <c r="BS552" s="1">
        <f t="shared" si="152"/>
        <v>404</v>
      </c>
      <c r="BT552" s="1">
        <f>COUNTIF($BS$10:BS552,601)</f>
        <v>11</v>
      </c>
      <c r="BU552" s="1">
        <f t="shared" si="153"/>
        <v>1</v>
      </c>
    </row>
    <row r="553" spans="2:73">
      <c r="B553" s="1" t="str">
        <f t="shared" si="149"/>
        <v>SkillDescBrief4010804</v>
      </c>
      <c r="C553" s="1" t="str">
        <f t="shared" si="150"/>
        <v>SkillDescDetail401080405</v>
      </c>
      <c r="D553" s="3">
        <v>401080405</v>
      </c>
      <c r="E553" s="3">
        <v>4010804</v>
      </c>
      <c r="F553" s="3">
        <v>5</v>
      </c>
      <c r="G553" s="3" t="s">
        <v>332</v>
      </c>
      <c r="H553" s="3">
        <v>0.3</v>
      </c>
      <c r="I553" s="3" t="s">
        <v>333</v>
      </c>
      <c r="J553" s="3"/>
      <c r="K553" s="3" t="s">
        <v>334</v>
      </c>
      <c r="L553" s="3"/>
      <c r="M553" s="3"/>
      <c r="N553" s="3"/>
      <c r="O553" s="3"/>
      <c r="P553" s="3"/>
      <c r="Q553" s="3" t="s">
        <v>335</v>
      </c>
      <c r="R553" s="3"/>
      <c r="S553" s="3" t="str">
        <f>IF(H553="","",$B$2&amp;G553&amp;$B$2&amp;$B$1&amp;H553)</f>
        <v>"AtkPower":0.3</v>
      </c>
      <c r="T553" s="3" t="str">
        <f>IF(J553="","",$B$2&amp;I553&amp;$B$2&amp;$B$1&amp;J553)</f>
        <v/>
      </c>
      <c r="U553" s="3" t="str">
        <f>IF(L553="","",$B$2&amp;K553&amp;$B$2&amp;$B$1&amp;L553)</f>
        <v/>
      </c>
      <c r="V553" s="3" t="str">
        <f>IF(N553="","",$B$2&amp;M553&amp;$B$2&amp;$B$1&amp;N553)</f>
        <v/>
      </c>
      <c r="W553" s="3" t="str">
        <f>IF(P553="","",$B$2&amp;O553&amp;$B$2&amp;$B$1&amp;P553)</f>
        <v/>
      </c>
      <c r="X553" s="3" t="str">
        <f>IF(R553="","",$B$2&amp;Q553&amp;$B$2&amp;$B$1&amp;R553)</f>
        <v/>
      </c>
      <c r="Y553" s="3" t="str">
        <f t="shared" si="147"/>
        <v>{"AtkPower":0.3}</v>
      </c>
      <c r="Z553" s="11" t="s">
        <v>482</v>
      </c>
      <c r="AA553" s="11" t="str">
        <f t="shared" si="146"/>
        <v>5级：获得的能量提升&lt;c=A6EC41&gt;30%&lt;/c&gt;</v>
      </c>
      <c r="AB553" s="11"/>
      <c r="AC553" s="11"/>
      <c r="AD553" s="11">
        <v>5</v>
      </c>
      <c r="AE553" s="11"/>
      <c r="AF553" s="11" t="s">
        <v>345</v>
      </c>
      <c r="AG553" s="11"/>
      <c r="AH553" s="11"/>
      <c r="AI553" s="11"/>
      <c r="AJ553" s="11" t="s">
        <v>484</v>
      </c>
      <c r="AK553" s="11" t="str">
        <f t="shared" si="160"/>
        <v>&lt;c=A6EC41&gt;</v>
      </c>
      <c r="AL553" s="11" t="str">
        <f t="shared" si="161"/>
        <v>30%</v>
      </c>
      <c r="AM553" s="11" t="s">
        <v>298</v>
      </c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 t="str">
        <f t="shared" si="148"/>
        <v>核心技能获得额外充能</v>
      </c>
      <c r="BQ553" s="11" t="str">
        <f t="shared" si="159"/>
        <v>5级：获得的能量提升&lt;c=A6EC41&gt;30%&lt;/c&gt;</v>
      </c>
      <c r="BR553" s="1">
        <f t="shared" si="151"/>
        <v>4</v>
      </c>
      <c r="BS553" s="1">
        <f t="shared" si="152"/>
        <v>405</v>
      </c>
      <c r="BT553" s="1">
        <f>COUNTIF($BS$10:BS553,601)</f>
        <v>11</v>
      </c>
      <c r="BU553" s="1">
        <f t="shared" si="153"/>
        <v>1</v>
      </c>
    </row>
    <row r="554" spans="2:73">
      <c r="B554" s="1" t="str">
        <f t="shared" si="149"/>
        <v>SkillDescBrief// 战斗被动</v>
      </c>
      <c r="C554" s="1" t="str">
        <f t="shared" si="150"/>
        <v>SkillDescDetail// 战斗被动2</v>
      </c>
      <c r="D554" s="7" t="s">
        <v>338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 t="str">
        <f t="shared" si="147"/>
        <v/>
      </c>
      <c r="Z554" s="10" t="s">
        <v>336</v>
      </c>
      <c r="AA554" s="10" t="str">
        <f t="shared" si="146"/>
        <v/>
      </c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 t="str">
        <f t="shared" si="148"/>
        <v/>
      </c>
      <c r="BQ554" s="10" t="str">
        <f t="shared" si="159"/>
        <v/>
      </c>
      <c r="BR554" s="1">
        <f t="shared" si="151"/>
        <v>0</v>
      </c>
      <c r="BS554" s="1">
        <f t="shared" si="152"/>
        <v>0</v>
      </c>
      <c r="BT554" s="1">
        <f>COUNTIF($BS$10:BS554,601)</f>
        <v>11</v>
      </c>
      <c r="BU554" s="1">
        <f t="shared" si="153"/>
        <v>1</v>
      </c>
    </row>
    <row r="555" spans="2:73">
      <c r="B555" s="1" t="str">
        <f t="shared" si="149"/>
        <v>SkillDescBrief4010805</v>
      </c>
      <c r="C555" s="1" t="str">
        <f t="shared" si="150"/>
        <v>SkillDescDetail401080501</v>
      </c>
      <c r="D555" s="3">
        <v>401080501</v>
      </c>
      <c r="E555" s="3">
        <v>4010805</v>
      </c>
      <c r="F555" s="3">
        <v>1</v>
      </c>
      <c r="G555" s="3" t="s">
        <v>332</v>
      </c>
      <c r="H555" s="3"/>
      <c r="I555" s="3" t="s">
        <v>333</v>
      </c>
      <c r="J555" s="3"/>
      <c r="K555" s="3" t="s">
        <v>334</v>
      </c>
      <c r="L555" s="3"/>
      <c r="M555" s="3"/>
      <c r="N555" s="3"/>
      <c r="O555" s="3"/>
      <c r="P555" s="3"/>
      <c r="Q555" s="3" t="s">
        <v>335</v>
      </c>
      <c r="R555" s="3"/>
      <c r="S555" s="3" t="str">
        <f>IF(H555="","",$B$2&amp;G555&amp;$B$2&amp;$B$1&amp;H555)</f>
        <v/>
      </c>
      <c r="T555" s="3" t="str">
        <f>IF(J555="","",$B$2&amp;I555&amp;$B$2&amp;$B$1&amp;J555)</f>
        <v/>
      </c>
      <c r="U555" s="3" t="str">
        <f>IF(L555="","",$B$2&amp;K555&amp;$B$2&amp;$B$1&amp;L555)</f>
        <v/>
      </c>
      <c r="V555" s="3" t="str">
        <f>IF(N555="","",$B$2&amp;M555&amp;$B$2&amp;$B$1&amp;N555)</f>
        <v/>
      </c>
      <c r="W555" s="3" t="str">
        <f>IF(P555="","",$B$2&amp;O555&amp;$B$2&amp;$B$1&amp;P555)</f>
        <v/>
      </c>
      <c r="X555" s="3" t="str">
        <f>IF(R555="","",$B$2&amp;Q555&amp;$B$2&amp;$B$1&amp;R555)</f>
        <v/>
      </c>
      <c r="Y555" s="3" t="str">
        <f t="shared" si="147"/>
        <v>{}</v>
      </c>
      <c r="Z555" s="11" t="s">
        <v>336</v>
      </c>
      <c r="AA555" s="11" t="str">
        <f t="shared" si="146"/>
        <v/>
      </c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 t="str">
        <f t="shared" si="148"/>
        <v/>
      </c>
      <c r="BQ555" s="11" t="str">
        <f t="shared" si="159"/>
        <v/>
      </c>
      <c r="BR555" s="1">
        <f t="shared" si="151"/>
        <v>5</v>
      </c>
      <c r="BS555" s="1">
        <f t="shared" si="152"/>
        <v>501</v>
      </c>
      <c r="BT555" s="1">
        <f>COUNTIF($BS$10:BS555,601)</f>
        <v>11</v>
      </c>
      <c r="BU555" s="1">
        <f t="shared" si="153"/>
        <v>1</v>
      </c>
    </row>
    <row r="556" spans="2:73">
      <c r="B556" s="1" t="str">
        <f t="shared" si="149"/>
        <v>SkillDescBrief4010805</v>
      </c>
      <c r="C556" s="1" t="str">
        <f t="shared" si="150"/>
        <v>SkillDescDetail401080502</v>
      </c>
      <c r="D556" s="3">
        <v>401080502</v>
      </c>
      <c r="E556" s="3">
        <v>4010805</v>
      </c>
      <c r="F556" s="3">
        <v>2</v>
      </c>
      <c r="G556" s="3" t="s">
        <v>332</v>
      </c>
      <c r="H556" s="3"/>
      <c r="I556" s="3" t="s">
        <v>333</v>
      </c>
      <c r="J556" s="3"/>
      <c r="K556" s="3" t="s">
        <v>334</v>
      </c>
      <c r="L556" s="3"/>
      <c r="M556" s="3"/>
      <c r="N556" s="3"/>
      <c r="O556" s="3"/>
      <c r="P556" s="3"/>
      <c r="Q556" s="3" t="s">
        <v>335</v>
      </c>
      <c r="R556" s="3"/>
      <c r="S556" s="3" t="str">
        <f>IF(H556="","",$B$2&amp;G556&amp;$B$2&amp;$B$1&amp;H556)</f>
        <v/>
      </c>
      <c r="T556" s="3" t="str">
        <f>IF(J556="","",$B$2&amp;I556&amp;$B$2&amp;$B$1&amp;J556)</f>
        <v/>
      </c>
      <c r="U556" s="3" t="str">
        <f>IF(L556="","",$B$2&amp;K556&amp;$B$2&amp;$B$1&amp;L556)</f>
        <v/>
      </c>
      <c r="V556" s="3" t="str">
        <f>IF(N556="","",$B$2&amp;M556&amp;$B$2&amp;$B$1&amp;N556)</f>
        <v/>
      </c>
      <c r="W556" s="3" t="str">
        <f>IF(P556="","",$B$2&amp;O556&amp;$B$2&amp;$B$1&amp;P556)</f>
        <v/>
      </c>
      <c r="X556" s="3" t="str">
        <f>IF(R556="","",$B$2&amp;Q556&amp;$B$2&amp;$B$1&amp;R556)</f>
        <v/>
      </c>
      <c r="Y556" s="3" t="str">
        <f t="shared" si="147"/>
        <v>{}</v>
      </c>
      <c r="Z556" s="11" t="s">
        <v>336</v>
      </c>
      <c r="AA556" s="11" t="str">
        <f t="shared" si="146"/>
        <v/>
      </c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 t="str">
        <f t="shared" si="148"/>
        <v/>
      </c>
      <c r="BQ556" s="11" t="str">
        <f t="shared" si="159"/>
        <v/>
      </c>
      <c r="BR556" s="1">
        <f t="shared" si="151"/>
        <v>5</v>
      </c>
      <c r="BS556" s="1">
        <f t="shared" si="152"/>
        <v>502</v>
      </c>
      <c r="BT556" s="1">
        <f>COUNTIF($BS$10:BS556,601)</f>
        <v>11</v>
      </c>
      <c r="BU556" s="1">
        <f t="shared" si="153"/>
        <v>1</v>
      </c>
    </row>
    <row r="557" spans="2:73">
      <c r="B557" s="1" t="str">
        <f t="shared" si="149"/>
        <v>SkillDescBrief4010805</v>
      </c>
      <c r="C557" s="1" t="str">
        <f t="shared" si="150"/>
        <v>SkillDescDetail401080503</v>
      </c>
      <c r="D557" s="3">
        <v>401080503</v>
      </c>
      <c r="E557" s="3">
        <v>4010805</v>
      </c>
      <c r="F557" s="3">
        <v>3</v>
      </c>
      <c r="G557" s="3" t="s">
        <v>332</v>
      </c>
      <c r="H557" s="3"/>
      <c r="I557" s="3" t="s">
        <v>333</v>
      </c>
      <c r="J557" s="3"/>
      <c r="K557" s="3" t="s">
        <v>334</v>
      </c>
      <c r="L557" s="3"/>
      <c r="M557" s="3"/>
      <c r="N557" s="3"/>
      <c r="O557" s="3"/>
      <c r="P557" s="3"/>
      <c r="Q557" s="3" t="s">
        <v>335</v>
      </c>
      <c r="R557" s="3"/>
      <c r="S557" s="3" t="str">
        <f>IF(H557="","",$B$2&amp;G557&amp;$B$2&amp;$B$1&amp;H557)</f>
        <v/>
      </c>
      <c r="T557" s="3" t="str">
        <f>IF(J557="","",$B$2&amp;I557&amp;$B$2&amp;$B$1&amp;J557)</f>
        <v/>
      </c>
      <c r="U557" s="3" t="str">
        <f>IF(L557="","",$B$2&amp;K557&amp;$B$2&amp;$B$1&amp;L557)</f>
        <v/>
      </c>
      <c r="V557" s="3" t="str">
        <f>IF(N557="","",$B$2&amp;M557&amp;$B$2&amp;$B$1&amp;N557)</f>
        <v/>
      </c>
      <c r="W557" s="3" t="str">
        <f>IF(P557="","",$B$2&amp;O557&amp;$B$2&amp;$B$1&amp;P557)</f>
        <v/>
      </c>
      <c r="X557" s="3" t="str">
        <f>IF(R557="","",$B$2&amp;Q557&amp;$B$2&amp;$B$1&amp;R557)</f>
        <v/>
      </c>
      <c r="Y557" s="3" t="str">
        <f t="shared" si="147"/>
        <v>{}</v>
      </c>
      <c r="Z557" s="11" t="s">
        <v>336</v>
      </c>
      <c r="AA557" s="11" t="str">
        <f t="shared" si="146"/>
        <v/>
      </c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 t="str">
        <f t="shared" si="148"/>
        <v/>
      </c>
      <c r="BQ557" s="11" t="str">
        <f t="shared" si="159"/>
        <v/>
      </c>
      <c r="BR557" s="1">
        <f t="shared" si="151"/>
        <v>5</v>
      </c>
      <c r="BS557" s="1">
        <f t="shared" si="152"/>
        <v>503</v>
      </c>
      <c r="BT557" s="1">
        <f>COUNTIF($BS$10:BS557,601)</f>
        <v>11</v>
      </c>
      <c r="BU557" s="1">
        <f t="shared" si="153"/>
        <v>1</v>
      </c>
    </row>
    <row r="558" spans="2:73">
      <c r="B558" s="1" t="str">
        <f t="shared" si="149"/>
        <v>SkillDescBrief4010805</v>
      </c>
      <c r="C558" s="1" t="str">
        <f t="shared" si="150"/>
        <v>SkillDescDetail401080504</v>
      </c>
      <c r="D558" s="3">
        <v>401080504</v>
      </c>
      <c r="E558" s="3">
        <v>4010805</v>
      </c>
      <c r="F558" s="3">
        <v>4</v>
      </c>
      <c r="G558" s="3" t="s">
        <v>332</v>
      </c>
      <c r="H558" s="3"/>
      <c r="I558" s="3" t="s">
        <v>333</v>
      </c>
      <c r="J558" s="3"/>
      <c r="K558" s="3" t="s">
        <v>334</v>
      </c>
      <c r="L558" s="3"/>
      <c r="M558" s="3"/>
      <c r="N558" s="3"/>
      <c r="O558" s="3"/>
      <c r="P558" s="3"/>
      <c r="Q558" s="3" t="s">
        <v>335</v>
      </c>
      <c r="R558" s="3"/>
      <c r="S558" s="3" t="str">
        <f>IF(H558="","",$B$2&amp;G558&amp;$B$2&amp;$B$1&amp;H558)</f>
        <v/>
      </c>
      <c r="T558" s="3" t="str">
        <f>IF(J558="","",$B$2&amp;I558&amp;$B$2&amp;$B$1&amp;J558)</f>
        <v/>
      </c>
      <c r="U558" s="3" t="str">
        <f>IF(L558="","",$B$2&amp;K558&amp;$B$2&amp;$B$1&amp;L558)</f>
        <v/>
      </c>
      <c r="V558" s="3" t="str">
        <f>IF(N558="","",$B$2&amp;M558&amp;$B$2&amp;$B$1&amp;N558)</f>
        <v/>
      </c>
      <c r="W558" s="3" t="str">
        <f>IF(P558="","",$B$2&amp;O558&amp;$B$2&amp;$B$1&amp;P558)</f>
        <v/>
      </c>
      <c r="X558" s="3" t="str">
        <f>IF(R558="","",$B$2&amp;Q558&amp;$B$2&amp;$B$1&amp;R558)</f>
        <v/>
      </c>
      <c r="Y558" s="3" t="str">
        <f t="shared" si="147"/>
        <v>{}</v>
      </c>
      <c r="Z558" s="11" t="s">
        <v>336</v>
      </c>
      <c r="AA558" s="11" t="str">
        <f t="shared" si="146"/>
        <v/>
      </c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 t="str">
        <f t="shared" si="148"/>
        <v/>
      </c>
      <c r="BQ558" s="11" t="str">
        <f t="shared" si="159"/>
        <v/>
      </c>
      <c r="BR558" s="1">
        <f t="shared" si="151"/>
        <v>5</v>
      </c>
      <c r="BS558" s="1">
        <f t="shared" si="152"/>
        <v>504</v>
      </c>
      <c r="BT558" s="1">
        <f>COUNTIF($BS$10:BS558,601)</f>
        <v>11</v>
      </c>
      <c r="BU558" s="1">
        <f t="shared" si="153"/>
        <v>1</v>
      </c>
    </row>
    <row r="559" spans="2:73">
      <c r="B559" s="1" t="str">
        <f t="shared" si="149"/>
        <v>SkillDescBrief4010805</v>
      </c>
      <c r="C559" s="1" t="str">
        <f t="shared" si="150"/>
        <v>SkillDescDetail401080505</v>
      </c>
      <c r="D559" s="3">
        <v>401080505</v>
      </c>
      <c r="E559" s="3">
        <v>4010805</v>
      </c>
      <c r="F559" s="3">
        <v>5</v>
      </c>
      <c r="G559" s="3" t="s">
        <v>332</v>
      </c>
      <c r="H559" s="3"/>
      <c r="I559" s="3" t="s">
        <v>333</v>
      </c>
      <c r="J559" s="3"/>
      <c r="K559" s="3" t="s">
        <v>334</v>
      </c>
      <c r="L559" s="3"/>
      <c r="M559" s="3"/>
      <c r="N559" s="3"/>
      <c r="O559" s="3"/>
      <c r="P559" s="3"/>
      <c r="Q559" s="3" t="s">
        <v>335</v>
      </c>
      <c r="R559" s="3"/>
      <c r="S559" s="3" t="str">
        <f>IF(H559="","",$B$2&amp;G559&amp;$B$2&amp;$B$1&amp;H559)</f>
        <v/>
      </c>
      <c r="T559" s="3" t="str">
        <f>IF(J559="","",$B$2&amp;I559&amp;$B$2&amp;$B$1&amp;J559)</f>
        <v/>
      </c>
      <c r="U559" s="3" t="str">
        <f>IF(L559="","",$B$2&amp;K559&amp;$B$2&amp;$B$1&amp;L559)</f>
        <v/>
      </c>
      <c r="V559" s="3" t="str">
        <f>IF(N559="","",$B$2&amp;M559&amp;$B$2&amp;$B$1&amp;N559)</f>
        <v/>
      </c>
      <c r="W559" s="3" t="str">
        <f>IF(P559="","",$B$2&amp;O559&amp;$B$2&amp;$B$1&amp;P559)</f>
        <v/>
      </c>
      <c r="X559" s="3" t="str">
        <f>IF(R559="","",$B$2&amp;Q559&amp;$B$2&amp;$B$1&amp;R559)</f>
        <v/>
      </c>
      <c r="Y559" s="3" t="str">
        <f t="shared" si="147"/>
        <v>{}</v>
      </c>
      <c r="Z559" s="11" t="s">
        <v>336</v>
      </c>
      <c r="AA559" s="11" t="str">
        <f t="shared" si="146"/>
        <v/>
      </c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 t="str">
        <f t="shared" si="148"/>
        <v/>
      </c>
      <c r="BQ559" s="11" t="str">
        <f t="shared" si="159"/>
        <v/>
      </c>
      <c r="BR559" s="1">
        <f t="shared" si="151"/>
        <v>5</v>
      </c>
      <c r="BS559" s="1">
        <f t="shared" si="152"/>
        <v>505</v>
      </c>
      <c r="BT559" s="1">
        <f>COUNTIF($BS$10:BS559,601)</f>
        <v>11</v>
      </c>
      <c r="BU559" s="1">
        <f t="shared" si="153"/>
        <v>1</v>
      </c>
    </row>
    <row r="560" spans="2:73">
      <c r="B560" s="1" t="str">
        <f t="shared" si="149"/>
        <v>SkillDescBrief// 战斗被动</v>
      </c>
      <c r="C560" s="1" t="str">
        <f t="shared" si="150"/>
        <v>SkillDescDetail// 战斗被动3</v>
      </c>
      <c r="D560" s="7" t="s">
        <v>339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 t="str">
        <f t="shared" si="147"/>
        <v/>
      </c>
      <c r="Z560" s="10" t="s">
        <v>336</v>
      </c>
      <c r="AA560" s="10" t="str">
        <f t="shared" si="146"/>
        <v/>
      </c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 t="str">
        <f t="shared" si="148"/>
        <v/>
      </c>
      <c r="BQ560" s="10" t="str">
        <f t="shared" si="159"/>
        <v/>
      </c>
      <c r="BR560" s="1">
        <f t="shared" si="151"/>
        <v>0</v>
      </c>
      <c r="BS560" s="1">
        <f t="shared" si="152"/>
        <v>0</v>
      </c>
      <c r="BT560" s="1">
        <f>COUNTIF($BS$10:BS560,601)</f>
        <v>11</v>
      </c>
      <c r="BU560" s="1">
        <f t="shared" si="153"/>
        <v>1</v>
      </c>
    </row>
    <row r="561" spans="2:73">
      <c r="B561" s="1" t="str">
        <f t="shared" si="149"/>
        <v>SkillDescBrief4010806</v>
      </c>
      <c r="C561" s="1" t="str">
        <f t="shared" si="150"/>
        <v>SkillDescDetail401080601</v>
      </c>
      <c r="D561" s="3">
        <v>401080601</v>
      </c>
      <c r="E561" s="3">
        <v>4010806</v>
      </c>
      <c r="F561" s="3">
        <v>1</v>
      </c>
      <c r="G561" s="3" t="s">
        <v>332</v>
      </c>
      <c r="H561" s="3"/>
      <c r="I561" s="3" t="s">
        <v>333</v>
      </c>
      <c r="J561" s="3"/>
      <c r="K561" s="3" t="s">
        <v>334</v>
      </c>
      <c r="L561" s="3"/>
      <c r="M561" s="3"/>
      <c r="N561" s="3"/>
      <c r="O561" s="3"/>
      <c r="P561" s="3"/>
      <c r="Q561" s="3" t="s">
        <v>335</v>
      </c>
      <c r="R561" s="3"/>
      <c r="S561" s="3" t="str">
        <f>IF(H561="","",$B$2&amp;G561&amp;$B$2&amp;$B$1&amp;H561)</f>
        <v/>
      </c>
      <c r="T561" s="3" t="str">
        <f>IF(J561="","",$B$2&amp;I561&amp;$B$2&amp;$B$1&amp;J561)</f>
        <v/>
      </c>
      <c r="U561" s="3" t="str">
        <f>IF(L561="","",$B$2&amp;K561&amp;$B$2&amp;$B$1&amp;L561)</f>
        <v/>
      </c>
      <c r="V561" s="3" t="str">
        <f>IF(N561="","",$B$2&amp;M561&amp;$B$2&amp;$B$1&amp;N561)</f>
        <v/>
      </c>
      <c r="W561" s="3" t="str">
        <f>IF(P561="","",$B$2&amp;O561&amp;$B$2&amp;$B$1&amp;P561)</f>
        <v/>
      </c>
      <c r="X561" s="3" t="str">
        <f>IF(R561="","",$B$2&amp;Q561&amp;$B$2&amp;$B$1&amp;R561)</f>
        <v/>
      </c>
      <c r="Y561" s="3" t="str">
        <f t="shared" si="147"/>
        <v>{}</v>
      </c>
      <c r="Z561" s="11" t="s">
        <v>341</v>
      </c>
      <c r="AA561" s="11" t="str">
        <f t="shared" si="146"/>
        <v>投掷燃烧瓶，对&lt;c=A6EC41&gt;1&lt;/c&gt;个敌人造成&lt;q=attr_atk&gt;&lt;c=A6EC41&gt;0%&lt;/c&gt;伤害</v>
      </c>
      <c r="AB561" s="11"/>
      <c r="AC561" s="11"/>
      <c r="AD561" s="11"/>
      <c r="AE561" s="11"/>
      <c r="AF561" s="11"/>
      <c r="AG561" s="11"/>
      <c r="AH561" s="11"/>
      <c r="AI561" s="11"/>
      <c r="AJ561" s="11" t="s">
        <v>342</v>
      </c>
      <c r="AK561" s="11" t="str">
        <f>$B$6</f>
        <v>&lt;c=A6EC41&gt;</v>
      </c>
      <c r="AL561" s="11">
        <v>1</v>
      </c>
      <c r="AM561" s="11" t="s">
        <v>298</v>
      </c>
      <c r="AN561" s="11" t="s">
        <v>343</v>
      </c>
      <c r="AO561" s="11"/>
      <c r="AP561" s="11"/>
      <c r="AQ561" s="11"/>
      <c r="AR561" s="11"/>
      <c r="AS561" s="11" t="str">
        <f t="shared" ref="AS561:AS565" si="162">$B$8&amp;$B$6</f>
        <v>&lt;q=attr_atk&gt;&lt;c=A6EC41&gt;</v>
      </c>
      <c r="AT561" s="13" t="str">
        <f t="shared" ref="AT561:AT565" si="163">ROUND(H561*100,2)&amp;"%"</f>
        <v>0%</v>
      </c>
      <c r="AU561" s="11" t="s">
        <v>298</v>
      </c>
      <c r="AV561" s="11" t="s">
        <v>344</v>
      </c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 t="str">
        <f t="shared" si="148"/>
        <v>这是另一个专属装备技能，它必须很好很强大</v>
      </c>
      <c r="BQ561" s="11" t="str">
        <f t="shared" si="159"/>
        <v>投掷燃烧瓶，对&lt;c=A6EC41&gt;1&lt;/c&gt;个敌人造成&lt;q=attr_atk&gt;&lt;c=A6EC41&gt;0%&lt;/c&gt;伤害</v>
      </c>
      <c r="BR561" s="1">
        <f t="shared" si="151"/>
        <v>6</v>
      </c>
      <c r="BS561" s="1">
        <f t="shared" si="152"/>
        <v>601</v>
      </c>
      <c r="BT561" s="1">
        <f>COUNTIF($BS$10:BS561,601)</f>
        <v>12</v>
      </c>
      <c r="BU561" s="1">
        <f t="shared" si="153"/>
        <v>0</v>
      </c>
    </row>
    <row r="562" spans="2:73">
      <c r="B562" s="1" t="str">
        <f t="shared" si="149"/>
        <v>SkillDescBrief4010806</v>
      </c>
      <c r="C562" s="1" t="str">
        <f t="shared" si="150"/>
        <v>SkillDescDetail401080602</v>
      </c>
      <c r="D562" s="3">
        <v>401080602</v>
      </c>
      <c r="E562" s="3">
        <v>4010806</v>
      </c>
      <c r="F562" s="3">
        <v>2</v>
      </c>
      <c r="G562" s="3" t="s">
        <v>332</v>
      </c>
      <c r="H562" s="3"/>
      <c r="I562" s="3" t="s">
        <v>333</v>
      </c>
      <c r="J562" s="3"/>
      <c r="K562" s="3" t="s">
        <v>334</v>
      </c>
      <c r="L562" s="3"/>
      <c r="M562" s="3"/>
      <c r="N562" s="3"/>
      <c r="O562" s="3"/>
      <c r="P562" s="3"/>
      <c r="Q562" s="3" t="s">
        <v>335</v>
      </c>
      <c r="R562" s="3"/>
      <c r="S562" s="3" t="str">
        <f>IF(H562="","",$B$2&amp;G562&amp;$B$2&amp;$B$1&amp;H562)</f>
        <v/>
      </c>
      <c r="T562" s="3" t="str">
        <f>IF(J562="","",$B$2&amp;I562&amp;$B$2&amp;$B$1&amp;J562)</f>
        <v/>
      </c>
      <c r="U562" s="3" t="str">
        <f>IF(L562="","",$B$2&amp;K562&amp;$B$2&amp;$B$1&amp;L562)</f>
        <v/>
      </c>
      <c r="V562" s="3" t="str">
        <f>IF(N562="","",$B$2&amp;M562&amp;$B$2&amp;$B$1&amp;N562)</f>
        <v/>
      </c>
      <c r="W562" s="3" t="str">
        <f>IF(P562="","",$B$2&amp;O562&amp;$B$2&amp;$B$1&amp;P562)</f>
        <v/>
      </c>
      <c r="X562" s="3" t="str">
        <f>IF(R562="","",$B$2&amp;Q562&amp;$B$2&amp;$B$1&amp;R562)</f>
        <v/>
      </c>
      <c r="Y562" s="3" t="str">
        <f t="shared" si="147"/>
        <v>{}</v>
      </c>
      <c r="Z562" s="11" t="s">
        <v>341</v>
      </c>
      <c r="AA562" s="11" t="str">
        <f t="shared" si="146"/>
        <v>2级：伤害提升至&lt;q=attr_atk&gt;&lt;c=A6EC41&gt;0%&lt;/c&gt;</v>
      </c>
      <c r="AB562" s="11"/>
      <c r="AC562" s="11"/>
      <c r="AD562" s="11">
        <v>2</v>
      </c>
      <c r="AE562" s="11"/>
      <c r="AF562" s="11" t="s">
        <v>345</v>
      </c>
      <c r="AG562" s="11"/>
      <c r="AH562" s="11"/>
      <c r="AI562" s="11"/>
      <c r="AJ562" s="11"/>
      <c r="AK562" s="11"/>
      <c r="AL562" s="11"/>
      <c r="AM562" s="11"/>
      <c r="AN562" s="11" t="s">
        <v>346</v>
      </c>
      <c r="AO562" s="11"/>
      <c r="AP562" s="11"/>
      <c r="AQ562" s="11"/>
      <c r="AR562" s="11"/>
      <c r="AS562" s="11" t="str">
        <f t="shared" si="162"/>
        <v>&lt;q=attr_atk&gt;&lt;c=A6EC41&gt;</v>
      </c>
      <c r="AT562" s="13" t="str">
        <f t="shared" si="163"/>
        <v>0%</v>
      </c>
      <c r="AU562" s="11" t="s">
        <v>298</v>
      </c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 t="str">
        <f t="shared" si="148"/>
        <v>这是另一个专属装备技能，它必须很好很强大</v>
      </c>
      <c r="BQ562" s="11" t="str">
        <f t="shared" si="159"/>
        <v>2级：伤害提升至&lt;q=attr_atk&gt;&lt;c=A6EC41&gt;0%&lt;/c&gt;</v>
      </c>
      <c r="BR562" s="1">
        <f t="shared" si="151"/>
        <v>6</v>
      </c>
      <c r="BS562" s="1">
        <f t="shared" si="152"/>
        <v>602</v>
      </c>
      <c r="BT562" s="1">
        <f>COUNTIF($BS$10:BS562,601)</f>
        <v>12</v>
      </c>
      <c r="BU562" s="1">
        <f t="shared" si="153"/>
        <v>0</v>
      </c>
    </row>
    <row r="563" spans="2:73">
      <c r="B563" s="1" t="str">
        <f t="shared" si="149"/>
        <v>SkillDescBrief4010806</v>
      </c>
      <c r="C563" s="1" t="str">
        <f t="shared" si="150"/>
        <v>SkillDescDetail401080603</v>
      </c>
      <c r="D563" s="3">
        <v>401080603</v>
      </c>
      <c r="E563" s="3">
        <v>4010806</v>
      </c>
      <c r="F563" s="3">
        <v>3</v>
      </c>
      <c r="G563" s="3" t="s">
        <v>332</v>
      </c>
      <c r="H563" s="3"/>
      <c r="I563" s="3" t="s">
        <v>333</v>
      </c>
      <c r="J563" s="3"/>
      <c r="K563" s="3" t="s">
        <v>334</v>
      </c>
      <c r="L563" s="3"/>
      <c r="M563" s="3"/>
      <c r="N563" s="3"/>
      <c r="O563" s="3"/>
      <c r="P563" s="3"/>
      <c r="Q563" s="3" t="s">
        <v>335</v>
      </c>
      <c r="R563" s="3"/>
      <c r="S563" s="3" t="str">
        <f>IF(H563="","",$B$2&amp;G563&amp;$B$2&amp;$B$1&amp;H563)</f>
        <v/>
      </c>
      <c r="T563" s="3" t="str">
        <f>IF(J563="","",$B$2&amp;I563&amp;$B$2&amp;$B$1&amp;J563)</f>
        <v/>
      </c>
      <c r="U563" s="3" t="str">
        <f>IF(L563="","",$B$2&amp;K563&amp;$B$2&amp;$B$1&amp;L563)</f>
        <v/>
      </c>
      <c r="V563" s="3" t="str">
        <f>IF(N563="","",$B$2&amp;M563&amp;$B$2&amp;$B$1&amp;N563)</f>
        <v/>
      </c>
      <c r="W563" s="3" t="str">
        <f>IF(P563="","",$B$2&amp;O563&amp;$B$2&amp;$B$1&amp;P563)</f>
        <v/>
      </c>
      <c r="X563" s="3" t="str">
        <f>IF(R563="","",$B$2&amp;Q563&amp;$B$2&amp;$B$1&amp;R563)</f>
        <v/>
      </c>
      <c r="Y563" s="3" t="str">
        <f t="shared" si="147"/>
        <v>{}</v>
      </c>
      <c r="Z563" s="11" t="s">
        <v>341</v>
      </c>
      <c r="AA563" s="11" t="str">
        <f t="shared" si="146"/>
        <v>3级：伤害提升至&lt;q=attr_atk&gt;&lt;c=A6EC41&gt;0%&lt;/c&gt;</v>
      </c>
      <c r="AB563" s="11"/>
      <c r="AC563" s="11"/>
      <c r="AD563" s="11">
        <v>3</v>
      </c>
      <c r="AE563" s="11"/>
      <c r="AF563" s="11" t="s">
        <v>345</v>
      </c>
      <c r="AG563" s="11"/>
      <c r="AH563" s="11"/>
      <c r="AI563" s="11"/>
      <c r="AJ563" s="11"/>
      <c r="AK563" s="11"/>
      <c r="AL563" s="11"/>
      <c r="AM563" s="11"/>
      <c r="AN563" s="11" t="s">
        <v>346</v>
      </c>
      <c r="AO563" s="11"/>
      <c r="AP563" s="11"/>
      <c r="AQ563" s="11"/>
      <c r="AR563" s="11"/>
      <c r="AS563" s="11" t="str">
        <f t="shared" si="162"/>
        <v>&lt;q=attr_atk&gt;&lt;c=A6EC41&gt;</v>
      </c>
      <c r="AT563" s="13" t="str">
        <f t="shared" si="163"/>
        <v>0%</v>
      </c>
      <c r="AU563" s="11" t="s">
        <v>298</v>
      </c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 t="str">
        <f t="shared" si="148"/>
        <v>这是另一个专属装备技能，它必须很好很强大</v>
      </c>
      <c r="BQ563" s="11" t="str">
        <f t="shared" si="159"/>
        <v>3级：伤害提升至&lt;q=attr_atk&gt;&lt;c=A6EC41&gt;0%&lt;/c&gt;</v>
      </c>
      <c r="BR563" s="1">
        <f t="shared" si="151"/>
        <v>6</v>
      </c>
      <c r="BS563" s="1">
        <f t="shared" si="152"/>
        <v>603</v>
      </c>
      <c r="BT563" s="1">
        <f>COUNTIF($BS$10:BS563,601)</f>
        <v>12</v>
      </c>
      <c r="BU563" s="1">
        <f t="shared" si="153"/>
        <v>0</v>
      </c>
    </row>
    <row r="564" spans="2:73">
      <c r="B564" s="1" t="str">
        <f t="shared" si="149"/>
        <v>SkillDescBrief4010806</v>
      </c>
      <c r="C564" s="1" t="str">
        <f t="shared" si="150"/>
        <v>SkillDescDetail401080604</v>
      </c>
      <c r="D564" s="3">
        <v>401080604</v>
      </c>
      <c r="E564" s="3">
        <v>4010806</v>
      </c>
      <c r="F564" s="3">
        <v>4</v>
      </c>
      <c r="G564" s="3" t="s">
        <v>332</v>
      </c>
      <c r="H564" s="3"/>
      <c r="I564" s="3" t="s">
        <v>333</v>
      </c>
      <c r="J564" s="3"/>
      <c r="K564" s="3" t="s">
        <v>334</v>
      </c>
      <c r="L564" s="3"/>
      <c r="M564" s="3"/>
      <c r="N564" s="3"/>
      <c r="O564" s="3"/>
      <c r="P564" s="3"/>
      <c r="Q564" s="3" t="s">
        <v>335</v>
      </c>
      <c r="R564" s="3"/>
      <c r="S564" s="3" t="str">
        <f>IF(H564="","",$B$2&amp;G564&amp;$B$2&amp;$B$1&amp;H564)</f>
        <v/>
      </c>
      <c r="T564" s="3" t="str">
        <f>IF(J564="","",$B$2&amp;I564&amp;$B$2&amp;$B$1&amp;J564)</f>
        <v/>
      </c>
      <c r="U564" s="3" t="str">
        <f>IF(L564="","",$B$2&amp;K564&amp;$B$2&amp;$B$1&amp;L564)</f>
        <v/>
      </c>
      <c r="V564" s="3" t="str">
        <f>IF(N564="","",$B$2&amp;M564&amp;$B$2&amp;$B$1&amp;N564)</f>
        <v/>
      </c>
      <c r="W564" s="3" t="str">
        <f>IF(P564="","",$B$2&amp;O564&amp;$B$2&amp;$B$1&amp;P564)</f>
        <v/>
      </c>
      <c r="X564" s="3" t="str">
        <f>IF(R564="","",$B$2&amp;Q564&amp;$B$2&amp;$B$1&amp;R564)</f>
        <v/>
      </c>
      <c r="Y564" s="3" t="str">
        <f t="shared" si="147"/>
        <v>{}</v>
      </c>
      <c r="Z564" s="11" t="s">
        <v>341</v>
      </c>
      <c r="AA564" s="11" t="str">
        <f t="shared" si="146"/>
        <v>4级：伤害提升至&lt;q=attr_atk&gt;&lt;c=A6EC41&gt;0%&lt;/c&gt;</v>
      </c>
      <c r="AB564" s="11"/>
      <c r="AC564" s="11"/>
      <c r="AD564" s="11">
        <v>4</v>
      </c>
      <c r="AE564" s="11"/>
      <c r="AF564" s="11" t="s">
        <v>345</v>
      </c>
      <c r="AG564" s="11"/>
      <c r="AH564" s="11"/>
      <c r="AI564" s="11"/>
      <c r="AJ564" s="11"/>
      <c r="AK564" s="11"/>
      <c r="AL564" s="11"/>
      <c r="AM564" s="11"/>
      <c r="AN564" s="11" t="s">
        <v>346</v>
      </c>
      <c r="AO564" s="11"/>
      <c r="AP564" s="11"/>
      <c r="AQ564" s="11"/>
      <c r="AR564" s="11"/>
      <c r="AS564" s="11" t="str">
        <f t="shared" si="162"/>
        <v>&lt;q=attr_atk&gt;&lt;c=A6EC41&gt;</v>
      </c>
      <c r="AT564" s="13" t="str">
        <f t="shared" si="163"/>
        <v>0%</v>
      </c>
      <c r="AU564" s="11" t="s">
        <v>298</v>
      </c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 t="str">
        <f t="shared" si="148"/>
        <v>这是另一个专属装备技能，它必须很好很强大</v>
      </c>
      <c r="BQ564" s="11" t="str">
        <f t="shared" si="159"/>
        <v>4级：伤害提升至&lt;q=attr_atk&gt;&lt;c=A6EC41&gt;0%&lt;/c&gt;</v>
      </c>
      <c r="BR564" s="1">
        <f t="shared" si="151"/>
        <v>6</v>
      </c>
      <c r="BS564" s="1">
        <f t="shared" si="152"/>
        <v>604</v>
      </c>
      <c r="BT564" s="1">
        <f>COUNTIF($BS$10:BS564,601)</f>
        <v>12</v>
      </c>
      <c r="BU564" s="1">
        <f t="shared" si="153"/>
        <v>0</v>
      </c>
    </row>
    <row r="565" spans="2:73">
      <c r="B565" s="1" t="str">
        <f t="shared" si="149"/>
        <v>SkillDescBrief4010806</v>
      </c>
      <c r="C565" s="1" t="str">
        <f t="shared" si="150"/>
        <v>SkillDescDetail401080605</v>
      </c>
      <c r="D565" s="3">
        <v>401080605</v>
      </c>
      <c r="E565" s="3">
        <v>4010806</v>
      </c>
      <c r="F565" s="3">
        <v>5</v>
      </c>
      <c r="G565" s="3" t="s">
        <v>332</v>
      </c>
      <c r="H565" s="3"/>
      <c r="I565" s="3" t="s">
        <v>333</v>
      </c>
      <c r="J565" s="3"/>
      <c r="K565" s="3" t="s">
        <v>334</v>
      </c>
      <c r="L565" s="3"/>
      <c r="M565" s="3"/>
      <c r="N565" s="3"/>
      <c r="O565" s="3"/>
      <c r="P565" s="3"/>
      <c r="Q565" s="3" t="s">
        <v>335</v>
      </c>
      <c r="R565" s="3"/>
      <c r="S565" s="3" t="str">
        <f>IF(H565="","",$B$2&amp;G565&amp;$B$2&amp;$B$1&amp;H565)</f>
        <v/>
      </c>
      <c r="T565" s="3" t="str">
        <f>IF(J565="","",$B$2&amp;I565&amp;$B$2&amp;$B$1&amp;J565)</f>
        <v/>
      </c>
      <c r="U565" s="3" t="str">
        <f>IF(L565="","",$B$2&amp;K565&amp;$B$2&amp;$B$1&amp;L565)</f>
        <v/>
      </c>
      <c r="V565" s="3" t="str">
        <f>IF(N565="","",$B$2&amp;M565&amp;$B$2&amp;$B$1&amp;N565)</f>
        <v/>
      </c>
      <c r="W565" s="3" t="str">
        <f>IF(P565="","",$B$2&amp;O565&amp;$B$2&amp;$B$1&amp;P565)</f>
        <v/>
      </c>
      <c r="X565" s="3" t="str">
        <f>IF(R565="","",$B$2&amp;Q565&amp;$B$2&amp;$B$1&amp;R565)</f>
        <v/>
      </c>
      <c r="Y565" s="3" t="str">
        <f t="shared" si="147"/>
        <v>{}</v>
      </c>
      <c r="Z565" s="11" t="s">
        <v>347</v>
      </c>
      <c r="AA565" s="11" t="str">
        <f t="shared" si="146"/>
        <v>5级：伤害提升至&lt;q=attr_atk&gt;&lt;c=A6EC41&gt;0%&lt;/c&gt;</v>
      </c>
      <c r="AB565" s="11"/>
      <c r="AC565" s="11"/>
      <c r="AD565" s="11">
        <v>5</v>
      </c>
      <c r="AE565" s="11"/>
      <c r="AF565" s="11" t="s">
        <v>345</v>
      </c>
      <c r="AG565" s="11"/>
      <c r="AH565" s="11"/>
      <c r="AI565" s="11"/>
      <c r="AJ565" s="11"/>
      <c r="AK565" s="11"/>
      <c r="AL565" s="11"/>
      <c r="AM565" s="11"/>
      <c r="AN565" s="11" t="s">
        <v>346</v>
      </c>
      <c r="AO565" s="11"/>
      <c r="AP565" s="11"/>
      <c r="AQ565" s="11"/>
      <c r="AR565" s="11"/>
      <c r="AS565" s="11" t="str">
        <f t="shared" si="162"/>
        <v>&lt;q=attr_atk&gt;&lt;c=A6EC41&gt;</v>
      </c>
      <c r="AT565" s="13" t="str">
        <f t="shared" si="163"/>
        <v>0%</v>
      </c>
      <c r="AU565" s="11" t="s">
        <v>298</v>
      </c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 t="str">
        <f t="shared" si="148"/>
        <v>这是另一个专属装备技能，它必须非常好非常强大</v>
      </c>
      <c r="BQ565" s="11" t="str">
        <f t="shared" si="159"/>
        <v>5级：伤害提升至&lt;q=attr_atk&gt;&lt;c=A6EC41&gt;0%&lt;/c&gt;</v>
      </c>
      <c r="BR565" s="1">
        <f t="shared" si="151"/>
        <v>6</v>
      </c>
      <c r="BS565" s="1">
        <f t="shared" si="152"/>
        <v>605</v>
      </c>
      <c r="BT565" s="1">
        <f>COUNTIF($BS$10:BS565,601)</f>
        <v>12</v>
      </c>
      <c r="BU565" s="1">
        <f t="shared" si="153"/>
        <v>0</v>
      </c>
    </row>
    <row r="566" spans="2:73">
      <c r="B566" s="1" t="str">
        <f t="shared" si="149"/>
        <v>SkillDescBrief// 战斗被动</v>
      </c>
      <c r="C566" s="1" t="str">
        <f t="shared" si="150"/>
        <v>SkillDescDetail// 战斗被动4</v>
      </c>
      <c r="D566" s="7" t="s">
        <v>340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 t="str">
        <f t="shared" si="147"/>
        <v/>
      </c>
      <c r="Z566" s="10" t="s">
        <v>336</v>
      </c>
      <c r="AA566" s="10" t="str">
        <f t="shared" si="146"/>
        <v/>
      </c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 t="str">
        <f t="shared" si="148"/>
        <v/>
      </c>
      <c r="BQ566" s="10" t="str">
        <f t="shared" si="159"/>
        <v/>
      </c>
      <c r="BR566" s="1">
        <f t="shared" si="151"/>
        <v>0</v>
      </c>
      <c r="BS566" s="1">
        <f t="shared" si="152"/>
        <v>0</v>
      </c>
      <c r="BT566" s="1">
        <f>COUNTIF($BS$10:BS566,601)</f>
        <v>12</v>
      </c>
      <c r="BU566" s="1">
        <f t="shared" si="153"/>
        <v>0</v>
      </c>
    </row>
    <row r="567" spans="2:73">
      <c r="B567" s="1" t="str">
        <f t="shared" si="149"/>
        <v>SkillDescBrief4010807</v>
      </c>
      <c r="C567" s="1" t="str">
        <f t="shared" si="150"/>
        <v>SkillDescDetail401080701</v>
      </c>
      <c r="D567" s="3">
        <v>401080701</v>
      </c>
      <c r="E567" s="3">
        <v>4010807</v>
      </c>
      <c r="F567" s="3">
        <v>1</v>
      </c>
      <c r="G567" s="3" t="s">
        <v>332</v>
      </c>
      <c r="H567" s="3"/>
      <c r="I567" s="3" t="s">
        <v>333</v>
      </c>
      <c r="J567" s="3"/>
      <c r="K567" s="3" t="s">
        <v>334</v>
      </c>
      <c r="L567" s="3"/>
      <c r="M567" s="3"/>
      <c r="N567" s="3"/>
      <c r="O567" s="3"/>
      <c r="P567" s="3"/>
      <c r="Q567" s="3" t="s">
        <v>335</v>
      </c>
      <c r="R567" s="3"/>
      <c r="S567" s="3" t="str">
        <f>IF(H567="","",$B$2&amp;G567&amp;$B$2&amp;$B$1&amp;H567)</f>
        <v/>
      </c>
      <c r="T567" s="3" t="str">
        <f>IF(J567="","",$B$2&amp;I567&amp;$B$2&amp;$B$1&amp;J567)</f>
        <v/>
      </c>
      <c r="U567" s="3" t="str">
        <f>IF(L567="","",$B$2&amp;K567&amp;$B$2&amp;$B$1&amp;L567)</f>
        <v/>
      </c>
      <c r="V567" s="3" t="str">
        <f>IF(N567="","",$B$2&amp;M567&amp;$B$2&amp;$B$1&amp;N567)</f>
        <v/>
      </c>
      <c r="W567" s="3" t="str">
        <f>IF(P567="","",$B$2&amp;O567&amp;$B$2&amp;$B$1&amp;P567)</f>
        <v/>
      </c>
      <c r="X567" s="3" t="str">
        <f>IF(R567="","",$B$2&amp;Q567&amp;$B$2&amp;$B$1&amp;R567)</f>
        <v/>
      </c>
      <c r="Y567" s="3" t="str">
        <f t="shared" si="147"/>
        <v>{}</v>
      </c>
      <c r="Z567" s="11" t="s">
        <v>485</v>
      </c>
      <c r="AA567" s="11" t="str">
        <f t="shared" si="146"/>
        <v>每隔&lt;c=A6EC41&gt;10&lt;/c&gt;秒解除友方受到的控制，并恢复友方单位&lt;q=attr_hp&gt;&lt;c=A6EC41&gt;15%&lt;/c&gt;血量</v>
      </c>
      <c r="AB567" s="11"/>
      <c r="AC567" s="11"/>
      <c r="AD567" s="11"/>
      <c r="AE567" s="11"/>
      <c r="AF567" s="11"/>
      <c r="AG567" s="11"/>
      <c r="AH567" s="11"/>
      <c r="AI567" s="11"/>
      <c r="AJ567" s="11" t="s">
        <v>451</v>
      </c>
      <c r="AK567" s="11" t="str">
        <f>$B$6</f>
        <v>&lt;c=A6EC41&gt;</v>
      </c>
      <c r="AL567" s="11">
        <v>10</v>
      </c>
      <c r="AM567" s="11" t="s">
        <v>298</v>
      </c>
      <c r="AN567" s="11" t="s">
        <v>486</v>
      </c>
      <c r="AO567" s="11" t="str">
        <f>$B$9&amp;$B$6</f>
        <v>&lt;q=attr_hp&gt;&lt;c=A6EC41&gt;</v>
      </c>
      <c r="AP567" s="11" t="str">
        <f>"15%"</f>
        <v>15%</v>
      </c>
      <c r="AQ567" s="11" t="s">
        <v>298</v>
      </c>
      <c r="AR567" s="11" t="s">
        <v>487</v>
      </c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 t="str">
        <f t="shared" si="148"/>
        <v>周期性治疗友方并解控</v>
      </c>
      <c r="BQ567" s="11" t="str">
        <f t="shared" si="159"/>
        <v>每隔&lt;c=A6EC41&gt;10&lt;/c&gt;秒解除友方受到的控制，并恢复友方单位&lt;q=attr_hp&gt;&lt;c=A6EC41&gt;15%&lt;/c&gt;血量</v>
      </c>
      <c r="BR567" s="1">
        <f t="shared" si="151"/>
        <v>7</v>
      </c>
      <c r="BS567" s="1">
        <f t="shared" si="152"/>
        <v>701</v>
      </c>
      <c r="BT567" s="1">
        <f>COUNTIF($BS$10:BS567,601)</f>
        <v>12</v>
      </c>
      <c r="BU567" s="1">
        <f t="shared" si="153"/>
        <v>0</v>
      </c>
    </row>
    <row r="568" spans="2:73">
      <c r="B568" s="1" t="str">
        <f t="shared" si="149"/>
        <v>SkillDescBrief4010807</v>
      </c>
      <c r="C568" s="1" t="str">
        <f t="shared" si="150"/>
        <v>SkillDescDetail401080702</v>
      </c>
      <c r="D568" s="3">
        <v>401080702</v>
      </c>
      <c r="E568" s="3">
        <v>4010807</v>
      </c>
      <c r="F568" s="3">
        <v>2</v>
      </c>
      <c r="G568" s="3" t="s">
        <v>332</v>
      </c>
      <c r="H568" s="3"/>
      <c r="I568" s="3" t="s">
        <v>333</v>
      </c>
      <c r="J568" s="3"/>
      <c r="K568" s="3" t="s">
        <v>334</v>
      </c>
      <c r="L568" s="3"/>
      <c r="M568" s="3"/>
      <c r="N568" s="3"/>
      <c r="O568" s="3"/>
      <c r="P568" s="3"/>
      <c r="Q568" s="3" t="s">
        <v>335</v>
      </c>
      <c r="R568" s="3"/>
      <c r="S568" s="3" t="str">
        <f>IF(H568="","",$B$2&amp;G568&amp;$B$2&amp;$B$1&amp;H568)</f>
        <v/>
      </c>
      <c r="T568" s="3" t="str">
        <f>IF(J568="","",$B$2&amp;I568&amp;$B$2&amp;$B$1&amp;J568)</f>
        <v/>
      </c>
      <c r="U568" s="3" t="str">
        <f>IF(L568="","",$B$2&amp;K568&amp;$B$2&amp;$B$1&amp;L568)</f>
        <v/>
      </c>
      <c r="V568" s="3" t="str">
        <f>IF(N568="","",$B$2&amp;M568&amp;$B$2&amp;$B$1&amp;N568)</f>
        <v/>
      </c>
      <c r="W568" s="3" t="str">
        <f>IF(P568="","",$B$2&amp;O568&amp;$B$2&amp;$B$1&amp;P568)</f>
        <v/>
      </c>
      <c r="X568" s="3" t="str">
        <f>IF(R568="","",$B$2&amp;Q568&amp;$B$2&amp;$B$1&amp;R568)</f>
        <v/>
      </c>
      <c r="Y568" s="3" t="str">
        <f t="shared" si="147"/>
        <v>{}</v>
      </c>
      <c r="Z568" s="11" t="s">
        <v>336</v>
      </c>
      <c r="AA568" s="11" t="str">
        <f t="shared" si="146"/>
        <v/>
      </c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 t="str">
        <f t="shared" si="148"/>
        <v/>
      </c>
      <c r="BQ568" s="11" t="str">
        <f t="shared" si="159"/>
        <v/>
      </c>
      <c r="BR568" s="1">
        <f t="shared" si="151"/>
        <v>7</v>
      </c>
      <c r="BS568" s="1">
        <f t="shared" si="152"/>
        <v>702</v>
      </c>
      <c r="BT568" s="1">
        <f>COUNTIF($BS$10:BS568,601)</f>
        <v>12</v>
      </c>
      <c r="BU568" s="1">
        <f t="shared" si="153"/>
        <v>0</v>
      </c>
    </row>
    <row r="569" spans="2:73">
      <c r="B569" s="1" t="str">
        <f t="shared" si="149"/>
        <v>SkillDescBrief4010807</v>
      </c>
      <c r="C569" s="1" t="str">
        <f t="shared" si="150"/>
        <v>SkillDescDetail401080703</v>
      </c>
      <c r="D569" s="3">
        <v>401080703</v>
      </c>
      <c r="E569" s="3">
        <v>4010807</v>
      </c>
      <c r="F569" s="3">
        <v>3</v>
      </c>
      <c r="G569" s="3" t="s">
        <v>332</v>
      </c>
      <c r="H569" s="3"/>
      <c r="I569" s="3" t="s">
        <v>333</v>
      </c>
      <c r="J569" s="3"/>
      <c r="K569" s="3" t="s">
        <v>334</v>
      </c>
      <c r="L569" s="3"/>
      <c r="M569" s="3"/>
      <c r="N569" s="3"/>
      <c r="O569" s="3"/>
      <c r="P569" s="3"/>
      <c r="Q569" s="3" t="s">
        <v>335</v>
      </c>
      <c r="R569" s="3"/>
      <c r="S569" s="3" t="str">
        <f>IF(H569="","",$B$2&amp;G569&amp;$B$2&amp;$B$1&amp;H569)</f>
        <v/>
      </c>
      <c r="T569" s="3" t="str">
        <f>IF(J569="","",$B$2&amp;I569&amp;$B$2&amp;$B$1&amp;J569)</f>
        <v/>
      </c>
      <c r="U569" s="3" t="str">
        <f>IF(L569="","",$B$2&amp;K569&amp;$B$2&amp;$B$1&amp;L569)</f>
        <v/>
      </c>
      <c r="V569" s="3" t="str">
        <f>IF(N569="","",$B$2&amp;M569&amp;$B$2&amp;$B$1&amp;N569)</f>
        <v/>
      </c>
      <c r="W569" s="3" t="str">
        <f>IF(P569="","",$B$2&amp;O569&amp;$B$2&amp;$B$1&amp;P569)</f>
        <v/>
      </c>
      <c r="X569" s="3" t="str">
        <f>IF(R569="","",$B$2&amp;Q569&amp;$B$2&amp;$B$1&amp;R569)</f>
        <v/>
      </c>
      <c r="Y569" s="3" t="str">
        <f t="shared" si="147"/>
        <v>{}</v>
      </c>
      <c r="Z569" s="11" t="s">
        <v>336</v>
      </c>
      <c r="AA569" s="11" t="str">
        <f t="shared" si="146"/>
        <v/>
      </c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 t="str">
        <f t="shared" si="148"/>
        <v/>
      </c>
      <c r="BQ569" s="11" t="str">
        <f t="shared" si="159"/>
        <v/>
      </c>
      <c r="BR569" s="1">
        <f t="shared" si="151"/>
        <v>7</v>
      </c>
      <c r="BS569" s="1">
        <f t="shared" si="152"/>
        <v>703</v>
      </c>
      <c r="BT569" s="1">
        <f>COUNTIF($BS$10:BS569,601)</f>
        <v>12</v>
      </c>
      <c r="BU569" s="1">
        <f t="shared" si="153"/>
        <v>0</v>
      </c>
    </row>
    <row r="570" spans="2:73">
      <c r="B570" s="1" t="str">
        <f t="shared" si="149"/>
        <v>SkillDescBrief4010807</v>
      </c>
      <c r="C570" s="1" t="str">
        <f t="shared" si="150"/>
        <v>SkillDescDetail401080704</v>
      </c>
      <c r="D570" s="3">
        <v>401080704</v>
      </c>
      <c r="E570" s="3">
        <v>4010807</v>
      </c>
      <c r="F570" s="3">
        <v>4</v>
      </c>
      <c r="G570" s="3" t="s">
        <v>332</v>
      </c>
      <c r="H570" s="3"/>
      <c r="I570" s="3" t="s">
        <v>333</v>
      </c>
      <c r="J570" s="3"/>
      <c r="K570" s="3" t="s">
        <v>334</v>
      </c>
      <c r="L570" s="3"/>
      <c r="M570" s="3"/>
      <c r="N570" s="3"/>
      <c r="O570" s="3"/>
      <c r="P570" s="3"/>
      <c r="Q570" s="3" t="s">
        <v>335</v>
      </c>
      <c r="R570" s="3"/>
      <c r="S570" s="3" t="str">
        <f>IF(H570="","",$B$2&amp;G570&amp;$B$2&amp;$B$1&amp;H570)</f>
        <v/>
      </c>
      <c r="T570" s="3" t="str">
        <f>IF(J570="","",$B$2&amp;I570&amp;$B$2&amp;$B$1&amp;J570)</f>
        <v/>
      </c>
      <c r="U570" s="3" t="str">
        <f>IF(L570="","",$B$2&amp;K570&amp;$B$2&amp;$B$1&amp;L570)</f>
        <v/>
      </c>
      <c r="V570" s="3" t="str">
        <f>IF(N570="","",$B$2&amp;M570&amp;$B$2&amp;$B$1&amp;N570)</f>
        <v/>
      </c>
      <c r="W570" s="3" t="str">
        <f>IF(P570="","",$B$2&amp;O570&amp;$B$2&amp;$B$1&amp;P570)</f>
        <v/>
      </c>
      <c r="X570" s="3" t="str">
        <f>IF(R570="","",$B$2&amp;Q570&amp;$B$2&amp;$B$1&amp;R570)</f>
        <v/>
      </c>
      <c r="Y570" s="3" t="str">
        <f t="shared" si="147"/>
        <v>{}</v>
      </c>
      <c r="Z570" s="11" t="s">
        <v>336</v>
      </c>
      <c r="AA570" s="11" t="str">
        <f t="shared" ref="AA570:AA614" si="164">_xlfn.TEXTJOIN("",1,AB570:BO570)</f>
        <v/>
      </c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 t="str">
        <f t="shared" si="148"/>
        <v/>
      </c>
      <c r="BQ570" s="11" t="str">
        <f t="shared" si="159"/>
        <v/>
      </c>
      <c r="BR570" s="1">
        <f t="shared" si="151"/>
        <v>7</v>
      </c>
      <c r="BS570" s="1">
        <f t="shared" si="152"/>
        <v>704</v>
      </c>
      <c r="BT570" s="1">
        <f>COUNTIF($BS$10:BS570,601)</f>
        <v>12</v>
      </c>
      <c r="BU570" s="1">
        <f t="shared" si="153"/>
        <v>0</v>
      </c>
    </row>
    <row r="571" spans="2:73">
      <c r="B571" s="1" t="str">
        <f t="shared" si="149"/>
        <v>SkillDescBrief4010807</v>
      </c>
      <c r="C571" s="1" t="str">
        <f t="shared" si="150"/>
        <v>SkillDescDetail401080705</v>
      </c>
      <c r="D571" s="3">
        <v>401080705</v>
      </c>
      <c r="E571" s="3">
        <v>4010807</v>
      </c>
      <c r="F571" s="3">
        <v>5</v>
      </c>
      <c r="G571" s="3" t="s">
        <v>332</v>
      </c>
      <c r="H571" s="3"/>
      <c r="I571" s="3" t="s">
        <v>333</v>
      </c>
      <c r="J571" s="3"/>
      <c r="K571" s="3" t="s">
        <v>334</v>
      </c>
      <c r="L571" s="3"/>
      <c r="M571" s="3"/>
      <c r="N571" s="3"/>
      <c r="O571" s="3"/>
      <c r="P571" s="3"/>
      <c r="Q571" s="3" t="s">
        <v>335</v>
      </c>
      <c r="R571" s="3"/>
      <c r="S571" s="3" t="str">
        <f>IF(H571="","",$B$2&amp;G571&amp;$B$2&amp;$B$1&amp;H571)</f>
        <v/>
      </c>
      <c r="T571" s="3" t="str">
        <f>IF(J571="","",$B$2&amp;I571&amp;$B$2&amp;$B$1&amp;J571)</f>
        <v/>
      </c>
      <c r="U571" s="3" t="str">
        <f>IF(L571="","",$B$2&amp;K571&amp;$B$2&amp;$B$1&amp;L571)</f>
        <v/>
      </c>
      <c r="V571" s="3" t="str">
        <f>IF(N571="","",$B$2&amp;M571&amp;$B$2&amp;$B$1&amp;N571)</f>
        <v/>
      </c>
      <c r="W571" s="3" t="str">
        <f>IF(P571="","",$B$2&amp;O571&amp;$B$2&amp;$B$1&amp;P571)</f>
        <v/>
      </c>
      <c r="X571" s="3" t="str">
        <f>IF(R571="","",$B$2&amp;Q571&amp;$B$2&amp;$B$1&amp;R571)</f>
        <v/>
      </c>
      <c r="Y571" s="3" t="str">
        <f t="shared" si="147"/>
        <v>{}</v>
      </c>
      <c r="Z571" s="11" t="s">
        <v>336</v>
      </c>
      <c r="AA571" s="11" t="str">
        <f t="shared" si="164"/>
        <v/>
      </c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 t="str">
        <f t="shared" si="148"/>
        <v/>
      </c>
      <c r="BQ571" s="11" t="str">
        <f t="shared" si="159"/>
        <v/>
      </c>
      <c r="BR571" s="1">
        <f t="shared" si="151"/>
        <v>7</v>
      </c>
      <c r="BS571" s="1">
        <f t="shared" si="152"/>
        <v>705</v>
      </c>
      <c r="BT571" s="1">
        <f>COUNTIF($BS$10:BS571,601)</f>
        <v>12</v>
      </c>
      <c r="BU571" s="1">
        <f t="shared" si="153"/>
        <v>0</v>
      </c>
    </row>
    <row r="572" spans="2:73">
      <c r="B572" s="1" t="str">
        <f t="shared" si="149"/>
        <v>SkillDescBrief// 解控治疗</v>
      </c>
      <c r="C572" s="1" t="str">
        <f t="shared" si="150"/>
        <v>SkillDescDetail// 解控治疗</v>
      </c>
      <c r="D572" s="7" t="s">
        <v>488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 t="str">
        <f t="shared" si="147"/>
        <v/>
      </c>
      <c r="Z572" s="10" t="s">
        <v>336</v>
      </c>
      <c r="AA572" s="10" t="str">
        <f t="shared" si="164"/>
        <v/>
      </c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 t="str">
        <f t="shared" si="148"/>
        <v/>
      </c>
      <c r="BQ572" s="10" t="str">
        <f t="shared" si="159"/>
        <v/>
      </c>
      <c r="BR572" s="1">
        <f t="shared" si="151"/>
        <v>0</v>
      </c>
      <c r="BS572" s="1">
        <f t="shared" si="152"/>
        <v>0</v>
      </c>
      <c r="BT572" s="1">
        <f>COUNTIF($BS$10:BS572,601)</f>
        <v>12</v>
      </c>
      <c r="BU572" s="1">
        <f t="shared" si="153"/>
        <v>0</v>
      </c>
    </row>
    <row r="573" spans="2:73">
      <c r="B573" s="1" t="str">
        <f t="shared" si="149"/>
        <v>SkillDescBrief4010808</v>
      </c>
      <c r="C573" s="1" t="str">
        <f t="shared" si="150"/>
        <v>SkillDescDetail401080801</v>
      </c>
      <c r="D573" s="3">
        <v>401080801</v>
      </c>
      <c r="E573" s="3">
        <v>4010808</v>
      </c>
      <c r="F573" s="3">
        <v>1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 t="str">
        <f>IF(H573="","",$B$2&amp;G573&amp;$B$2&amp;$B$1&amp;H573)</f>
        <v/>
      </c>
      <c r="T573" s="3" t="str">
        <f>IF(J573="","",$B$2&amp;I573&amp;$B$2&amp;$B$1&amp;J573)</f>
        <v/>
      </c>
      <c r="U573" s="3" t="str">
        <f>IF(L573="","",$B$2&amp;K573&amp;$B$2&amp;$B$1&amp;L573)</f>
        <v/>
      </c>
      <c r="V573" s="3" t="str">
        <f>IF(N573="","",$B$2&amp;M573&amp;$B$2&amp;$B$1&amp;N573)</f>
        <v/>
      </c>
      <c r="W573" s="3" t="str">
        <f>IF(P573="","",$B$2&amp;O573&amp;$B$2&amp;$B$1&amp;P573)</f>
        <v/>
      </c>
      <c r="X573" s="3" t="str">
        <f>IF(R573="","",$B$2&amp;Q573&amp;$B$2&amp;$B$1&amp;R573)</f>
        <v/>
      </c>
      <c r="Y573" s="3" t="str">
        <f t="shared" si="147"/>
        <v>{}</v>
      </c>
      <c r="Z573" s="11" t="s">
        <v>336</v>
      </c>
      <c r="AA573" s="11" t="str">
        <f t="shared" si="164"/>
        <v/>
      </c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 t="str">
        <f t="shared" si="148"/>
        <v/>
      </c>
      <c r="BQ573" s="11" t="str">
        <f t="shared" si="159"/>
        <v/>
      </c>
      <c r="BR573" s="1">
        <f t="shared" si="151"/>
        <v>8</v>
      </c>
      <c r="BS573" s="1">
        <f t="shared" si="152"/>
        <v>801</v>
      </c>
      <c r="BT573" s="1">
        <f>COUNTIF($BS$10:BS573,601)</f>
        <v>12</v>
      </c>
      <c r="BU573" s="1">
        <f t="shared" si="153"/>
        <v>0</v>
      </c>
    </row>
    <row r="574" spans="2:73">
      <c r="B574" s="1" t="str">
        <f t="shared" si="149"/>
        <v>SkillDescBrief4010808</v>
      </c>
      <c r="C574" s="1" t="str">
        <f t="shared" si="150"/>
        <v>SkillDescDetail401080802</v>
      </c>
      <c r="D574" s="3">
        <v>401080802</v>
      </c>
      <c r="E574" s="3">
        <v>4010808</v>
      </c>
      <c r="F574" s="3">
        <v>2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 t="str">
        <f>IF(H574="","",$B$2&amp;G574&amp;$B$2&amp;$B$1&amp;H574)</f>
        <v/>
      </c>
      <c r="T574" s="3" t="str">
        <f>IF(J574="","",$B$2&amp;I574&amp;$B$2&amp;$B$1&amp;J574)</f>
        <v/>
      </c>
      <c r="U574" s="3" t="str">
        <f>IF(L574="","",$B$2&amp;K574&amp;$B$2&amp;$B$1&amp;L574)</f>
        <v/>
      </c>
      <c r="V574" s="3" t="str">
        <f>IF(N574="","",$B$2&amp;M574&amp;$B$2&amp;$B$1&amp;N574)</f>
        <v/>
      </c>
      <c r="W574" s="3" t="str">
        <f>IF(P574="","",$B$2&amp;O574&amp;$B$2&amp;$B$1&amp;P574)</f>
        <v/>
      </c>
      <c r="X574" s="3" t="str">
        <f>IF(R574="","",$B$2&amp;Q574&amp;$B$2&amp;$B$1&amp;R574)</f>
        <v/>
      </c>
      <c r="Y574" s="3" t="str">
        <f t="shared" si="147"/>
        <v>{}</v>
      </c>
      <c r="Z574" s="11" t="s">
        <v>336</v>
      </c>
      <c r="AA574" s="11" t="str">
        <f t="shared" si="164"/>
        <v/>
      </c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 t="str">
        <f t="shared" si="148"/>
        <v/>
      </c>
      <c r="BQ574" s="11" t="str">
        <f t="shared" si="159"/>
        <v/>
      </c>
      <c r="BR574" s="1">
        <f t="shared" si="151"/>
        <v>8</v>
      </c>
      <c r="BS574" s="1">
        <f t="shared" si="152"/>
        <v>802</v>
      </c>
      <c r="BT574" s="1">
        <f>COUNTIF($BS$10:BS574,601)</f>
        <v>12</v>
      </c>
      <c r="BU574" s="1">
        <f t="shared" si="153"/>
        <v>0</v>
      </c>
    </row>
    <row r="575" spans="2:73">
      <c r="B575" s="1" t="str">
        <f t="shared" si="149"/>
        <v>SkillDescBrief4010808</v>
      </c>
      <c r="C575" s="1" t="str">
        <f t="shared" si="150"/>
        <v>SkillDescDetail401080803</v>
      </c>
      <c r="D575" s="3">
        <v>401080803</v>
      </c>
      <c r="E575" s="3">
        <v>4010808</v>
      </c>
      <c r="F575" s="3">
        <v>3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 t="str">
        <f>IF(H575="","",$B$2&amp;G575&amp;$B$2&amp;$B$1&amp;H575)</f>
        <v/>
      </c>
      <c r="T575" s="3" t="str">
        <f>IF(J575="","",$B$2&amp;I575&amp;$B$2&amp;$B$1&amp;J575)</f>
        <v/>
      </c>
      <c r="U575" s="3" t="str">
        <f>IF(L575="","",$B$2&amp;K575&amp;$B$2&amp;$B$1&amp;L575)</f>
        <v/>
      </c>
      <c r="V575" s="3" t="str">
        <f>IF(N575="","",$B$2&amp;M575&amp;$B$2&amp;$B$1&amp;N575)</f>
        <v/>
      </c>
      <c r="W575" s="3" t="str">
        <f>IF(P575="","",$B$2&amp;O575&amp;$B$2&amp;$B$1&amp;P575)</f>
        <v/>
      </c>
      <c r="X575" s="3" t="str">
        <f>IF(R575="","",$B$2&amp;Q575&amp;$B$2&amp;$B$1&amp;R575)</f>
        <v/>
      </c>
      <c r="Y575" s="3" t="str">
        <f t="shared" si="147"/>
        <v>{}</v>
      </c>
      <c r="Z575" s="11" t="s">
        <v>336</v>
      </c>
      <c r="AA575" s="11" t="str">
        <f t="shared" si="164"/>
        <v/>
      </c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 t="str">
        <f t="shared" si="148"/>
        <v/>
      </c>
      <c r="BQ575" s="11" t="str">
        <f t="shared" si="159"/>
        <v/>
      </c>
      <c r="BR575" s="1">
        <f t="shared" si="151"/>
        <v>8</v>
      </c>
      <c r="BS575" s="1">
        <f t="shared" si="152"/>
        <v>803</v>
      </c>
      <c r="BT575" s="1">
        <f>COUNTIF($BS$10:BS575,601)</f>
        <v>12</v>
      </c>
      <c r="BU575" s="1">
        <f t="shared" si="153"/>
        <v>0</v>
      </c>
    </row>
    <row r="576" spans="2:73">
      <c r="B576" s="1" t="str">
        <f t="shared" si="149"/>
        <v>SkillDescBrief4010808</v>
      </c>
      <c r="C576" s="1" t="str">
        <f t="shared" si="150"/>
        <v>SkillDescDetail401080804</v>
      </c>
      <c r="D576" s="3">
        <v>401080804</v>
      </c>
      <c r="E576" s="3">
        <v>4010808</v>
      </c>
      <c r="F576" s="3">
        <v>4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 t="str">
        <f>IF(H576="","",$B$2&amp;G576&amp;$B$2&amp;$B$1&amp;H576)</f>
        <v/>
      </c>
      <c r="T576" s="3" t="str">
        <f>IF(J576="","",$B$2&amp;I576&amp;$B$2&amp;$B$1&amp;J576)</f>
        <v/>
      </c>
      <c r="U576" s="3" t="str">
        <f>IF(L576="","",$B$2&amp;K576&amp;$B$2&amp;$B$1&amp;L576)</f>
        <v/>
      </c>
      <c r="V576" s="3" t="str">
        <f>IF(N576="","",$B$2&amp;M576&amp;$B$2&amp;$B$1&amp;N576)</f>
        <v/>
      </c>
      <c r="W576" s="3" t="str">
        <f>IF(P576="","",$B$2&amp;O576&amp;$B$2&amp;$B$1&amp;P576)</f>
        <v/>
      </c>
      <c r="X576" s="3" t="str">
        <f>IF(R576="","",$B$2&amp;Q576&amp;$B$2&amp;$B$1&amp;R576)</f>
        <v/>
      </c>
      <c r="Y576" s="3" t="str">
        <f t="shared" si="147"/>
        <v>{}</v>
      </c>
      <c r="Z576" s="11" t="s">
        <v>336</v>
      </c>
      <c r="AA576" s="11" t="str">
        <f t="shared" si="164"/>
        <v/>
      </c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 t="str">
        <f t="shared" si="148"/>
        <v/>
      </c>
      <c r="BQ576" s="11" t="str">
        <f t="shared" si="159"/>
        <v/>
      </c>
      <c r="BR576" s="1">
        <f t="shared" si="151"/>
        <v>8</v>
      </c>
      <c r="BS576" s="1">
        <f t="shared" si="152"/>
        <v>804</v>
      </c>
      <c r="BT576" s="1">
        <f>COUNTIF($BS$10:BS576,601)</f>
        <v>12</v>
      </c>
      <c r="BU576" s="1">
        <f t="shared" si="153"/>
        <v>0</v>
      </c>
    </row>
    <row r="577" spans="2:73">
      <c r="B577" s="1" t="str">
        <f t="shared" si="149"/>
        <v>SkillDescBrief4010808</v>
      </c>
      <c r="C577" s="1" t="str">
        <f t="shared" si="150"/>
        <v>SkillDescDetail401080805</v>
      </c>
      <c r="D577" s="3">
        <v>401080805</v>
      </c>
      <c r="E577" s="3">
        <v>4010808</v>
      </c>
      <c r="F577" s="3">
        <v>5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 t="str">
        <f>IF(H577="","",$B$2&amp;G577&amp;$B$2&amp;$B$1&amp;H577)</f>
        <v/>
      </c>
      <c r="T577" s="3" t="str">
        <f>IF(J577="","",$B$2&amp;I577&amp;$B$2&amp;$B$1&amp;J577)</f>
        <v/>
      </c>
      <c r="U577" s="3" t="str">
        <f>IF(L577="","",$B$2&amp;K577&amp;$B$2&amp;$B$1&amp;L577)</f>
        <v/>
      </c>
      <c r="V577" s="3" t="str">
        <f>IF(N577="","",$B$2&amp;M577&amp;$B$2&amp;$B$1&amp;N577)</f>
        <v/>
      </c>
      <c r="W577" s="3" t="str">
        <f>IF(P577="","",$B$2&amp;O577&amp;$B$2&amp;$B$1&amp;P577)</f>
        <v/>
      </c>
      <c r="X577" s="3" t="str">
        <f>IF(R577="","",$B$2&amp;Q577&amp;$B$2&amp;$B$1&amp;R577)</f>
        <v/>
      </c>
      <c r="Y577" s="3" t="str">
        <f t="shared" si="147"/>
        <v>{}</v>
      </c>
      <c r="Z577" s="11" t="s">
        <v>336</v>
      </c>
      <c r="AA577" s="11" t="str">
        <f t="shared" si="164"/>
        <v/>
      </c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 t="str">
        <f t="shared" si="148"/>
        <v/>
      </c>
      <c r="BQ577" s="11" t="str">
        <f t="shared" si="159"/>
        <v/>
      </c>
      <c r="BR577" s="1">
        <f t="shared" si="151"/>
        <v>8</v>
      </c>
      <c r="BS577" s="1">
        <f t="shared" si="152"/>
        <v>805</v>
      </c>
      <c r="BT577" s="1">
        <f>COUNTIF($BS$10:BS577,601)</f>
        <v>12</v>
      </c>
      <c r="BU577" s="1">
        <f t="shared" si="153"/>
        <v>0</v>
      </c>
    </row>
    <row r="578" spans="2:73">
      <c r="B578" s="1" t="str">
        <f t="shared" si="149"/>
        <v>SkillDescBrief// 手枪&amp;光</v>
      </c>
      <c r="C578" s="1" t="str">
        <f t="shared" si="150"/>
        <v>SkillDescDetail// 手枪&amp;光盾</v>
      </c>
      <c r="D578" s="7" t="s">
        <v>489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 t="str">
        <f t="shared" si="147"/>
        <v/>
      </c>
      <c r="Z578" s="10" t="s">
        <v>336</v>
      </c>
      <c r="AA578" s="10" t="str">
        <f t="shared" si="164"/>
        <v/>
      </c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 t="str">
        <f t="shared" si="148"/>
        <v/>
      </c>
      <c r="BQ578" s="10" t="str">
        <f t="shared" si="159"/>
        <v/>
      </c>
      <c r="BR578" s="1">
        <f t="shared" si="151"/>
        <v>0</v>
      </c>
      <c r="BS578" s="1">
        <f t="shared" si="152"/>
        <v>0</v>
      </c>
      <c r="BT578" s="1">
        <f>COUNTIF($BS$10:BS578,601)</f>
        <v>12</v>
      </c>
      <c r="BU578" s="1">
        <f t="shared" si="153"/>
        <v>0</v>
      </c>
    </row>
    <row r="579" spans="2:73">
      <c r="B579" s="1" t="str">
        <f t="shared" si="149"/>
        <v>SkillDescBrief// 普攻</v>
      </c>
      <c r="C579" s="1" t="str">
        <f t="shared" si="150"/>
        <v>SkillDescDetail// 普攻</v>
      </c>
      <c r="D579" s="7" t="s">
        <v>331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 t="str">
        <f t="shared" si="147"/>
        <v/>
      </c>
      <c r="Z579" s="10" t="s">
        <v>336</v>
      </c>
      <c r="AA579" s="10" t="str">
        <f t="shared" si="164"/>
        <v/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 t="str">
        <f t="shared" si="148"/>
        <v/>
      </c>
      <c r="BQ579" s="10" t="str">
        <f t="shared" si="159"/>
        <v/>
      </c>
      <c r="BR579" s="1">
        <f t="shared" si="151"/>
        <v>0</v>
      </c>
      <c r="BS579" s="1">
        <f t="shared" si="152"/>
        <v>0</v>
      </c>
      <c r="BT579" s="1">
        <f>COUNTIF($BS$10:BS579,601)</f>
        <v>12</v>
      </c>
      <c r="BU579" s="1">
        <f t="shared" si="153"/>
        <v>0</v>
      </c>
    </row>
    <row r="580" spans="2:73">
      <c r="B580" s="1" t="str">
        <f t="shared" si="149"/>
        <v>SkillDescBrief4010901</v>
      </c>
      <c r="C580" s="1" t="str">
        <f t="shared" si="150"/>
        <v>SkillDescDetail401090101</v>
      </c>
      <c r="D580" s="3">
        <v>401090101</v>
      </c>
      <c r="E580" s="3">
        <v>4010901</v>
      </c>
      <c r="F580" s="3">
        <v>1</v>
      </c>
      <c r="G580" s="3" t="s">
        <v>332</v>
      </c>
      <c r="H580" s="3">
        <v>0.4</v>
      </c>
      <c r="I580" s="3" t="s">
        <v>333</v>
      </c>
      <c r="J580" s="3"/>
      <c r="K580" s="3" t="s">
        <v>334</v>
      </c>
      <c r="L580" s="3">
        <f ca="1">ROUND(_xlfn.XLOOKUP($F580,$D$1:$D$5,$E$1:$E$5)*OFFSET(L580,5-$F580,0)/0.05,0)*0.05</f>
        <v>0.7</v>
      </c>
      <c r="M580" s="3"/>
      <c r="N580" s="3"/>
      <c r="O580" s="3"/>
      <c r="P580" s="3"/>
      <c r="Q580" s="3" t="s">
        <v>335</v>
      </c>
      <c r="R580" s="3"/>
      <c r="S580" s="3" t="str">
        <f>IF(H580="","",$B$2&amp;G580&amp;$B$2&amp;$B$1&amp;H580)</f>
        <v>"AtkPower":0.4</v>
      </c>
      <c r="T580" s="3" t="str">
        <f>IF(J580="","",$B$2&amp;I580&amp;$B$2&amp;$B$1&amp;J580)</f>
        <v/>
      </c>
      <c r="U580" s="3" t="str">
        <f ca="1">IF(L580="","",$B$2&amp;K580&amp;$B$2&amp;$B$1&amp;L580)</f>
        <v>"BuffPower":0.7</v>
      </c>
      <c r="V580" s="3" t="str">
        <f>IF(N580="","",$B$2&amp;M580&amp;$B$2&amp;$B$1&amp;N580)</f>
        <v/>
      </c>
      <c r="W580" s="3" t="str">
        <f>IF(P580="","",$B$2&amp;O580&amp;$B$2&amp;$B$1&amp;P580)</f>
        <v/>
      </c>
      <c r="X580" s="3" t="str">
        <f>IF(R580="","",$B$2&amp;Q580&amp;$B$2&amp;$B$1&amp;R580)</f>
        <v/>
      </c>
      <c r="Y580" s="3" t="str">
        <f ca="1" t="shared" si="147"/>
        <v>{"AtkPower":0.4,"BuffPower":0.7}</v>
      </c>
      <c r="Z580" s="11" t="s">
        <v>490</v>
      </c>
      <c r="AA580" s="11" t="str">
        <f t="shared" si="164"/>
        <v>格挡并用手枪射击，对&lt;c=A6EC41&gt;1&lt;/c&gt;个敌人造成&lt;q=attr_atk&gt;&lt;c=A6EC41&gt;40%&lt;/c&gt;伤害，自身获得&lt;c=A6EC41&gt;20%&lt;/c&gt;减伤</v>
      </c>
      <c r="AB580" s="11"/>
      <c r="AC580" s="11"/>
      <c r="AD580" s="11"/>
      <c r="AE580" s="11"/>
      <c r="AF580" s="11"/>
      <c r="AG580" s="11"/>
      <c r="AH580" s="11"/>
      <c r="AI580" s="11"/>
      <c r="AJ580" s="11" t="s">
        <v>491</v>
      </c>
      <c r="AK580" s="11" t="str">
        <f>$B$6</f>
        <v>&lt;c=A6EC41&gt;</v>
      </c>
      <c r="AL580" s="11">
        <v>1</v>
      </c>
      <c r="AM580" s="11" t="s">
        <v>298</v>
      </c>
      <c r="AN580" s="11" t="s">
        <v>343</v>
      </c>
      <c r="AO580" s="11" t="str">
        <f>$B$8&amp;$B$6</f>
        <v>&lt;q=attr_atk&gt;&lt;c=A6EC41&gt;</v>
      </c>
      <c r="AP580" s="11" t="str">
        <f>ROUND($H580*100,2)&amp;"%"</f>
        <v>40%</v>
      </c>
      <c r="AQ580" s="11" t="s">
        <v>298</v>
      </c>
      <c r="AR580" s="11" t="s">
        <v>492</v>
      </c>
      <c r="AS580" s="11" t="s">
        <v>304</v>
      </c>
      <c r="AT580" s="11" t="str">
        <f>"20%"</f>
        <v>20%</v>
      </c>
      <c r="AU580" s="11" t="s">
        <v>298</v>
      </c>
      <c r="AV580" s="11" t="s">
        <v>493</v>
      </c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 t="str">
        <f t="shared" si="148"/>
        <v>格挡子弹并用手枪射击敌人</v>
      </c>
      <c r="BQ580" s="11" t="str">
        <f t="shared" si="159"/>
        <v>格挡并用手枪射击，对&lt;c=A6EC41&gt;1&lt;/c&gt;个敌人造成&lt;q=attr_atk&gt;&lt;c=A6EC41&gt;40%&lt;/c&gt;伤害，自身获得&lt;c=A6EC41&gt;20%&lt;/c&gt;减伤</v>
      </c>
      <c r="BR580" s="1">
        <f t="shared" si="151"/>
        <v>1</v>
      </c>
      <c r="BS580" s="1">
        <f t="shared" si="152"/>
        <v>101</v>
      </c>
      <c r="BT580" s="1">
        <f>COUNTIF($BS$10:BS580,601)</f>
        <v>12</v>
      </c>
      <c r="BU580" s="1">
        <f t="shared" si="153"/>
        <v>0</v>
      </c>
    </row>
    <row r="581" spans="2:73">
      <c r="B581" s="1" t="str">
        <f t="shared" si="149"/>
        <v>SkillDescBrief4010901</v>
      </c>
      <c r="C581" s="1" t="str">
        <f t="shared" si="150"/>
        <v>SkillDescDetail401090102</v>
      </c>
      <c r="D581" s="3">
        <v>401090102</v>
      </c>
      <c r="E581" s="3">
        <v>4010901</v>
      </c>
      <c r="F581" s="3">
        <v>2</v>
      </c>
      <c r="G581" s="3" t="s">
        <v>332</v>
      </c>
      <c r="H581" s="3">
        <v>0.45</v>
      </c>
      <c r="I581" s="3" t="s">
        <v>333</v>
      </c>
      <c r="J581" s="3"/>
      <c r="K581" s="3" t="s">
        <v>334</v>
      </c>
      <c r="L581" s="3">
        <f ca="1">ROUND(_xlfn.XLOOKUP($F581,$D$1:$D$5,$E$1:$E$5)*OFFSET(L581,5-$F581,0)/0.05,0)*0.05</f>
        <v>0.75</v>
      </c>
      <c r="M581" s="3"/>
      <c r="N581" s="3"/>
      <c r="O581" s="3"/>
      <c r="P581" s="3"/>
      <c r="Q581" s="3" t="s">
        <v>335</v>
      </c>
      <c r="R581" s="3"/>
      <c r="S581" s="3" t="str">
        <f>IF(H581="","",$B$2&amp;G581&amp;$B$2&amp;$B$1&amp;H581)</f>
        <v>"AtkPower":0.45</v>
      </c>
      <c r="T581" s="3" t="str">
        <f>IF(J581="","",$B$2&amp;I581&amp;$B$2&amp;$B$1&amp;J581)</f>
        <v/>
      </c>
      <c r="U581" s="3" t="str">
        <f ca="1">IF(L581="","",$B$2&amp;K581&amp;$B$2&amp;$B$1&amp;L581)</f>
        <v>"BuffPower":0.75</v>
      </c>
      <c r="V581" s="3" t="str">
        <f>IF(N581="","",$B$2&amp;M581&amp;$B$2&amp;$B$1&amp;N581)</f>
        <v/>
      </c>
      <c r="W581" s="3" t="str">
        <f>IF(P581="","",$B$2&amp;O581&amp;$B$2&amp;$B$1&amp;P581)</f>
        <v/>
      </c>
      <c r="X581" s="3" t="str">
        <f>IF(R581="","",$B$2&amp;Q581&amp;$B$2&amp;$B$1&amp;R581)</f>
        <v/>
      </c>
      <c r="Y581" s="3" t="str">
        <f ca="1" t="shared" si="147"/>
        <v>{"AtkPower":0.45,"BuffPower":0.75}</v>
      </c>
      <c r="Z581" s="11" t="s">
        <v>490</v>
      </c>
      <c r="AA581" s="11" t="str">
        <f t="shared" si="164"/>
        <v>2级：造成的伤害提升&lt;q=attr_atk&gt;&lt;c=A6EC41&gt;45%&lt;/c&gt;</v>
      </c>
      <c r="AB581" s="11"/>
      <c r="AC581" s="11"/>
      <c r="AD581" s="11">
        <v>2</v>
      </c>
      <c r="AE581" s="11"/>
      <c r="AF581" s="11" t="s">
        <v>345</v>
      </c>
      <c r="AG581" s="11"/>
      <c r="AH581" s="11"/>
      <c r="AI581" s="11"/>
      <c r="AJ581" s="11" t="s">
        <v>302</v>
      </c>
      <c r="AK581" s="11" t="str">
        <f t="shared" ref="AK581:AK584" si="165">$B$8&amp;$B$6</f>
        <v>&lt;q=attr_atk&gt;&lt;c=A6EC41&gt;</v>
      </c>
      <c r="AL581" s="11" t="str">
        <f t="shared" ref="AL581:AL584" si="166">ROUND($H581*100,2)&amp;"%"</f>
        <v>45%</v>
      </c>
      <c r="AM581" s="11" t="s">
        <v>298</v>
      </c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 t="str">
        <f t="shared" si="148"/>
        <v>格挡子弹并用手枪射击敌人</v>
      </c>
      <c r="BQ581" s="11" t="str">
        <f t="shared" si="159"/>
        <v>2级：造成的伤害提升&lt;q=attr_atk&gt;&lt;c=A6EC41&gt;45%&lt;/c&gt;</v>
      </c>
      <c r="BR581" s="1">
        <f t="shared" si="151"/>
        <v>1</v>
      </c>
      <c r="BS581" s="1">
        <f t="shared" si="152"/>
        <v>102</v>
      </c>
      <c r="BT581" s="1">
        <f>COUNTIF($BS$10:BS581,601)</f>
        <v>12</v>
      </c>
      <c r="BU581" s="1">
        <f t="shared" si="153"/>
        <v>0</v>
      </c>
    </row>
    <row r="582" spans="2:73">
      <c r="B582" s="1" t="str">
        <f t="shared" si="149"/>
        <v>SkillDescBrief4010901</v>
      </c>
      <c r="C582" s="1" t="str">
        <f t="shared" si="150"/>
        <v>SkillDescDetail401090103</v>
      </c>
      <c r="D582" s="3">
        <v>401090103</v>
      </c>
      <c r="E582" s="3">
        <v>4010901</v>
      </c>
      <c r="F582" s="3">
        <v>3</v>
      </c>
      <c r="G582" s="3" t="s">
        <v>332</v>
      </c>
      <c r="H582" s="3">
        <f ca="1">ROUND(_xlfn.XLOOKUP($F582,$D$1:$D$5,$E$1:$E$5)*OFFSET(H582,5-$F582,0)/0.05,0)*0.05</f>
        <v>0.5</v>
      </c>
      <c r="I582" s="3" t="s">
        <v>333</v>
      </c>
      <c r="J582" s="3"/>
      <c r="K582" s="3" t="s">
        <v>334</v>
      </c>
      <c r="L582" s="3">
        <f ca="1">ROUND(_xlfn.XLOOKUP($F582,$D$1:$D$5,$E$1:$E$5)*OFFSET(L582,5-$F582,0)/0.05,0)*0.05</f>
        <v>0.8</v>
      </c>
      <c r="M582" s="3"/>
      <c r="N582" s="3"/>
      <c r="O582" s="3"/>
      <c r="P582" s="3"/>
      <c r="Q582" s="3" t="s">
        <v>335</v>
      </c>
      <c r="R582" s="3"/>
      <c r="S582" s="3" t="str">
        <f ca="1">IF(H582="","",$B$2&amp;G582&amp;$B$2&amp;$B$1&amp;H582)</f>
        <v>"AtkPower":0.5</v>
      </c>
      <c r="T582" s="3" t="str">
        <f>IF(J582="","",$B$2&amp;I582&amp;$B$2&amp;$B$1&amp;J582)</f>
        <v/>
      </c>
      <c r="U582" s="3" t="str">
        <f ca="1">IF(L582="","",$B$2&amp;K582&amp;$B$2&amp;$B$1&amp;L582)</f>
        <v>"BuffPower":0.8</v>
      </c>
      <c r="V582" s="3" t="str">
        <f>IF(N582="","",$B$2&amp;M582&amp;$B$2&amp;$B$1&amp;N582)</f>
        <v/>
      </c>
      <c r="W582" s="3" t="str">
        <f>IF(P582="","",$B$2&amp;O582&amp;$B$2&amp;$B$1&amp;P582)</f>
        <v/>
      </c>
      <c r="X582" s="3" t="str">
        <f>IF(R582="","",$B$2&amp;Q582&amp;$B$2&amp;$B$1&amp;R582)</f>
        <v/>
      </c>
      <c r="Y582" s="3" t="str">
        <f ca="1" t="shared" si="147"/>
        <v>{"AtkPower":0.5,"BuffPower":0.8}</v>
      </c>
      <c r="Z582" s="11" t="s">
        <v>490</v>
      </c>
      <c r="AA582" s="11" t="str">
        <f ca="1" t="shared" si="164"/>
        <v>3级：造成的伤害提升&lt;q=attr_atk&gt;&lt;c=A6EC41&gt;50%&lt;/c&gt;</v>
      </c>
      <c r="AB582" s="11"/>
      <c r="AC582" s="11"/>
      <c r="AD582" s="11">
        <v>3</v>
      </c>
      <c r="AE582" s="11"/>
      <c r="AF582" s="11" t="s">
        <v>345</v>
      </c>
      <c r="AG582" s="11"/>
      <c r="AH582" s="11"/>
      <c r="AI582" s="11"/>
      <c r="AJ582" s="11" t="s">
        <v>302</v>
      </c>
      <c r="AK582" s="11" t="str">
        <f t="shared" si="165"/>
        <v>&lt;q=attr_atk&gt;&lt;c=A6EC41&gt;</v>
      </c>
      <c r="AL582" s="11" t="str">
        <f ca="1" t="shared" si="166"/>
        <v>50%</v>
      </c>
      <c r="AM582" s="11" t="s">
        <v>298</v>
      </c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 t="str">
        <f t="shared" si="148"/>
        <v>格挡子弹并用手枪射击敌人</v>
      </c>
      <c r="BQ582" s="11" t="str">
        <f ca="1" t="shared" si="159"/>
        <v>3级：造成的伤害提升&lt;q=attr_atk&gt;&lt;c=A6EC41&gt;50%&lt;/c&gt;</v>
      </c>
      <c r="BR582" s="1">
        <f t="shared" si="151"/>
        <v>1</v>
      </c>
      <c r="BS582" s="1">
        <f t="shared" si="152"/>
        <v>103</v>
      </c>
      <c r="BT582" s="1">
        <f>COUNTIF($BS$10:BS582,601)</f>
        <v>12</v>
      </c>
      <c r="BU582" s="1">
        <f t="shared" si="153"/>
        <v>0</v>
      </c>
    </row>
    <row r="583" spans="2:73">
      <c r="B583" s="1" t="str">
        <f t="shared" si="149"/>
        <v>SkillDescBrief4010901</v>
      </c>
      <c r="C583" s="1" t="str">
        <f t="shared" si="150"/>
        <v>SkillDescDetail401090104</v>
      </c>
      <c r="D583" s="3">
        <v>401090104</v>
      </c>
      <c r="E583" s="3">
        <v>4010901</v>
      </c>
      <c r="F583" s="3">
        <v>4</v>
      </c>
      <c r="G583" s="3" t="s">
        <v>332</v>
      </c>
      <c r="H583" s="3">
        <f ca="1">ROUND(_xlfn.XLOOKUP($F583,$D$1:$D$5,$E$1:$E$5)*OFFSET(H583,5-$F583,0)/0.05,0)*0.05</f>
        <v>0.6</v>
      </c>
      <c r="I583" s="3" t="s">
        <v>333</v>
      </c>
      <c r="J583" s="3"/>
      <c r="K583" s="3" t="s">
        <v>334</v>
      </c>
      <c r="L583" s="3">
        <f ca="1">ROUND(_xlfn.XLOOKUP($F583,$D$1:$D$5,$E$1:$E$5)*OFFSET(L583,5-$F583,0)/0.05,0)*0.05</f>
        <v>0.9</v>
      </c>
      <c r="M583" s="3"/>
      <c r="N583" s="3"/>
      <c r="O583" s="3"/>
      <c r="P583" s="3"/>
      <c r="Q583" s="3" t="s">
        <v>335</v>
      </c>
      <c r="R583" s="3"/>
      <c r="S583" s="3" t="str">
        <f ca="1">IF(H583="","",$B$2&amp;G583&amp;$B$2&amp;$B$1&amp;H583)</f>
        <v>"AtkPower":0.6</v>
      </c>
      <c r="T583" s="3" t="str">
        <f>IF(J583="","",$B$2&amp;I583&amp;$B$2&amp;$B$1&amp;J583)</f>
        <v/>
      </c>
      <c r="U583" s="3" t="str">
        <f ca="1">IF(L583="","",$B$2&amp;K583&amp;$B$2&amp;$B$1&amp;L583)</f>
        <v>"BuffPower":0.9</v>
      </c>
      <c r="V583" s="3" t="str">
        <f>IF(N583="","",$B$2&amp;M583&amp;$B$2&amp;$B$1&amp;N583)</f>
        <v/>
      </c>
      <c r="W583" s="3" t="str">
        <f>IF(P583="","",$B$2&amp;O583&amp;$B$2&amp;$B$1&amp;P583)</f>
        <v/>
      </c>
      <c r="X583" s="3" t="str">
        <f>IF(R583="","",$B$2&amp;Q583&amp;$B$2&amp;$B$1&amp;R583)</f>
        <v/>
      </c>
      <c r="Y583" s="3" t="str">
        <f ca="1" t="shared" si="147"/>
        <v>{"AtkPower":0.6,"BuffPower":0.9}</v>
      </c>
      <c r="Z583" s="11" t="s">
        <v>490</v>
      </c>
      <c r="AA583" s="11" t="str">
        <f ca="1" t="shared" si="164"/>
        <v>4级：造成的伤害提升&lt;q=attr_atk&gt;&lt;c=A6EC41&gt;60%&lt;/c&gt;</v>
      </c>
      <c r="AB583" s="11"/>
      <c r="AC583" s="11"/>
      <c r="AD583" s="11">
        <v>4</v>
      </c>
      <c r="AE583" s="11"/>
      <c r="AF583" s="11" t="s">
        <v>345</v>
      </c>
      <c r="AG583" s="11"/>
      <c r="AH583" s="11"/>
      <c r="AI583" s="11"/>
      <c r="AJ583" s="11" t="s">
        <v>302</v>
      </c>
      <c r="AK583" s="11" t="str">
        <f t="shared" si="165"/>
        <v>&lt;q=attr_atk&gt;&lt;c=A6EC41&gt;</v>
      </c>
      <c r="AL583" s="11" t="str">
        <f ca="1" t="shared" si="166"/>
        <v>60%</v>
      </c>
      <c r="AM583" s="11" t="s">
        <v>298</v>
      </c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 t="str">
        <f t="shared" si="148"/>
        <v>格挡子弹并用手枪射击敌人</v>
      </c>
      <c r="BQ583" s="11" t="str">
        <f ca="1" t="shared" si="159"/>
        <v>4级：造成的伤害提升&lt;q=attr_atk&gt;&lt;c=A6EC41&gt;60%&lt;/c&gt;</v>
      </c>
      <c r="BR583" s="1">
        <f t="shared" si="151"/>
        <v>1</v>
      </c>
      <c r="BS583" s="1">
        <f t="shared" si="152"/>
        <v>104</v>
      </c>
      <c r="BT583" s="1">
        <f>COUNTIF($BS$10:BS583,601)</f>
        <v>12</v>
      </c>
      <c r="BU583" s="1">
        <f t="shared" si="153"/>
        <v>0</v>
      </c>
    </row>
    <row r="584" spans="2:73">
      <c r="B584" s="1" t="str">
        <f t="shared" si="149"/>
        <v>SkillDescBrief4010901</v>
      </c>
      <c r="C584" s="1" t="str">
        <f t="shared" si="150"/>
        <v>SkillDescDetail401090105</v>
      </c>
      <c r="D584" s="3">
        <v>401090105</v>
      </c>
      <c r="E584" s="3">
        <v>4010901</v>
      </c>
      <c r="F584" s="3">
        <v>5</v>
      </c>
      <c r="G584" s="3" t="s">
        <v>332</v>
      </c>
      <c r="H584" s="3">
        <v>0.65</v>
      </c>
      <c r="I584" s="3" t="s">
        <v>333</v>
      </c>
      <c r="J584" s="3"/>
      <c r="K584" s="3" t="s">
        <v>334</v>
      </c>
      <c r="L584" s="3">
        <v>1</v>
      </c>
      <c r="M584" s="3"/>
      <c r="N584" s="3"/>
      <c r="O584" s="3"/>
      <c r="P584" s="3"/>
      <c r="Q584" s="3" t="s">
        <v>335</v>
      </c>
      <c r="R584" s="3"/>
      <c r="S584" s="3" t="str">
        <f>IF(H584="","",$B$2&amp;G584&amp;$B$2&amp;$B$1&amp;H584)</f>
        <v>"AtkPower":0.65</v>
      </c>
      <c r="T584" s="3" t="str">
        <f>IF(J584="","",$B$2&amp;I584&amp;$B$2&amp;$B$1&amp;J584)</f>
        <v/>
      </c>
      <c r="U584" s="3" t="str">
        <f>IF(L584="","",$B$2&amp;K584&amp;$B$2&amp;$B$1&amp;L584)</f>
        <v>"BuffPower":1</v>
      </c>
      <c r="V584" s="3" t="str">
        <f>IF(N584="","",$B$2&amp;M584&amp;$B$2&amp;$B$1&amp;N584)</f>
        <v/>
      </c>
      <c r="W584" s="3" t="str">
        <f>IF(P584="","",$B$2&amp;O584&amp;$B$2&amp;$B$1&amp;P584)</f>
        <v/>
      </c>
      <c r="X584" s="3" t="str">
        <f>IF(R584="","",$B$2&amp;Q584&amp;$B$2&amp;$B$1&amp;R584)</f>
        <v/>
      </c>
      <c r="Y584" s="3" t="str">
        <f t="shared" si="147"/>
        <v>{"AtkPower":0.65,"BuffPower":1}</v>
      </c>
      <c r="Z584" s="11" t="s">
        <v>490</v>
      </c>
      <c r="AA584" s="11" t="str">
        <f t="shared" si="164"/>
        <v>5级：造成的伤害提升&lt;q=attr_atk&gt;&lt;c=A6EC41&gt;65%&lt;/c&gt;</v>
      </c>
      <c r="AB584" s="11"/>
      <c r="AC584" s="11"/>
      <c r="AD584" s="11">
        <v>5</v>
      </c>
      <c r="AE584" s="11"/>
      <c r="AF584" s="11" t="s">
        <v>345</v>
      </c>
      <c r="AG584" s="11"/>
      <c r="AH584" s="11"/>
      <c r="AI584" s="11"/>
      <c r="AJ584" s="11" t="s">
        <v>302</v>
      </c>
      <c r="AK584" s="11" t="str">
        <f t="shared" si="165"/>
        <v>&lt;q=attr_atk&gt;&lt;c=A6EC41&gt;</v>
      </c>
      <c r="AL584" s="11" t="str">
        <f t="shared" si="166"/>
        <v>65%</v>
      </c>
      <c r="AM584" s="11" t="s">
        <v>298</v>
      </c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 t="str">
        <f t="shared" si="148"/>
        <v>格挡子弹并用手枪射击敌人</v>
      </c>
      <c r="BQ584" s="11" t="str">
        <f t="shared" si="159"/>
        <v>5级：造成的伤害提升&lt;q=attr_atk&gt;&lt;c=A6EC41&gt;65%&lt;/c&gt;</v>
      </c>
      <c r="BR584" s="1">
        <f t="shared" si="151"/>
        <v>1</v>
      </c>
      <c r="BS584" s="1">
        <f t="shared" si="152"/>
        <v>105</v>
      </c>
      <c r="BT584" s="1">
        <f>COUNTIF($BS$10:BS584,601)</f>
        <v>12</v>
      </c>
      <c r="BU584" s="1">
        <f t="shared" si="153"/>
        <v>0</v>
      </c>
    </row>
    <row r="585" spans="2:73">
      <c r="B585" s="1" t="str">
        <f t="shared" si="149"/>
        <v>SkillDescBrief// 大招</v>
      </c>
      <c r="C585" s="1" t="str">
        <f t="shared" si="150"/>
        <v>SkillDescDetail// 大招</v>
      </c>
      <c r="D585" s="7" t="s">
        <v>199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 t="str">
        <f t="shared" si="147"/>
        <v/>
      </c>
      <c r="Z585" s="10" t="s">
        <v>336</v>
      </c>
      <c r="AA585" s="10" t="str">
        <f t="shared" si="164"/>
        <v/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 t="str">
        <f t="shared" si="148"/>
        <v/>
      </c>
      <c r="BQ585" s="10" t="str">
        <f t="shared" si="159"/>
        <v/>
      </c>
      <c r="BR585" s="1">
        <f t="shared" si="151"/>
        <v>0</v>
      </c>
      <c r="BS585" s="1">
        <f t="shared" si="152"/>
        <v>0</v>
      </c>
      <c r="BT585" s="1">
        <f>COUNTIF($BS$10:BS585,601)</f>
        <v>12</v>
      </c>
      <c r="BU585" s="1">
        <f t="shared" si="153"/>
        <v>0</v>
      </c>
    </row>
    <row r="586" spans="2:73">
      <c r="B586" s="1" t="str">
        <f t="shared" si="149"/>
        <v>SkillDescBrief4010902</v>
      </c>
      <c r="C586" s="1" t="str">
        <f t="shared" si="150"/>
        <v>SkillDescDetail401090201</v>
      </c>
      <c r="D586" s="3">
        <v>401090201</v>
      </c>
      <c r="E586" s="3">
        <v>4010902</v>
      </c>
      <c r="F586" s="3">
        <v>1</v>
      </c>
      <c r="G586" s="3" t="s">
        <v>332</v>
      </c>
      <c r="H586" s="3">
        <f ca="1">ROUND(_xlfn.XLOOKUP($F586,$D$1:$D$5,$E$1:$E$5)*OFFSET(H586,5-$F586,0)/0.05,0)*0.05</f>
        <v>1.9</v>
      </c>
      <c r="I586" s="3" t="s">
        <v>333</v>
      </c>
      <c r="J586" s="3"/>
      <c r="K586" s="3" t="s">
        <v>334</v>
      </c>
      <c r="L586" s="3"/>
      <c r="M586" s="3"/>
      <c r="N586" s="3"/>
      <c r="O586" s="3"/>
      <c r="P586" s="3"/>
      <c r="Q586" s="3" t="s">
        <v>335</v>
      </c>
      <c r="R586" s="3"/>
      <c r="S586" s="3" t="str">
        <f ca="1">IF(H586="","",$B$2&amp;G586&amp;$B$2&amp;$B$1&amp;H586)</f>
        <v>"AtkPower":1.9</v>
      </c>
      <c r="T586" s="3" t="str">
        <f>IF(J586="","",$B$2&amp;I586&amp;$B$2&amp;$B$1&amp;J586)</f>
        <v/>
      </c>
      <c r="U586" s="3" t="str">
        <f>IF(L586="","",$B$2&amp;K586&amp;$B$2&amp;$B$1&amp;L586)</f>
        <v/>
      </c>
      <c r="V586" s="3" t="str">
        <f>IF(N586="","",$B$2&amp;M586&amp;$B$2&amp;$B$1&amp;N586)</f>
        <v/>
      </c>
      <c r="W586" s="3" t="str">
        <f>IF(P586="","",$B$2&amp;O586&amp;$B$2&amp;$B$1&amp;P586)</f>
        <v/>
      </c>
      <c r="X586" s="3" t="str">
        <f>IF(R586="","",$B$2&amp;Q586&amp;$B$2&amp;$B$1&amp;R586)</f>
        <v/>
      </c>
      <c r="Y586" s="3" t="str">
        <f ca="1" t="shared" ref="Y586:Y649" si="167">IF(E586="","",$A$3&amp;_xlfn.TEXTJOIN($C$1,1,S586:X586)&amp;$A$4)</f>
        <v>{"AtkPower":1.9}</v>
      </c>
      <c r="Z586" s="11" t="s">
        <v>494</v>
      </c>
      <c r="AA586" s="11" t="str">
        <f ca="1" t="shared" si="164"/>
        <v>跳跃到敌人中间震击，对所有敌人造成&lt;q=attr_atk&gt;&lt;c=A6EC41&gt;190%&lt;/c&gt;伤害，自身获得&lt;q=attr_hp&gt;&lt;c=A6EC41&gt;40%&lt;/c&gt;护盾</v>
      </c>
      <c r="AB586" s="11"/>
      <c r="AC586" s="11"/>
      <c r="AD586" s="11"/>
      <c r="AE586" s="11"/>
      <c r="AF586" s="11"/>
      <c r="AG586" s="11"/>
      <c r="AH586" s="11"/>
      <c r="AI586" s="11"/>
      <c r="AJ586" s="11" t="s">
        <v>495</v>
      </c>
      <c r="AK586" s="11" t="str">
        <f t="shared" ref="AK586:AK590" si="168">$B$8&amp;$B$6</f>
        <v>&lt;q=attr_atk&gt;&lt;c=A6EC41&gt;</v>
      </c>
      <c r="AL586" s="11" t="str">
        <f ca="1" t="shared" ref="AL586:AL590" si="169">ROUND($H586*100,2)&amp;"%"</f>
        <v>190%</v>
      </c>
      <c r="AM586" s="11" t="s">
        <v>298</v>
      </c>
      <c r="AN586" s="11" t="s">
        <v>492</v>
      </c>
      <c r="AO586" s="11" t="str">
        <f>$B$9&amp;$B$6</f>
        <v>&lt;q=attr_hp&gt;&lt;c=A6EC41&gt;</v>
      </c>
      <c r="AP586" s="11" t="str">
        <f>"40%"</f>
        <v>40%</v>
      </c>
      <c r="AQ586" s="11" t="s">
        <v>298</v>
      </c>
      <c r="AR586" s="11" t="s">
        <v>496</v>
      </c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 t="str">
        <f t="shared" ref="BP586:BP649" si="170">Z586</f>
        <v>跳跃到敌人中间震击，获得护盾</v>
      </c>
      <c r="BQ586" s="11" t="str">
        <f ca="1" t="shared" si="159"/>
        <v>跳跃到敌人中间震击，对所有敌人造成&lt;q=attr_atk&gt;&lt;c=A6EC41&gt;190%&lt;/c&gt;伤害，自身获得&lt;q=attr_hp&gt;&lt;c=A6EC41&gt;40%&lt;/c&gt;护盾</v>
      </c>
      <c r="BR586" s="1">
        <f t="shared" si="151"/>
        <v>2</v>
      </c>
      <c r="BS586" s="1">
        <f t="shared" si="152"/>
        <v>201</v>
      </c>
      <c r="BT586" s="1">
        <f>COUNTIF($BS$10:BS586,601)</f>
        <v>12</v>
      </c>
      <c r="BU586" s="1">
        <f t="shared" si="153"/>
        <v>0</v>
      </c>
    </row>
    <row r="587" spans="2:73">
      <c r="B587" s="1" t="str">
        <f t="shared" ref="B587:B650" si="171">$C$3&amp;LEFT($D587,7)</f>
        <v>SkillDescBrief4010902</v>
      </c>
      <c r="C587" s="1" t="str">
        <f t="shared" ref="C587:C650" si="172">$C$4&amp;$D587</f>
        <v>SkillDescDetail401090202</v>
      </c>
      <c r="D587" s="3">
        <v>401090202</v>
      </c>
      <c r="E587" s="3">
        <v>4010902</v>
      </c>
      <c r="F587" s="3">
        <v>2</v>
      </c>
      <c r="G587" s="3" t="s">
        <v>332</v>
      </c>
      <c r="H587" s="3">
        <f ca="1">ROUND(_xlfn.XLOOKUP($F587,$D$1:$D$5,$E$1:$E$5)*OFFSET(H587,5-$F587,0)/0.05,0)*0.05</f>
        <v>2.05</v>
      </c>
      <c r="I587" s="3" t="s">
        <v>333</v>
      </c>
      <c r="J587" s="3"/>
      <c r="K587" s="3" t="s">
        <v>334</v>
      </c>
      <c r="L587" s="3"/>
      <c r="M587" s="3"/>
      <c r="N587" s="3"/>
      <c r="O587" s="3"/>
      <c r="P587" s="3"/>
      <c r="Q587" s="3" t="s">
        <v>335</v>
      </c>
      <c r="R587" s="3"/>
      <c r="S587" s="3" t="str">
        <f ca="1">IF(H587="","",$B$2&amp;G587&amp;$B$2&amp;$B$1&amp;H587)</f>
        <v>"AtkPower":2.05</v>
      </c>
      <c r="T587" s="3" t="str">
        <f>IF(J587="","",$B$2&amp;I587&amp;$B$2&amp;$B$1&amp;J587)</f>
        <v/>
      </c>
      <c r="U587" s="3" t="str">
        <f>IF(L587="","",$B$2&amp;K587&amp;$B$2&amp;$B$1&amp;L587)</f>
        <v/>
      </c>
      <c r="V587" s="3" t="str">
        <f>IF(N587="","",$B$2&amp;M587&amp;$B$2&amp;$B$1&amp;N587)</f>
        <v/>
      </c>
      <c r="W587" s="3" t="str">
        <f>IF(P587="","",$B$2&amp;O587&amp;$B$2&amp;$B$1&amp;P587)</f>
        <v/>
      </c>
      <c r="X587" s="3" t="str">
        <f>IF(R587="","",$B$2&amp;Q587&amp;$B$2&amp;$B$1&amp;R587)</f>
        <v/>
      </c>
      <c r="Y587" s="3" t="str">
        <f ca="1" t="shared" si="167"/>
        <v>{"AtkPower":2.05}</v>
      </c>
      <c r="Z587" s="11" t="s">
        <v>494</v>
      </c>
      <c r="AA587" s="11" t="str">
        <f ca="1" t="shared" si="164"/>
        <v>2级：造成的伤害提升&lt;q=attr_atk&gt;&lt;c=A6EC41&gt;205%&lt;/c&gt;</v>
      </c>
      <c r="AB587" s="11"/>
      <c r="AC587" s="11"/>
      <c r="AD587" s="11">
        <v>2</v>
      </c>
      <c r="AE587" s="11"/>
      <c r="AF587" s="11" t="s">
        <v>345</v>
      </c>
      <c r="AG587" s="11"/>
      <c r="AH587" s="11"/>
      <c r="AI587" s="11"/>
      <c r="AJ587" s="11" t="s">
        <v>302</v>
      </c>
      <c r="AK587" s="11" t="str">
        <f t="shared" si="168"/>
        <v>&lt;q=attr_atk&gt;&lt;c=A6EC41&gt;</v>
      </c>
      <c r="AL587" s="11" t="str">
        <f ca="1" t="shared" si="169"/>
        <v>205%</v>
      </c>
      <c r="AM587" s="11" t="s">
        <v>298</v>
      </c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 t="str">
        <f t="shared" si="170"/>
        <v>跳跃到敌人中间震击，获得护盾</v>
      </c>
      <c r="BQ587" s="11" t="str">
        <f ca="1" t="shared" si="159"/>
        <v>2级：造成的伤害提升&lt;q=attr_atk&gt;&lt;c=A6EC41&gt;205%&lt;/c&gt;</v>
      </c>
      <c r="BR587" s="1">
        <f t="shared" ref="BR587:BR650" si="173">MOD(E587,100)</f>
        <v>2</v>
      </c>
      <c r="BS587" s="1">
        <f t="shared" ref="BS587:BS650" si="174">BR587*100+F587</f>
        <v>202</v>
      </c>
      <c r="BT587" s="1">
        <f>COUNTIF($BS$10:BS587,601)</f>
        <v>12</v>
      </c>
      <c r="BU587" s="1">
        <f t="shared" ref="BU587:BU650" si="175">IF(MOD(BT587,2)=0,0,1)</f>
        <v>0</v>
      </c>
    </row>
    <row r="588" spans="2:73">
      <c r="B588" s="1" t="str">
        <f t="shared" si="171"/>
        <v>SkillDescBrief4010902</v>
      </c>
      <c r="C588" s="1" t="str">
        <f t="shared" si="172"/>
        <v>SkillDescDetail401090203</v>
      </c>
      <c r="D588" s="3">
        <v>401090203</v>
      </c>
      <c r="E588" s="3">
        <v>4010902</v>
      </c>
      <c r="F588" s="3">
        <v>3</v>
      </c>
      <c r="G588" s="3" t="s">
        <v>332</v>
      </c>
      <c r="H588" s="3">
        <f ca="1">ROUND(_xlfn.XLOOKUP($F588,$D$1:$D$5,$E$1:$E$5)*OFFSET(H588,5-$F588,0)/0.05,0)*0.05</f>
        <v>2.15</v>
      </c>
      <c r="I588" s="3" t="s">
        <v>333</v>
      </c>
      <c r="J588" s="3"/>
      <c r="K588" s="3" t="s">
        <v>334</v>
      </c>
      <c r="L588" s="3"/>
      <c r="M588" s="3"/>
      <c r="N588" s="3"/>
      <c r="O588" s="3"/>
      <c r="P588" s="3"/>
      <c r="Q588" s="3" t="s">
        <v>335</v>
      </c>
      <c r="R588" s="3"/>
      <c r="S588" s="3" t="str">
        <f ca="1">IF(H588="","",$B$2&amp;G588&amp;$B$2&amp;$B$1&amp;H588)</f>
        <v>"AtkPower":2.15</v>
      </c>
      <c r="T588" s="3" t="str">
        <f>IF(J588="","",$B$2&amp;I588&amp;$B$2&amp;$B$1&amp;J588)</f>
        <v/>
      </c>
      <c r="U588" s="3" t="str">
        <f>IF(L588="","",$B$2&amp;K588&amp;$B$2&amp;$B$1&amp;L588)</f>
        <v/>
      </c>
      <c r="V588" s="3" t="str">
        <f>IF(N588="","",$B$2&amp;M588&amp;$B$2&amp;$B$1&amp;N588)</f>
        <v/>
      </c>
      <c r="W588" s="3" t="str">
        <f>IF(P588="","",$B$2&amp;O588&amp;$B$2&amp;$B$1&amp;P588)</f>
        <v/>
      </c>
      <c r="X588" s="3" t="str">
        <f>IF(R588="","",$B$2&amp;Q588&amp;$B$2&amp;$B$1&amp;R588)</f>
        <v/>
      </c>
      <c r="Y588" s="3" t="str">
        <f ca="1" t="shared" si="167"/>
        <v>{"AtkPower":2.15}</v>
      </c>
      <c r="Z588" s="11" t="s">
        <v>494</v>
      </c>
      <c r="AA588" s="11" t="str">
        <f ca="1" t="shared" si="164"/>
        <v>3级：造成的伤害提升&lt;q=attr_atk&gt;&lt;c=A6EC41&gt;215%&lt;/c&gt;</v>
      </c>
      <c r="AB588" s="11"/>
      <c r="AC588" s="11"/>
      <c r="AD588" s="11">
        <v>3</v>
      </c>
      <c r="AE588" s="11"/>
      <c r="AF588" s="11" t="s">
        <v>345</v>
      </c>
      <c r="AG588" s="11"/>
      <c r="AH588" s="11"/>
      <c r="AI588" s="11"/>
      <c r="AJ588" s="11" t="s">
        <v>302</v>
      </c>
      <c r="AK588" s="11" t="str">
        <f t="shared" si="168"/>
        <v>&lt;q=attr_atk&gt;&lt;c=A6EC41&gt;</v>
      </c>
      <c r="AL588" s="11" t="str">
        <f ca="1" t="shared" si="169"/>
        <v>215%</v>
      </c>
      <c r="AM588" s="11" t="s">
        <v>298</v>
      </c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 t="str">
        <f t="shared" si="170"/>
        <v>跳跃到敌人中间震击，获得护盾</v>
      </c>
      <c r="BQ588" s="11" t="str">
        <f ca="1" t="shared" si="159"/>
        <v>3级：造成的伤害提升&lt;q=attr_atk&gt;&lt;c=A6EC41&gt;215%&lt;/c&gt;</v>
      </c>
      <c r="BR588" s="1">
        <f t="shared" si="173"/>
        <v>2</v>
      </c>
      <c r="BS588" s="1">
        <f t="shared" si="174"/>
        <v>203</v>
      </c>
      <c r="BT588" s="1">
        <f>COUNTIF($BS$10:BS588,601)</f>
        <v>12</v>
      </c>
      <c r="BU588" s="1">
        <f t="shared" si="175"/>
        <v>0</v>
      </c>
    </row>
    <row r="589" spans="2:73">
      <c r="B589" s="1" t="str">
        <f t="shared" si="171"/>
        <v>SkillDescBrief4010902</v>
      </c>
      <c r="C589" s="1" t="str">
        <f t="shared" si="172"/>
        <v>SkillDescDetail401090204</v>
      </c>
      <c r="D589" s="3">
        <v>401090204</v>
      </c>
      <c r="E589" s="3">
        <v>4010902</v>
      </c>
      <c r="F589" s="3">
        <v>4</v>
      </c>
      <c r="G589" s="3" t="s">
        <v>332</v>
      </c>
      <c r="H589" s="3">
        <f ca="1">ROUND(_xlfn.XLOOKUP($F589,$D$1:$D$5,$E$1:$E$5)*OFFSET(H589,5-$F589,0)/0.05,0)*0.05</f>
        <v>2.45</v>
      </c>
      <c r="I589" s="3" t="s">
        <v>333</v>
      </c>
      <c r="J589" s="3"/>
      <c r="K589" s="3" t="s">
        <v>334</v>
      </c>
      <c r="L589" s="3"/>
      <c r="M589" s="3"/>
      <c r="N589" s="3"/>
      <c r="O589" s="3"/>
      <c r="P589" s="3"/>
      <c r="Q589" s="3" t="s">
        <v>335</v>
      </c>
      <c r="R589" s="3"/>
      <c r="S589" s="3" t="str">
        <f ca="1">IF(H589="","",$B$2&amp;G589&amp;$B$2&amp;$B$1&amp;H589)</f>
        <v>"AtkPower":2.45</v>
      </c>
      <c r="T589" s="3" t="str">
        <f>IF(J589="","",$B$2&amp;I589&amp;$B$2&amp;$B$1&amp;J589)</f>
        <v/>
      </c>
      <c r="U589" s="3" t="str">
        <f>IF(L589="","",$B$2&amp;K589&amp;$B$2&amp;$B$1&amp;L589)</f>
        <v/>
      </c>
      <c r="V589" s="3" t="str">
        <f>IF(N589="","",$B$2&amp;M589&amp;$B$2&amp;$B$1&amp;N589)</f>
        <v/>
      </c>
      <c r="W589" s="3" t="str">
        <f>IF(P589="","",$B$2&amp;O589&amp;$B$2&amp;$B$1&amp;P589)</f>
        <v/>
      </c>
      <c r="X589" s="3" t="str">
        <f>IF(R589="","",$B$2&amp;Q589&amp;$B$2&amp;$B$1&amp;R589)</f>
        <v/>
      </c>
      <c r="Y589" s="3" t="str">
        <f ca="1" t="shared" si="167"/>
        <v>{"AtkPower":2.45}</v>
      </c>
      <c r="Z589" s="11" t="s">
        <v>494</v>
      </c>
      <c r="AA589" s="11" t="str">
        <f ca="1" t="shared" si="164"/>
        <v>4级：造成的伤害提升&lt;q=attr_atk&gt;&lt;c=A6EC41&gt;245%&lt;/c&gt;</v>
      </c>
      <c r="AB589" s="11"/>
      <c r="AC589" s="11"/>
      <c r="AD589" s="11">
        <v>4</v>
      </c>
      <c r="AE589" s="11"/>
      <c r="AF589" s="11" t="s">
        <v>345</v>
      </c>
      <c r="AG589" s="11"/>
      <c r="AH589" s="11"/>
      <c r="AI589" s="11"/>
      <c r="AJ589" s="11" t="s">
        <v>302</v>
      </c>
      <c r="AK589" s="11" t="str">
        <f t="shared" si="168"/>
        <v>&lt;q=attr_atk&gt;&lt;c=A6EC41&gt;</v>
      </c>
      <c r="AL589" s="11" t="str">
        <f ca="1" t="shared" si="169"/>
        <v>245%</v>
      </c>
      <c r="AM589" s="11" t="s">
        <v>298</v>
      </c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 t="str">
        <f t="shared" si="170"/>
        <v>跳跃到敌人中间震击，获得护盾</v>
      </c>
      <c r="BQ589" s="11" t="str">
        <f ca="1" t="shared" si="159"/>
        <v>4级：造成的伤害提升&lt;q=attr_atk&gt;&lt;c=A6EC41&gt;245%&lt;/c&gt;</v>
      </c>
      <c r="BR589" s="1">
        <f t="shared" si="173"/>
        <v>2</v>
      </c>
      <c r="BS589" s="1">
        <f t="shared" si="174"/>
        <v>204</v>
      </c>
      <c r="BT589" s="1">
        <f>COUNTIF($BS$10:BS589,601)</f>
        <v>12</v>
      </c>
      <c r="BU589" s="1">
        <f t="shared" si="175"/>
        <v>0</v>
      </c>
    </row>
    <row r="590" spans="2:73">
      <c r="B590" s="1" t="str">
        <f t="shared" si="171"/>
        <v>SkillDescBrief4010902</v>
      </c>
      <c r="C590" s="1" t="str">
        <f t="shared" si="172"/>
        <v>SkillDescDetail401090205</v>
      </c>
      <c r="D590" s="3">
        <v>401090205</v>
      </c>
      <c r="E590" s="3">
        <v>4010902</v>
      </c>
      <c r="F590" s="3">
        <v>5</v>
      </c>
      <c r="G590" s="3" t="s">
        <v>332</v>
      </c>
      <c r="H590" s="3">
        <v>2.7</v>
      </c>
      <c r="I590" s="3" t="s">
        <v>333</v>
      </c>
      <c r="J590" s="3"/>
      <c r="K590" s="3" t="s">
        <v>334</v>
      </c>
      <c r="L590" s="3"/>
      <c r="M590" s="3"/>
      <c r="N590" s="3"/>
      <c r="O590" s="3"/>
      <c r="P590" s="3"/>
      <c r="Q590" s="3" t="s">
        <v>335</v>
      </c>
      <c r="R590" s="3"/>
      <c r="S590" s="3" t="str">
        <f>IF(H590="","",$B$2&amp;G590&amp;$B$2&amp;$B$1&amp;H590)</f>
        <v>"AtkPower":2.7</v>
      </c>
      <c r="T590" s="3" t="str">
        <f>IF(J590="","",$B$2&amp;I590&amp;$B$2&amp;$B$1&amp;J590)</f>
        <v/>
      </c>
      <c r="U590" s="3" t="str">
        <f>IF(L590="","",$B$2&amp;K590&amp;$B$2&amp;$B$1&amp;L590)</f>
        <v/>
      </c>
      <c r="V590" s="3" t="str">
        <f>IF(N590="","",$B$2&amp;M590&amp;$B$2&amp;$B$1&amp;N590)</f>
        <v/>
      </c>
      <c r="W590" s="3" t="str">
        <f>IF(P590="","",$B$2&amp;O590&amp;$B$2&amp;$B$1&amp;P590)</f>
        <v/>
      </c>
      <c r="X590" s="3" t="str">
        <f>IF(R590="","",$B$2&amp;Q590&amp;$B$2&amp;$B$1&amp;R590)</f>
        <v/>
      </c>
      <c r="Y590" s="3" t="str">
        <f t="shared" si="167"/>
        <v>{"AtkPower":2.7}</v>
      </c>
      <c r="Z590" s="11" t="s">
        <v>494</v>
      </c>
      <c r="AA590" s="11" t="str">
        <f t="shared" si="164"/>
        <v>5级：造成的伤害提升&lt;q=attr_atk&gt;&lt;c=A6EC41&gt;270%&lt;/c&gt;</v>
      </c>
      <c r="AB590" s="11"/>
      <c r="AC590" s="11"/>
      <c r="AD590" s="11">
        <v>5</v>
      </c>
      <c r="AE590" s="11"/>
      <c r="AF590" s="11" t="s">
        <v>345</v>
      </c>
      <c r="AG590" s="11"/>
      <c r="AH590" s="11"/>
      <c r="AI590" s="11"/>
      <c r="AJ590" s="11" t="s">
        <v>302</v>
      </c>
      <c r="AK590" s="11" t="str">
        <f t="shared" si="168"/>
        <v>&lt;q=attr_atk&gt;&lt;c=A6EC41&gt;</v>
      </c>
      <c r="AL590" s="11" t="str">
        <f t="shared" si="169"/>
        <v>270%</v>
      </c>
      <c r="AM590" s="11" t="s">
        <v>298</v>
      </c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 t="str">
        <f t="shared" si="170"/>
        <v>跳跃到敌人中间震击，获得护盾</v>
      </c>
      <c r="BQ590" s="11" t="str">
        <f t="shared" si="159"/>
        <v>5级：造成的伤害提升&lt;q=attr_atk&gt;&lt;c=A6EC41&gt;270%&lt;/c&gt;</v>
      </c>
      <c r="BR590" s="1">
        <f t="shared" si="173"/>
        <v>2</v>
      </c>
      <c r="BS590" s="1">
        <f t="shared" si="174"/>
        <v>205</v>
      </c>
      <c r="BT590" s="1">
        <f>COUNTIF($BS$10:BS590,601)</f>
        <v>12</v>
      </c>
      <c r="BU590" s="1">
        <f t="shared" si="175"/>
        <v>0</v>
      </c>
    </row>
    <row r="591" spans="2:73">
      <c r="B591" s="1" t="str">
        <f t="shared" si="171"/>
        <v>SkillDescBrief// 经营被动</v>
      </c>
      <c r="C591" s="1" t="str">
        <f t="shared" si="172"/>
        <v>SkillDescDetail// 经营被动</v>
      </c>
      <c r="D591" s="7" t="s">
        <v>71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 t="str">
        <f t="shared" si="167"/>
        <v/>
      </c>
      <c r="Z591" s="10" t="s">
        <v>336</v>
      </c>
      <c r="AA591" s="10" t="str">
        <f t="shared" si="164"/>
        <v/>
      </c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 t="str">
        <f t="shared" si="170"/>
        <v/>
      </c>
      <c r="BQ591" s="10" t="str">
        <f t="shared" si="159"/>
        <v/>
      </c>
      <c r="BR591" s="1">
        <f t="shared" si="173"/>
        <v>0</v>
      </c>
      <c r="BS591" s="1">
        <f t="shared" si="174"/>
        <v>0</v>
      </c>
      <c r="BT591" s="1">
        <f>COUNTIF($BS$10:BS591,601)</f>
        <v>12</v>
      </c>
      <c r="BU591" s="1">
        <f t="shared" si="175"/>
        <v>0</v>
      </c>
    </row>
    <row r="592" spans="2:73">
      <c r="B592" s="1" t="str">
        <f t="shared" si="171"/>
        <v>SkillDescBrief4010903</v>
      </c>
      <c r="C592" s="1" t="str">
        <f t="shared" si="172"/>
        <v>SkillDescDetail401090301</v>
      </c>
      <c r="D592" s="3">
        <v>401090301</v>
      </c>
      <c r="E592" s="3">
        <v>4010903</v>
      </c>
      <c r="F592" s="3">
        <v>1</v>
      </c>
      <c r="G592" s="3" t="s">
        <v>332</v>
      </c>
      <c r="H592" s="3"/>
      <c r="I592" s="3" t="s">
        <v>333</v>
      </c>
      <c r="J592" s="3"/>
      <c r="K592" s="3" t="s">
        <v>334</v>
      </c>
      <c r="L592" s="3"/>
      <c r="M592" s="3"/>
      <c r="N592" s="3"/>
      <c r="O592" s="3"/>
      <c r="P592" s="3"/>
      <c r="Q592" s="3" t="s">
        <v>335</v>
      </c>
      <c r="R592" s="3"/>
      <c r="S592" s="3" t="str">
        <f>IF(H592="","",$B$2&amp;G592&amp;$B$2&amp;$B$1&amp;H592)</f>
        <v/>
      </c>
      <c r="T592" s="3" t="str">
        <f>IF(J592="","",$B$2&amp;I592&amp;$B$2&amp;$B$1&amp;J592)</f>
        <v/>
      </c>
      <c r="U592" s="3" t="str">
        <f>IF(L592="","",$B$2&amp;K592&amp;$B$2&amp;$B$1&amp;L592)</f>
        <v/>
      </c>
      <c r="V592" s="3" t="str">
        <f>IF(N592="","",$B$2&amp;M592&amp;$B$2&amp;$B$1&amp;N592)</f>
        <v/>
      </c>
      <c r="W592" s="3" t="str">
        <f>IF(P592="","",$B$2&amp;O592&amp;$B$2&amp;$B$1&amp;P592)</f>
        <v/>
      </c>
      <c r="X592" s="3" t="str">
        <f>IF(R592="","",$B$2&amp;Q592&amp;$B$2&amp;$B$1&amp;R592)</f>
        <v/>
      </c>
      <c r="Y592" s="3" t="str">
        <f t="shared" si="167"/>
        <v>{}</v>
      </c>
      <c r="Z592" s="11" t="s">
        <v>358</v>
      </c>
      <c r="AA592" s="11" t="str">
        <f t="shared" si="164"/>
        <v>放置在产业中时，产业收入提高&lt;c=A6EC41&gt;2&lt;/c&gt;倍，产业升级消耗减少&lt;c=A6EC41&gt;2&lt;/c&gt;倍</v>
      </c>
      <c r="AB592" s="11"/>
      <c r="AC592" s="11"/>
      <c r="AD592" s="11"/>
      <c r="AE592" s="11"/>
      <c r="AF592" s="11"/>
      <c r="AG592" s="11"/>
      <c r="AH592" s="11"/>
      <c r="AI592" s="11"/>
      <c r="AJ592" s="11" t="s">
        <v>359</v>
      </c>
      <c r="AK592" s="11" t="str">
        <f t="shared" ref="AK592:AK596" si="176">$B$6</f>
        <v>&lt;c=A6EC41&gt;</v>
      </c>
      <c r="AL592" s="11">
        <v>2</v>
      </c>
      <c r="AM592" s="11" t="s">
        <v>298</v>
      </c>
      <c r="AN592" s="11" t="s">
        <v>360</v>
      </c>
      <c r="AO592" s="11" t="s">
        <v>304</v>
      </c>
      <c r="AP592" s="11">
        <v>2</v>
      </c>
      <c r="AQ592" s="11" t="s">
        <v>298</v>
      </c>
      <c r="AR592" s="11" t="s">
        <v>361</v>
      </c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 t="str">
        <f t="shared" si="170"/>
        <v>使产业收入提高，升级消耗减少</v>
      </c>
      <c r="BQ592" s="11" t="str">
        <f t="shared" si="159"/>
        <v>放置在产业中时，产业收入提高&lt;c=A6EC41&gt;2&lt;/c&gt;倍，产业升级消耗减少&lt;c=A6EC41&gt;2&lt;/c&gt;倍</v>
      </c>
      <c r="BR592" s="1">
        <f t="shared" si="173"/>
        <v>3</v>
      </c>
      <c r="BS592" s="1">
        <f t="shared" si="174"/>
        <v>301</v>
      </c>
      <c r="BT592" s="1">
        <f>COUNTIF($BS$10:BS592,601)</f>
        <v>12</v>
      </c>
      <c r="BU592" s="1">
        <f t="shared" si="175"/>
        <v>0</v>
      </c>
    </row>
    <row r="593" spans="2:73">
      <c r="B593" s="1" t="str">
        <f t="shared" si="171"/>
        <v>SkillDescBrief4010903</v>
      </c>
      <c r="C593" s="1" t="str">
        <f t="shared" si="172"/>
        <v>SkillDescDetail401090302</v>
      </c>
      <c r="D593" s="3">
        <v>401090302</v>
      </c>
      <c r="E593" s="3">
        <v>4010903</v>
      </c>
      <c r="F593" s="3">
        <v>2</v>
      </c>
      <c r="G593" s="3" t="s">
        <v>332</v>
      </c>
      <c r="H593" s="3"/>
      <c r="I593" s="3" t="s">
        <v>333</v>
      </c>
      <c r="J593" s="3"/>
      <c r="K593" s="3" t="s">
        <v>334</v>
      </c>
      <c r="L593" s="3"/>
      <c r="M593" s="3"/>
      <c r="N593" s="3"/>
      <c r="O593" s="3"/>
      <c r="P593" s="3"/>
      <c r="Q593" s="3" t="s">
        <v>335</v>
      </c>
      <c r="R593" s="3"/>
      <c r="S593" s="3" t="str">
        <f>IF(H593="","",$B$2&amp;G593&amp;$B$2&amp;$B$1&amp;H593)</f>
        <v/>
      </c>
      <c r="T593" s="3" t="str">
        <f>IF(J593="","",$B$2&amp;I593&amp;$B$2&amp;$B$1&amp;J593)</f>
        <v/>
      </c>
      <c r="U593" s="3" t="str">
        <f>IF(L593="","",$B$2&amp;K593&amp;$B$2&amp;$B$1&amp;L593)</f>
        <v/>
      </c>
      <c r="V593" s="3" t="str">
        <f>IF(N593="","",$B$2&amp;M593&amp;$B$2&amp;$B$1&amp;N593)</f>
        <v/>
      </c>
      <c r="W593" s="3" t="str">
        <f>IF(P593="","",$B$2&amp;O593&amp;$B$2&amp;$B$1&amp;P593)</f>
        <v/>
      </c>
      <c r="X593" s="3" t="str">
        <f>IF(R593="","",$B$2&amp;Q593&amp;$B$2&amp;$B$1&amp;R593)</f>
        <v/>
      </c>
      <c r="Y593" s="3" t="str">
        <f t="shared" si="167"/>
        <v>{}</v>
      </c>
      <c r="Z593" s="11" t="s">
        <v>358</v>
      </c>
      <c r="AA593" s="11" t="str">
        <f t="shared" si="164"/>
        <v>2级：放置在产业中时，产业收入提高&lt;c=A6EC41&gt;8&lt;/c&gt;倍，产业升级消耗减少&lt;c=A6EC41&gt;8&lt;/c&gt;倍</v>
      </c>
      <c r="AB593" s="11"/>
      <c r="AC593" s="11"/>
      <c r="AD593" s="11">
        <v>2</v>
      </c>
      <c r="AE593" s="11"/>
      <c r="AF593" s="11" t="s">
        <v>345</v>
      </c>
      <c r="AG593" s="11"/>
      <c r="AH593" s="11"/>
      <c r="AI593" s="11"/>
      <c r="AJ593" s="11" t="s">
        <v>359</v>
      </c>
      <c r="AK593" s="11" t="str">
        <f t="shared" si="176"/>
        <v>&lt;c=A6EC41&gt;</v>
      </c>
      <c r="AL593" s="11">
        <f>AL592*4</f>
        <v>8</v>
      </c>
      <c r="AM593" s="11" t="s">
        <v>298</v>
      </c>
      <c r="AN593" s="11" t="s">
        <v>360</v>
      </c>
      <c r="AO593" s="11" t="s">
        <v>304</v>
      </c>
      <c r="AP593" s="11">
        <f>AP592*4</f>
        <v>8</v>
      </c>
      <c r="AQ593" s="11" t="s">
        <v>298</v>
      </c>
      <c r="AR593" s="11" t="s">
        <v>361</v>
      </c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 t="str">
        <f t="shared" si="170"/>
        <v>使产业收入提高，升级消耗减少</v>
      </c>
      <c r="BQ593" s="11" t="str">
        <f t="shared" si="159"/>
        <v>2级：放置在产业中时，产业收入提高&lt;c=A6EC41&gt;8&lt;/c&gt;倍，产业升级消耗减少&lt;c=A6EC41&gt;8&lt;/c&gt;倍</v>
      </c>
      <c r="BR593" s="1">
        <f t="shared" si="173"/>
        <v>3</v>
      </c>
      <c r="BS593" s="1">
        <f t="shared" si="174"/>
        <v>302</v>
      </c>
      <c r="BT593" s="1">
        <f>COUNTIF($BS$10:BS593,601)</f>
        <v>12</v>
      </c>
      <c r="BU593" s="1">
        <f t="shared" si="175"/>
        <v>0</v>
      </c>
    </row>
    <row r="594" spans="2:73">
      <c r="B594" s="1" t="str">
        <f t="shared" si="171"/>
        <v>SkillDescBrief4010903</v>
      </c>
      <c r="C594" s="1" t="str">
        <f t="shared" si="172"/>
        <v>SkillDescDetail401090303</v>
      </c>
      <c r="D594" s="3">
        <v>401090303</v>
      </c>
      <c r="E594" s="3">
        <v>4010903</v>
      </c>
      <c r="F594" s="3">
        <v>3</v>
      </c>
      <c r="G594" s="3" t="s">
        <v>332</v>
      </c>
      <c r="H594" s="3"/>
      <c r="I594" s="3" t="s">
        <v>333</v>
      </c>
      <c r="J594" s="3"/>
      <c r="K594" s="3" t="s">
        <v>334</v>
      </c>
      <c r="L594" s="3"/>
      <c r="M594" s="3"/>
      <c r="N594" s="3"/>
      <c r="O594" s="3"/>
      <c r="P594" s="3"/>
      <c r="Q594" s="3" t="s">
        <v>335</v>
      </c>
      <c r="R594" s="3"/>
      <c r="S594" s="3" t="str">
        <f>IF(H594="","",$B$2&amp;G594&amp;$B$2&amp;$B$1&amp;H594)</f>
        <v/>
      </c>
      <c r="T594" s="3" t="str">
        <f>IF(J594="","",$B$2&amp;I594&amp;$B$2&amp;$B$1&amp;J594)</f>
        <v/>
      </c>
      <c r="U594" s="3" t="str">
        <f>IF(L594="","",$B$2&amp;K594&amp;$B$2&amp;$B$1&amp;L594)</f>
        <v/>
      </c>
      <c r="V594" s="3" t="str">
        <f>IF(N594="","",$B$2&amp;M594&amp;$B$2&amp;$B$1&amp;N594)</f>
        <v/>
      </c>
      <c r="W594" s="3" t="str">
        <f>IF(P594="","",$B$2&amp;O594&amp;$B$2&amp;$B$1&amp;P594)</f>
        <v/>
      </c>
      <c r="X594" s="3" t="str">
        <f>IF(R594="","",$B$2&amp;Q594&amp;$B$2&amp;$B$1&amp;R594)</f>
        <v/>
      </c>
      <c r="Y594" s="3" t="str">
        <f t="shared" si="167"/>
        <v>{}</v>
      </c>
      <c r="Z594" s="11" t="s">
        <v>358</v>
      </c>
      <c r="AA594" s="11" t="str">
        <f t="shared" si="164"/>
        <v>3级：放置在产业中时，产业收入提高&lt;c=A6EC41&gt;32&lt;/c&gt;倍，产业升级消耗减少&lt;c=A6EC41&gt;32&lt;/c&gt;倍</v>
      </c>
      <c r="AB594" s="11"/>
      <c r="AC594" s="11"/>
      <c r="AD594" s="11">
        <v>3</v>
      </c>
      <c r="AE594" s="11"/>
      <c r="AF594" s="11" t="s">
        <v>345</v>
      </c>
      <c r="AG594" s="11"/>
      <c r="AH594" s="11"/>
      <c r="AI594" s="11"/>
      <c r="AJ594" s="11" t="s">
        <v>359</v>
      </c>
      <c r="AK594" s="11" t="str">
        <f t="shared" si="176"/>
        <v>&lt;c=A6EC41&gt;</v>
      </c>
      <c r="AL594" s="11">
        <f>AL593*4</f>
        <v>32</v>
      </c>
      <c r="AM594" s="11" t="s">
        <v>298</v>
      </c>
      <c r="AN594" s="11" t="s">
        <v>360</v>
      </c>
      <c r="AO594" s="11" t="s">
        <v>304</v>
      </c>
      <c r="AP594" s="11">
        <f>AP593*4</f>
        <v>32</v>
      </c>
      <c r="AQ594" s="11" t="s">
        <v>298</v>
      </c>
      <c r="AR594" s="11" t="s">
        <v>361</v>
      </c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 t="str">
        <f t="shared" si="170"/>
        <v>使产业收入提高，升级消耗减少</v>
      </c>
      <c r="BQ594" s="11" t="str">
        <f t="shared" si="159"/>
        <v>3级：放置在产业中时，产业收入提高&lt;c=A6EC41&gt;32&lt;/c&gt;倍，产业升级消耗减少&lt;c=A6EC41&gt;32&lt;/c&gt;倍</v>
      </c>
      <c r="BR594" s="1">
        <f t="shared" si="173"/>
        <v>3</v>
      </c>
      <c r="BS594" s="1">
        <f t="shared" si="174"/>
        <v>303</v>
      </c>
      <c r="BT594" s="1">
        <f>COUNTIF($BS$10:BS594,601)</f>
        <v>12</v>
      </c>
      <c r="BU594" s="1">
        <f t="shared" si="175"/>
        <v>0</v>
      </c>
    </row>
    <row r="595" spans="2:73">
      <c r="B595" s="1" t="str">
        <f t="shared" si="171"/>
        <v>SkillDescBrief4010903</v>
      </c>
      <c r="C595" s="1" t="str">
        <f t="shared" si="172"/>
        <v>SkillDescDetail401090304</v>
      </c>
      <c r="D595" s="3">
        <v>401090304</v>
      </c>
      <c r="E595" s="3">
        <v>4010903</v>
      </c>
      <c r="F595" s="3">
        <v>4</v>
      </c>
      <c r="G595" s="3" t="s">
        <v>332</v>
      </c>
      <c r="H595" s="3"/>
      <c r="I595" s="3" t="s">
        <v>333</v>
      </c>
      <c r="J595" s="3"/>
      <c r="K595" s="3" t="s">
        <v>334</v>
      </c>
      <c r="L595" s="3"/>
      <c r="M595" s="3"/>
      <c r="N595" s="3"/>
      <c r="O595" s="3"/>
      <c r="P595" s="3"/>
      <c r="Q595" s="3" t="s">
        <v>335</v>
      </c>
      <c r="R595" s="3"/>
      <c r="S595" s="3" t="str">
        <f>IF(H595="","",$B$2&amp;G595&amp;$B$2&amp;$B$1&amp;H595)</f>
        <v/>
      </c>
      <c r="T595" s="3" t="str">
        <f>IF(J595="","",$B$2&amp;I595&amp;$B$2&amp;$B$1&amp;J595)</f>
        <v/>
      </c>
      <c r="U595" s="3" t="str">
        <f>IF(L595="","",$B$2&amp;K595&amp;$B$2&amp;$B$1&amp;L595)</f>
        <v/>
      </c>
      <c r="V595" s="3" t="str">
        <f>IF(N595="","",$B$2&amp;M595&amp;$B$2&amp;$B$1&amp;N595)</f>
        <v/>
      </c>
      <c r="W595" s="3" t="str">
        <f>IF(P595="","",$B$2&amp;O595&amp;$B$2&amp;$B$1&amp;P595)</f>
        <v/>
      </c>
      <c r="X595" s="3" t="str">
        <f>IF(R595="","",$B$2&amp;Q595&amp;$B$2&amp;$B$1&amp;R595)</f>
        <v/>
      </c>
      <c r="Y595" s="3" t="str">
        <f t="shared" si="167"/>
        <v>{}</v>
      </c>
      <c r="Z595" s="11" t="s">
        <v>358</v>
      </c>
      <c r="AA595" s="11" t="str">
        <f t="shared" si="164"/>
        <v>4级：放置在产业中时，产业收入提高&lt;c=A6EC41&gt;64&lt;/c&gt;倍，产业升级消耗减少&lt;c=A6EC41&gt;64&lt;/c&gt;倍</v>
      </c>
      <c r="AB595" s="11"/>
      <c r="AC595" s="11"/>
      <c r="AD595" s="11">
        <v>4</v>
      </c>
      <c r="AE595" s="11"/>
      <c r="AF595" s="11" t="s">
        <v>345</v>
      </c>
      <c r="AG595" s="11"/>
      <c r="AH595" s="11"/>
      <c r="AI595" s="11"/>
      <c r="AJ595" s="11" t="s">
        <v>359</v>
      </c>
      <c r="AK595" s="11" t="str">
        <f t="shared" si="176"/>
        <v>&lt;c=A6EC41&gt;</v>
      </c>
      <c r="AL595" s="11">
        <v>64</v>
      </c>
      <c r="AM595" s="11" t="s">
        <v>298</v>
      </c>
      <c r="AN595" s="11" t="s">
        <v>360</v>
      </c>
      <c r="AO595" s="11" t="s">
        <v>304</v>
      </c>
      <c r="AP595" s="11">
        <v>64</v>
      </c>
      <c r="AQ595" s="11" t="s">
        <v>298</v>
      </c>
      <c r="AR595" s="11" t="s">
        <v>361</v>
      </c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 t="str">
        <f t="shared" si="170"/>
        <v>使产业收入提高，升级消耗减少</v>
      </c>
      <c r="BQ595" s="11" t="str">
        <f t="shared" si="159"/>
        <v>4级：放置在产业中时，产业收入提高&lt;c=A6EC41&gt;64&lt;/c&gt;倍，产业升级消耗减少&lt;c=A6EC41&gt;64&lt;/c&gt;倍</v>
      </c>
      <c r="BR595" s="1">
        <f t="shared" si="173"/>
        <v>3</v>
      </c>
      <c r="BS595" s="1">
        <f t="shared" si="174"/>
        <v>304</v>
      </c>
      <c r="BT595" s="1">
        <f>COUNTIF($BS$10:BS595,601)</f>
        <v>12</v>
      </c>
      <c r="BU595" s="1">
        <f t="shared" si="175"/>
        <v>0</v>
      </c>
    </row>
    <row r="596" spans="2:73">
      <c r="B596" s="1" t="str">
        <f t="shared" si="171"/>
        <v>SkillDescBrief4010903</v>
      </c>
      <c r="C596" s="1" t="str">
        <f t="shared" si="172"/>
        <v>SkillDescDetail401090305</v>
      </c>
      <c r="D596" s="3">
        <v>401090305</v>
      </c>
      <c r="E596" s="3">
        <v>4010903</v>
      </c>
      <c r="F596" s="3">
        <v>5</v>
      </c>
      <c r="G596" s="3" t="s">
        <v>332</v>
      </c>
      <c r="H596" s="3"/>
      <c r="I596" s="3" t="s">
        <v>333</v>
      </c>
      <c r="J596" s="3"/>
      <c r="K596" s="3" t="s">
        <v>334</v>
      </c>
      <c r="L596" s="3"/>
      <c r="M596" s="3"/>
      <c r="N596" s="3"/>
      <c r="O596" s="3"/>
      <c r="P596" s="3"/>
      <c r="Q596" s="3" t="s">
        <v>335</v>
      </c>
      <c r="R596" s="3"/>
      <c r="S596" s="3" t="str">
        <f>IF(H596="","",$B$2&amp;G596&amp;$B$2&amp;$B$1&amp;H596)</f>
        <v/>
      </c>
      <c r="T596" s="3" t="str">
        <f>IF(J596="","",$B$2&amp;I596&amp;$B$2&amp;$B$1&amp;J596)</f>
        <v/>
      </c>
      <c r="U596" s="3" t="str">
        <f>IF(L596="","",$B$2&amp;K596&amp;$B$2&amp;$B$1&amp;L596)</f>
        <v/>
      </c>
      <c r="V596" s="3" t="str">
        <f>IF(N596="","",$B$2&amp;M596&amp;$B$2&amp;$B$1&amp;N596)</f>
        <v/>
      </c>
      <c r="W596" s="3" t="str">
        <f>IF(P596="","",$B$2&amp;O596&amp;$B$2&amp;$B$1&amp;P596)</f>
        <v/>
      </c>
      <c r="X596" s="3" t="str">
        <f>IF(R596="","",$B$2&amp;Q596&amp;$B$2&amp;$B$1&amp;R596)</f>
        <v/>
      </c>
      <c r="Y596" s="3" t="str">
        <f t="shared" si="167"/>
        <v>{}</v>
      </c>
      <c r="Z596" s="11" t="s">
        <v>358</v>
      </c>
      <c r="AA596" s="11" t="str">
        <f t="shared" si="164"/>
        <v>5级：放置在产业中时，产业收入提高&lt;c=A6EC41&gt;128&lt;/c&gt;倍，产业升级消耗减少&lt;c=A6EC41&gt;128&lt;/c&gt;倍</v>
      </c>
      <c r="AB596" s="11"/>
      <c r="AC596" s="11"/>
      <c r="AD596" s="11">
        <v>5</v>
      </c>
      <c r="AE596" s="11"/>
      <c r="AF596" s="11" t="s">
        <v>345</v>
      </c>
      <c r="AG596" s="11"/>
      <c r="AH596" s="11"/>
      <c r="AI596" s="11"/>
      <c r="AJ596" s="11" t="s">
        <v>359</v>
      </c>
      <c r="AK596" s="11" t="str">
        <f t="shared" si="176"/>
        <v>&lt;c=A6EC41&gt;</v>
      </c>
      <c r="AL596" s="11">
        <v>128</v>
      </c>
      <c r="AM596" s="11" t="s">
        <v>298</v>
      </c>
      <c r="AN596" s="11" t="s">
        <v>360</v>
      </c>
      <c r="AO596" s="11" t="s">
        <v>304</v>
      </c>
      <c r="AP596" s="11">
        <v>128</v>
      </c>
      <c r="AQ596" s="11" t="s">
        <v>298</v>
      </c>
      <c r="AR596" s="11" t="s">
        <v>361</v>
      </c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 t="str">
        <f t="shared" si="170"/>
        <v>使产业收入提高，升级消耗减少</v>
      </c>
      <c r="BQ596" s="11" t="str">
        <f t="shared" si="159"/>
        <v>5级：放置在产业中时，产业收入提高&lt;c=A6EC41&gt;128&lt;/c&gt;倍，产业升级消耗减少&lt;c=A6EC41&gt;128&lt;/c&gt;倍</v>
      </c>
      <c r="BR596" s="1">
        <f t="shared" si="173"/>
        <v>3</v>
      </c>
      <c r="BS596" s="1">
        <f t="shared" si="174"/>
        <v>305</v>
      </c>
      <c r="BT596" s="1">
        <f>COUNTIF($BS$10:BS596,601)</f>
        <v>12</v>
      </c>
      <c r="BU596" s="1">
        <f t="shared" si="175"/>
        <v>0</v>
      </c>
    </row>
    <row r="597" spans="2:73">
      <c r="B597" s="1" t="str">
        <f t="shared" si="171"/>
        <v>SkillDescBrief// 战斗被动</v>
      </c>
      <c r="C597" s="1" t="str">
        <f t="shared" si="172"/>
        <v>SkillDescDetail// 战斗被动1</v>
      </c>
      <c r="D597" s="7" t="s">
        <v>337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 t="str">
        <f t="shared" si="167"/>
        <v/>
      </c>
      <c r="Z597" s="10" t="s">
        <v>336</v>
      </c>
      <c r="AA597" s="10" t="str">
        <f t="shared" si="164"/>
        <v/>
      </c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 t="str">
        <f t="shared" si="170"/>
        <v/>
      </c>
      <c r="BQ597" s="10" t="str">
        <f t="shared" si="159"/>
        <v/>
      </c>
      <c r="BR597" s="1">
        <f t="shared" si="173"/>
        <v>0</v>
      </c>
      <c r="BS597" s="1">
        <f t="shared" si="174"/>
        <v>0</v>
      </c>
      <c r="BT597" s="1">
        <f>COUNTIF($BS$10:BS597,601)</f>
        <v>12</v>
      </c>
      <c r="BU597" s="1">
        <f t="shared" si="175"/>
        <v>0</v>
      </c>
    </row>
    <row r="598" spans="2:73">
      <c r="B598" s="1" t="str">
        <f t="shared" si="171"/>
        <v>SkillDescBrief4010904</v>
      </c>
      <c r="C598" s="1" t="str">
        <f t="shared" si="172"/>
        <v>SkillDescDetail401090401</v>
      </c>
      <c r="D598" s="3">
        <v>401090401</v>
      </c>
      <c r="E598" s="3">
        <v>4010904</v>
      </c>
      <c r="F598" s="3">
        <v>1</v>
      </c>
      <c r="G598" s="3" t="s">
        <v>332</v>
      </c>
      <c r="H598" s="3">
        <v>0.12</v>
      </c>
      <c r="I598" s="3" t="s">
        <v>333</v>
      </c>
      <c r="J598" s="3"/>
      <c r="K598" s="3" t="s">
        <v>334</v>
      </c>
      <c r="L598" s="3">
        <f ca="1">ROUND(_xlfn.XLOOKUP($F598,$D$1:$D$5,$E$1:$E$5)*OFFSET(L598,5-$F598,0)/0.05,0)*0.05</f>
        <v>0.7</v>
      </c>
      <c r="M598" s="3"/>
      <c r="N598" s="3"/>
      <c r="O598" s="3"/>
      <c r="P598" s="3"/>
      <c r="Q598" s="3" t="s">
        <v>335</v>
      </c>
      <c r="R598" s="3"/>
      <c r="S598" s="3" t="str">
        <f>IF(H598="","",$B$2&amp;G598&amp;$B$2&amp;$B$1&amp;H598)</f>
        <v>"AtkPower":0.12</v>
      </c>
      <c r="T598" s="3" t="str">
        <f>IF(J598="","",$B$2&amp;I598&amp;$B$2&amp;$B$1&amp;J598)</f>
        <v/>
      </c>
      <c r="U598" s="3" t="str">
        <f ca="1">IF(L598="","",$B$2&amp;K598&amp;$B$2&amp;$B$1&amp;L598)</f>
        <v>"BuffPower":0.7</v>
      </c>
      <c r="V598" s="3" t="str">
        <f>IF(N598="","",$B$2&amp;M598&amp;$B$2&amp;$B$1&amp;N598)</f>
        <v/>
      </c>
      <c r="W598" s="3" t="str">
        <f>IF(P598="","",$B$2&amp;O598&amp;$B$2&amp;$B$1&amp;P598)</f>
        <v/>
      </c>
      <c r="X598" s="3" t="str">
        <f>IF(R598="","",$B$2&amp;Q598&amp;$B$2&amp;$B$1&amp;R598)</f>
        <v/>
      </c>
      <c r="Y598" s="3" t="str">
        <f ca="1" t="shared" si="167"/>
        <v>{"AtkPower":0.12,"BuffPower":0.7}</v>
      </c>
      <c r="Z598" s="11" t="s">
        <v>497</v>
      </c>
      <c r="AA598" s="11" t="str">
        <f t="shared" si="164"/>
        <v>受到伤害时反击敌人，对敌人造成&lt;q=attr_atk&gt;&lt;c=A6EC41&gt;12%&lt;/c&gt;伤害</v>
      </c>
      <c r="AB598" s="11"/>
      <c r="AC598" s="11"/>
      <c r="AD598" s="11"/>
      <c r="AE598" s="11"/>
      <c r="AF598" s="11"/>
      <c r="AG598" s="11"/>
      <c r="AH598" s="11"/>
      <c r="AI598" s="11"/>
      <c r="AJ598" s="11" t="s">
        <v>498</v>
      </c>
      <c r="AK598" s="11" t="str">
        <f t="shared" ref="AK598:AK602" si="177">$B$8&amp;$B$6</f>
        <v>&lt;q=attr_atk&gt;&lt;c=A6EC41&gt;</v>
      </c>
      <c r="AL598" s="11" t="str">
        <f t="shared" ref="AL598:AL602" si="178">ROUND($H598*100,2)&amp;"%"</f>
        <v>12%</v>
      </c>
      <c r="AM598" s="11" t="s">
        <v>298</v>
      </c>
      <c r="AN598" s="11" t="s">
        <v>344</v>
      </c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 t="str">
        <f t="shared" si="170"/>
        <v>反弹部分伤害</v>
      </c>
      <c r="BQ598" s="11" t="str">
        <f t="shared" si="159"/>
        <v>受到伤害时反击敌人，对敌人造成&lt;q=attr_atk&gt;&lt;c=A6EC41&gt;12%&lt;/c&gt;伤害</v>
      </c>
      <c r="BR598" s="1">
        <f t="shared" si="173"/>
        <v>4</v>
      </c>
      <c r="BS598" s="1">
        <f t="shared" si="174"/>
        <v>401</v>
      </c>
      <c r="BT598" s="1">
        <f>COUNTIF($BS$10:BS598,601)</f>
        <v>12</v>
      </c>
      <c r="BU598" s="1">
        <f t="shared" si="175"/>
        <v>0</v>
      </c>
    </row>
    <row r="599" spans="2:73">
      <c r="B599" s="1" t="str">
        <f t="shared" si="171"/>
        <v>SkillDescBrief4010904</v>
      </c>
      <c r="C599" s="1" t="str">
        <f t="shared" si="172"/>
        <v>SkillDescDetail401090402</v>
      </c>
      <c r="D599" s="3">
        <v>401090402</v>
      </c>
      <c r="E599" s="3">
        <v>4010904</v>
      </c>
      <c r="F599" s="3">
        <v>2</v>
      </c>
      <c r="G599" s="3" t="s">
        <v>332</v>
      </c>
      <c r="H599" s="3">
        <v>0.14</v>
      </c>
      <c r="I599" s="3" t="s">
        <v>333</v>
      </c>
      <c r="J599" s="3"/>
      <c r="K599" s="3" t="s">
        <v>334</v>
      </c>
      <c r="L599" s="3">
        <f ca="1">ROUND(_xlfn.XLOOKUP($F599,$D$1:$D$5,$E$1:$E$5)*OFFSET(L599,5-$F599,0)/0.05,0)*0.05</f>
        <v>0.75</v>
      </c>
      <c r="M599" s="3"/>
      <c r="N599" s="3"/>
      <c r="O599" s="3"/>
      <c r="P599" s="3"/>
      <c r="Q599" s="3" t="s">
        <v>335</v>
      </c>
      <c r="R599" s="3"/>
      <c r="S599" s="3" t="str">
        <f>IF(H599="","",$B$2&amp;G599&amp;$B$2&amp;$B$1&amp;H599)</f>
        <v>"AtkPower":0.14</v>
      </c>
      <c r="T599" s="3" t="str">
        <f>IF(J599="","",$B$2&amp;I599&amp;$B$2&amp;$B$1&amp;J599)</f>
        <v/>
      </c>
      <c r="U599" s="3" t="str">
        <f ca="1">IF(L599="","",$B$2&amp;K599&amp;$B$2&amp;$B$1&amp;L599)</f>
        <v>"BuffPower":0.75</v>
      </c>
      <c r="V599" s="3" t="str">
        <f>IF(N599="","",$B$2&amp;M599&amp;$B$2&amp;$B$1&amp;N599)</f>
        <v/>
      </c>
      <c r="W599" s="3" t="str">
        <f>IF(P599="","",$B$2&amp;O599&amp;$B$2&amp;$B$1&amp;P599)</f>
        <v/>
      </c>
      <c r="X599" s="3" t="str">
        <f>IF(R599="","",$B$2&amp;Q599&amp;$B$2&amp;$B$1&amp;R599)</f>
        <v/>
      </c>
      <c r="Y599" s="3" t="str">
        <f ca="1" t="shared" si="167"/>
        <v>{"AtkPower":0.14,"BuffPower":0.75}</v>
      </c>
      <c r="Z599" s="11" t="s">
        <v>497</v>
      </c>
      <c r="AA599" s="11" t="str">
        <f t="shared" si="164"/>
        <v>2级：反击造成的伤害提升至&lt;q=attr_atk&gt;&lt;c=A6EC41&gt;14%&lt;/c&gt;</v>
      </c>
      <c r="AB599" s="11"/>
      <c r="AC599" s="11"/>
      <c r="AD599" s="11">
        <v>2</v>
      </c>
      <c r="AE599" s="11"/>
      <c r="AF599" s="11" t="s">
        <v>345</v>
      </c>
      <c r="AG599" s="11"/>
      <c r="AH599" s="11"/>
      <c r="AI599" s="11"/>
      <c r="AJ599" s="11" t="s">
        <v>499</v>
      </c>
      <c r="AK599" s="11" t="str">
        <f t="shared" si="177"/>
        <v>&lt;q=attr_atk&gt;&lt;c=A6EC41&gt;</v>
      </c>
      <c r="AL599" s="11" t="str">
        <f t="shared" si="178"/>
        <v>14%</v>
      </c>
      <c r="AM599" s="11" t="s">
        <v>298</v>
      </c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 t="str">
        <f t="shared" si="170"/>
        <v>反弹部分伤害</v>
      </c>
      <c r="BQ599" s="11" t="str">
        <f t="shared" si="159"/>
        <v>2级：反击造成的伤害提升至&lt;q=attr_atk&gt;&lt;c=A6EC41&gt;14%&lt;/c&gt;</v>
      </c>
      <c r="BR599" s="1">
        <f t="shared" si="173"/>
        <v>4</v>
      </c>
      <c r="BS599" s="1">
        <f t="shared" si="174"/>
        <v>402</v>
      </c>
      <c r="BT599" s="1">
        <f>COUNTIF($BS$10:BS599,601)</f>
        <v>12</v>
      </c>
      <c r="BU599" s="1">
        <f t="shared" si="175"/>
        <v>0</v>
      </c>
    </row>
    <row r="600" spans="2:73">
      <c r="B600" s="1" t="str">
        <f t="shared" si="171"/>
        <v>SkillDescBrief4010904</v>
      </c>
      <c r="C600" s="1" t="str">
        <f t="shared" si="172"/>
        <v>SkillDescDetail401090403</v>
      </c>
      <c r="D600" s="3">
        <v>401090403</v>
      </c>
      <c r="E600" s="3">
        <v>4010904</v>
      </c>
      <c r="F600" s="3">
        <v>3</v>
      </c>
      <c r="G600" s="3" t="s">
        <v>332</v>
      </c>
      <c r="H600" s="3">
        <v>0.16</v>
      </c>
      <c r="I600" s="3" t="s">
        <v>333</v>
      </c>
      <c r="J600" s="3"/>
      <c r="K600" s="3" t="s">
        <v>334</v>
      </c>
      <c r="L600" s="3">
        <f ca="1">ROUND(_xlfn.XLOOKUP($F600,$D$1:$D$5,$E$1:$E$5)*OFFSET(L600,5-$F600,0)/0.05,0)*0.05</f>
        <v>0.8</v>
      </c>
      <c r="M600" s="3"/>
      <c r="N600" s="3"/>
      <c r="O600" s="3"/>
      <c r="P600" s="3"/>
      <c r="Q600" s="3" t="s">
        <v>335</v>
      </c>
      <c r="R600" s="3"/>
      <c r="S600" s="3" t="str">
        <f>IF(H600="","",$B$2&amp;G600&amp;$B$2&amp;$B$1&amp;H600)</f>
        <v>"AtkPower":0.16</v>
      </c>
      <c r="T600" s="3" t="str">
        <f>IF(J600="","",$B$2&amp;I600&amp;$B$2&amp;$B$1&amp;J600)</f>
        <v/>
      </c>
      <c r="U600" s="3" t="str">
        <f ca="1">IF(L600="","",$B$2&amp;K600&amp;$B$2&amp;$B$1&amp;L600)</f>
        <v>"BuffPower":0.8</v>
      </c>
      <c r="V600" s="3" t="str">
        <f>IF(N600="","",$B$2&amp;M600&amp;$B$2&amp;$B$1&amp;N600)</f>
        <v/>
      </c>
      <c r="W600" s="3" t="str">
        <f>IF(P600="","",$B$2&amp;O600&amp;$B$2&amp;$B$1&amp;P600)</f>
        <v/>
      </c>
      <c r="X600" s="3" t="str">
        <f>IF(R600="","",$B$2&amp;Q600&amp;$B$2&amp;$B$1&amp;R600)</f>
        <v/>
      </c>
      <c r="Y600" s="3" t="str">
        <f ca="1" t="shared" si="167"/>
        <v>{"AtkPower":0.16,"BuffPower":0.8}</v>
      </c>
      <c r="Z600" s="11" t="s">
        <v>497</v>
      </c>
      <c r="AA600" s="11" t="str">
        <f t="shared" si="164"/>
        <v>3级：反击造成的伤害提升至&lt;q=attr_atk&gt;&lt;c=A6EC41&gt;16%&lt;/c&gt;</v>
      </c>
      <c r="AB600" s="11"/>
      <c r="AC600" s="11"/>
      <c r="AD600" s="11">
        <v>3</v>
      </c>
      <c r="AE600" s="11"/>
      <c r="AF600" s="11" t="s">
        <v>345</v>
      </c>
      <c r="AG600" s="11"/>
      <c r="AH600" s="11"/>
      <c r="AI600" s="11"/>
      <c r="AJ600" s="11" t="s">
        <v>499</v>
      </c>
      <c r="AK600" s="11" t="str">
        <f t="shared" si="177"/>
        <v>&lt;q=attr_atk&gt;&lt;c=A6EC41&gt;</v>
      </c>
      <c r="AL600" s="11" t="str">
        <f t="shared" si="178"/>
        <v>16%</v>
      </c>
      <c r="AM600" s="11" t="s">
        <v>298</v>
      </c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 t="str">
        <f t="shared" si="170"/>
        <v>反弹部分伤害</v>
      </c>
      <c r="BQ600" s="11" t="str">
        <f t="shared" si="159"/>
        <v>3级：反击造成的伤害提升至&lt;q=attr_atk&gt;&lt;c=A6EC41&gt;16%&lt;/c&gt;</v>
      </c>
      <c r="BR600" s="1">
        <f t="shared" si="173"/>
        <v>4</v>
      </c>
      <c r="BS600" s="1">
        <f t="shared" si="174"/>
        <v>403</v>
      </c>
      <c r="BT600" s="1">
        <f>COUNTIF($BS$10:BS600,601)</f>
        <v>12</v>
      </c>
      <c r="BU600" s="1">
        <f t="shared" si="175"/>
        <v>0</v>
      </c>
    </row>
    <row r="601" spans="2:73">
      <c r="B601" s="1" t="str">
        <f t="shared" si="171"/>
        <v>SkillDescBrief4010904</v>
      </c>
      <c r="C601" s="1" t="str">
        <f t="shared" si="172"/>
        <v>SkillDescDetail401090404</v>
      </c>
      <c r="D601" s="3">
        <v>401090404</v>
      </c>
      <c r="E601" s="3">
        <v>4010904</v>
      </c>
      <c r="F601" s="3">
        <v>4</v>
      </c>
      <c r="G601" s="3" t="s">
        <v>332</v>
      </c>
      <c r="H601" s="3">
        <v>0.18</v>
      </c>
      <c r="I601" s="3" t="s">
        <v>333</v>
      </c>
      <c r="J601" s="3"/>
      <c r="K601" s="3" t="s">
        <v>334</v>
      </c>
      <c r="L601" s="3">
        <f ca="1">ROUND(_xlfn.XLOOKUP($F601,$D$1:$D$5,$E$1:$E$5)*OFFSET(L601,5-$F601,0)/0.05,0)*0.05</f>
        <v>0.9</v>
      </c>
      <c r="M601" s="3"/>
      <c r="N601" s="3"/>
      <c r="O601" s="3"/>
      <c r="P601" s="3"/>
      <c r="Q601" s="3" t="s">
        <v>335</v>
      </c>
      <c r="R601" s="3"/>
      <c r="S601" s="3" t="str">
        <f>IF(H601="","",$B$2&amp;G601&amp;$B$2&amp;$B$1&amp;H601)</f>
        <v>"AtkPower":0.18</v>
      </c>
      <c r="T601" s="3" t="str">
        <f>IF(J601="","",$B$2&amp;I601&amp;$B$2&amp;$B$1&amp;J601)</f>
        <v/>
      </c>
      <c r="U601" s="3" t="str">
        <f ca="1">IF(L601="","",$B$2&amp;K601&amp;$B$2&amp;$B$1&amp;L601)</f>
        <v>"BuffPower":0.9</v>
      </c>
      <c r="V601" s="3" t="str">
        <f>IF(N601="","",$B$2&amp;M601&amp;$B$2&amp;$B$1&amp;N601)</f>
        <v/>
      </c>
      <c r="W601" s="3" t="str">
        <f>IF(P601="","",$B$2&amp;O601&amp;$B$2&amp;$B$1&amp;P601)</f>
        <v/>
      </c>
      <c r="X601" s="3" t="str">
        <f>IF(R601="","",$B$2&amp;Q601&amp;$B$2&amp;$B$1&amp;R601)</f>
        <v/>
      </c>
      <c r="Y601" s="3" t="str">
        <f ca="1" t="shared" si="167"/>
        <v>{"AtkPower":0.18,"BuffPower":0.9}</v>
      </c>
      <c r="Z601" s="11" t="s">
        <v>497</v>
      </c>
      <c r="AA601" s="11" t="str">
        <f t="shared" si="164"/>
        <v>4级：反击造成的伤害提升至&lt;q=attr_atk&gt;&lt;c=A6EC41&gt;18%&lt;/c&gt;</v>
      </c>
      <c r="AB601" s="11"/>
      <c r="AC601" s="11"/>
      <c r="AD601" s="11">
        <v>4</v>
      </c>
      <c r="AE601" s="11"/>
      <c r="AF601" s="11" t="s">
        <v>345</v>
      </c>
      <c r="AG601" s="11"/>
      <c r="AH601" s="11"/>
      <c r="AI601" s="11"/>
      <c r="AJ601" s="11" t="s">
        <v>499</v>
      </c>
      <c r="AK601" s="11" t="str">
        <f t="shared" si="177"/>
        <v>&lt;q=attr_atk&gt;&lt;c=A6EC41&gt;</v>
      </c>
      <c r="AL601" s="11" t="str">
        <f t="shared" si="178"/>
        <v>18%</v>
      </c>
      <c r="AM601" s="11" t="s">
        <v>298</v>
      </c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 t="str">
        <f t="shared" si="170"/>
        <v>反弹部分伤害</v>
      </c>
      <c r="BQ601" s="11" t="str">
        <f t="shared" si="159"/>
        <v>4级：反击造成的伤害提升至&lt;q=attr_atk&gt;&lt;c=A6EC41&gt;18%&lt;/c&gt;</v>
      </c>
      <c r="BR601" s="1">
        <f t="shared" si="173"/>
        <v>4</v>
      </c>
      <c r="BS601" s="1">
        <f t="shared" si="174"/>
        <v>404</v>
      </c>
      <c r="BT601" s="1">
        <f>COUNTIF($BS$10:BS601,601)</f>
        <v>12</v>
      </c>
      <c r="BU601" s="1">
        <f t="shared" si="175"/>
        <v>0</v>
      </c>
    </row>
    <row r="602" spans="2:73">
      <c r="B602" s="1" t="str">
        <f t="shared" si="171"/>
        <v>SkillDescBrief4010904</v>
      </c>
      <c r="C602" s="1" t="str">
        <f t="shared" si="172"/>
        <v>SkillDescDetail401090405</v>
      </c>
      <c r="D602" s="3">
        <v>401090405</v>
      </c>
      <c r="E602" s="3">
        <v>4010904</v>
      </c>
      <c r="F602" s="3">
        <v>5</v>
      </c>
      <c r="G602" s="3" t="s">
        <v>332</v>
      </c>
      <c r="H602" s="3">
        <v>0.2</v>
      </c>
      <c r="I602" s="3" t="s">
        <v>333</v>
      </c>
      <c r="J602" s="3"/>
      <c r="K602" s="3" t="s">
        <v>334</v>
      </c>
      <c r="L602" s="3">
        <v>1</v>
      </c>
      <c r="M602" s="3"/>
      <c r="N602" s="3"/>
      <c r="O602" s="3"/>
      <c r="P602" s="3"/>
      <c r="Q602" s="3" t="s">
        <v>335</v>
      </c>
      <c r="R602" s="3"/>
      <c r="S602" s="3" t="str">
        <f>IF(H602="","",$B$2&amp;G602&amp;$B$2&amp;$B$1&amp;H602)</f>
        <v>"AtkPower":0.2</v>
      </c>
      <c r="T602" s="3" t="str">
        <f>IF(J602="","",$B$2&amp;I602&amp;$B$2&amp;$B$1&amp;J602)</f>
        <v/>
      </c>
      <c r="U602" s="3" t="str">
        <f>IF(L602="","",$B$2&amp;K602&amp;$B$2&amp;$B$1&amp;L602)</f>
        <v>"BuffPower":1</v>
      </c>
      <c r="V602" s="3" t="str">
        <f>IF(N602="","",$B$2&amp;M602&amp;$B$2&amp;$B$1&amp;N602)</f>
        <v/>
      </c>
      <c r="W602" s="3" t="str">
        <f>IF(P602="","",$B$2&amp;O602&amp;$B$2&amp;$B$1&amp;P602)</f>
        <v/>
      </c>
      <c r="X602" s="3" t="str">
        <f>IF(R602="","",$B$2&amp;Q602&amp;$B$2&amp;$B$1&amp;R602)</f>
        <v/>
      </c>
      <c r="Y602" s="3" t="str">
        <f t="shared" si="167"/>
        <v>{"AtkPower":0.2,"BuffPower":1}</v>
      </c>
      <c r="Z602" s="11" t="s">
        <v>497</v>
      </c>
      <c r="AA602" s="11" t="str">
        <f t="shared" si="164"/>
        <v>5级：反击造成的伤害提升至&lt;q=attr_atk&gt;&lt;c=A6EC41&gt;20%&lt;/c&gt;</v>
      </c>
      <c r="AB602" s="11"/>
      <c r="AC602" s="11"/>
      <c r="AD602" s="11">
        <v>5</v>
      </c>
      <c r="AE602" s="11"/>
      <c r="AF602" s="11" t="s">
        <v>345</v>
      </c>
      <c r="AG602" s="11"/>
      <c r="AH602" s="11"/>
      <c r="AI602" s="11"/>
      <c r="AJ602" s="11" t="s">
        <v>499</v>
      </c>
      <c r="AK602" s="11" t="str">
        <f t="shared" si="177"/>
        <v>&lt;q=attr_atk&gt;&lt;c=A6EC41&gt;</v>
      </c>
      <c r="AL602" s="11" t="str">
        <f t="shared" si="178"/>
        <v>20%</v>
      </c>
      <c r="AM602" s="11" t="s">
        <v>298</v>
      </c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 t="str">
        <f t="shared" si="170"/>
        <v>反弹部分伤害</v>
      </c>
      <c r="BQ602" s="11" t="str">
        <f t="shared" si="159"/>
        <v>5级：反击造成的伤害提升至&lt;q=attr_atk&gt;&lt;c=A6EC41&gt;20%&lt;/c&gt;</v>
      </c>
      <c r="BR602" s="1">
        <f t="shared" si="173"/>
        <v>4</v>
      </c>
      <c r="BS602" s="1">
        <f t="shared" si="174"/>
        <v>405</v>
      </c>
      <c r="BT602" s="1">
        <f>COUNTIF($BS$10:BS602,601)</f>
        <v>12</v>
      </c>
      <c r="BU602" s="1">
        <f t="shared" si="175"/>
        <v>0</v>
      </c>
    </row>
    <row r="603" spans="2:73">
      <c r="B603" s="1" t="str">
        <f t="shared" si="171"/>
        <v>SkillDescBrief// 战斗被动</v>
      </c>
      <c r="C603" s="1" t="str">
        <f t="shared" si="172"/>
        <v>SkillDescDetail// 战斗被动2</v>
      </c>
      <c r="D603" s="7" t="s">
        <v>338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 t="str">
        <f t="shared" si="167"/>
        <v/>
      </c>
      <c r="Z603" s="10" t="s">
        <v>336</v>
      </c>
      <c r="AA603" s="10" t="str">
        <f t="shared" si="164"/>
        <v/>
      </c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 t="str">
        <f t="shared" si="170"/>
        <v/>
      </c>
      <c r="BQ603" s="10" t="str">
        <f t="shared" si="159"/>
        <v/>
      </c>
      <c r="BR603" s="1">
        <f t="shared" si="173"/>
        <v>0</v>
      </c>
      <c r="BS603" s="1">
        <f t="shared" si="174"/>
        <v>0</v>
      </c>
      <c r="BT603" s="1">
        <f>COUNTIF($BS$10:BS603,601)</f>
        <v>12</v>
      </c>
      <c r="BU603" s="1">
        <f t="shared" si="175"/>
        <v>0</v>
      </c>
    </row>
    <row r="604" spans="2:73">
      <c r="B604" s="1" t="str">
        <f t="shared" si="171"/>
        <v>SkillDescBrief4010905</v>
      </c>
      <c r="C604" s="1" t="str">
        <f t="shared" si="172"/>
        <v>SkillDescDetail401090501</v>
      </c>
      <c r="D604" s="3">
        <v>401090501</v>
      </c>
      <c r="E604" s="3">
        <v>4010905</v>
      </c>
      <c r="F604" s="3">
        <v>1</v>
      </c>
      <c r="G604" s="3" t="s">
        <v>332</v>
      </c>
      <c r="H604" s="3"/>
      <c r="I604" s="3" t="s">
        <v>333</v>
      </c>
      <c r="J604" s="3"/>
      <c r="K604" s="3" t="s">
        <v>334</v>
      </c>
      <c r="L604" s="3"/>
      <c r="M604" s="3"/>
      <c r="N604" s="3"/>
      <c r="O604" s="3"/>
      <c r="P604" s="3"/>
      <c r="Q604" s="3" t="s">
        <v>335</v>
      </c>
      <c r="R604" s="3"/>
      <c r="S604" s="3" t="str">
        <f>IF(H604="","",$B$2&amp;G604&amp;$B$2&amp;$B$1&amp;H604)</f>
        <v/>
      </c>
      <c r="T604" s="3" t="str">
        <f>IF(J604="","",$B$2&amp;I604&amp;$B$2&amp;$B$1&amp;J604)</f>
        <v/>
      </c>
      <c r="U604" s="3" t="str">
        <f>IF(L604="","",$B$2&amp;K604&amp;$B$2&amp;$B$1&amp;L604)</f>
        <v/>
      </c>
      <c r="V604" s="3" t="str">
        <f>IF(N604="","",$B$2&amp;M604&amp;$B$2&amp;$B$1&amp;N604)</f>
        <v/>
      </c>
      <c r="W604" s="3" t="str">
        <f>IF(P604="","",$B$2&amp;O604&amp;$B$2&amp;$B$1&amp;P604)</f>
        <v/>
      </c>
      <c r="X604" s="3" t="str">
        <f>IF(R604="","",$B$2&amp;Q604&amp;$B$2&amp;$B$1&amp;R604)</f>
        <v/>
      </c>
      <c r="Y604" s="3" t="str">
        <f t="shared" si="167"/>
        <v>{}</v>
      </c>
      <c r="Z604" s="11" t="s">
        <v>336</v>
      </c>
      <c r="AA604" s="11" t="str">
        <f t="shared" si="164"/>
        <v/>
      </c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 t="str">
        <f t="shared" si="170"/>
        <v/>
      </c>
      <c r="BQ604" s="11" t="str">
        <f t="shared" si="159"/>
        <v/>
      </c>
      <c r="BR604" s="1">
        <f t="shared" si="173"/>
        <v>5</v>
      </c>
      <c r="BS604" s="1">
        <f t="shared" si="174"/>
        <v>501</v>
      </c>
      <c r="BT604" s="1">
        <f>COUNTIF($BS$10:BS604,601)</f>
        <v>12</v>
      </c>
      <c r="BU604" s="1">
        <f t="shared" si="175"/>
        <v>0</v>
      </c>
    </row>
    <row r="605" spans="2:73">
      <c r="B605" s="1" t="str">
        <f t="shared" si="171"/>
        <v>SkillDescBrief4010905</v>
      </c>
      <c r="C605" s="1" t="str">
        <f t="shared" si="172"/>
        <v>SkillDescDetail401090502</v>
      </c>
      <c r="D605" s="3">
        <v>401090502</v>
      </c>
      <c r="E605" s="3">
        <v>4010905</v>
      </c>
      <c r="F605" s="3">
        <v>2</v>
      </c>
      <c r="G605" s="3" t="s">
        <v>332</v>
      </c>
      <c r="H605" s="3"/>
      <c r="I605" s="3" t="s">
        <v>333</v>
      </c>
      <c r="J605" s="3"/>
      <c r="K605" s="3" t="s">
        <v>334</v>
      </c>
      <c r="L605" s="3"/>
      <c r="M605" s="3"/>
      <c r="N605" s="3"/>
      <c r="O605" s="3"/>
      <c r="P605" s="3"/>
      <c r="Q605" s="3" t="s">
        <v>335</v>
      </c>
      <c r="R605" s="3"/>
      <c r="S605" s="3" t="str">
        <f>IF(H605="","",$B$2&amp;G605&amp;$B$2&amp;$B$1&amp;H605)</f>
        <v/>
      </c>
      <c r="T605" s="3" t="str">
        <f>IF(J605="","",$B$2&amp;I605&amp;$B$2&amp;$B$1&amp;J605)</f>
        <v/>
      </c>
      <c r="U605" s="3" t="str">
        <f>IF(L605="","",$B$2&amp;K605&amp;$B$2&amp;$B$1&amp;L605)</f>
        <v/>
      </c>
      <c r="V605" s="3" t="str">
        <f>IF(N605="","",$B$2&amp;M605&amp;$B$2&amp;$B$1&amp;N605)</f>
        <v/>
      </c>
      <c r="W605" s="3" t="str">
        <f>IF(P605="","",$B$2&amp;O605&amp;$B$2&amp;$B$1&amp;P605)</f>
        <v/>
      </c>
      <c r="X605" s="3" t="str">
        <f>IF(R605="","",$B$2&amp;Q605&amp;$B$2&amp;$B$1&amp;R605)</f>
        <v/>
      </c>
      <c r="Y605" s="3" t="str">
        <f t="shared" si="167"/>
        <v>{}</v>
      </c>
      <c r="Z605" s="11" t="s">
        <v>336</v>
      </c>
      <c r="AA605" s="11" t="str">
        <f t="shared" si="164"/>
        <v/>
      </c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 t="str">
        <f t="shared" si="170"/>
        <v/>
      </c>
      <c r="BQ605" s="11" t="str">
        <f t="shared" si="159"/>
        <v/>
      </c>
      <c r="BR605" s="1">
        <f t="shared" si="173"/>
        <v>5</v>
      </c>
      <c r="BS605" s="1">
        <f t="shared" si="174"/>
        <v>502</v>
      </c>
      <c r="BT605" s="1">
        <f>COUNTIF($BS$10:BS605,601)</f>
        <v>12</v>
      </c>
      <c r="BU605" s="1">
        <f t="shared" si="175"/>
        <v>0</v>
      </c>
    </row>
    <row r="606" spans="2:73">
      <c r="B606" s="1" t="str">
        <f t="shared" si="171"/>
        <v>SkillDescBrief4010905</v>
      </c>
      <c r="C606" s="1" t="str">
        <f t="shared" si="172"/>
        <v>SkillDescDetail401090503</v>
      </c>
      <c r="D606" s="3">
        <v>401090503</v>
      </c>
      <c r="E606" s="3">
        <v>4010905</v>
      </c>
      <c r="F606" s="3">
        <v>3</v>
      </c>
      <c r="G606" s="3" t="s">
        <v>332</v>
      </c>
      <c r="H606" s="3"/>
      <c r="I606" s="3" t="s">
        <v>333</v>
      </c>
      <c r="J606" s="3"/>
      <c r="K606" s="3" t="s">
        <v>334</v>
      </c>
      <c r="L606" s="3"/>
      <c r="M606" s="3"/>
      <c r="N606" s="3"/>
      <c r="O606" s="3"/>
      <c r="P606" s="3"/>
      <c r="Q606" s="3" t="s">
        <v>335</v>
      </c>
      <c r="R606" s="3"/>
      <c r="S606" s="3" t="str">
        <f>IF(H606="","",$B$2&amp;G606&amp;$B$2&amp;$B$1&amp;H606)</f>
        <v/>
      </c>
      <c r="T606" s="3" t="str">
        <f>IF(J606="","",$B$2&amp;I606&amp;$B$2&amp;$B$1&amp;J606)</f>
        <v/>
      </c>
      <c r="U606" s="3" t="str">
        <f>IF(L606="","",$B$2&amp;K606&amp;$B$2&amp;$B$1&amp;L606)</f>
        <v/>
      </c>
      <c r="V606" s="3" t="str">
        <f>IF(N606="","",$B$2&amp;M606&amp;$B$2&amp;$B$1&amp;N606)</f>
        <v/>
      </c>
      <c r="W606" s="3" t="str">
        <f>IF(P606="","",$B$2&amp;O606&amp;$B$2&amp;$B$1&amp;P606)</f>
        <v/>
      </c>
      <c r="X606" s="3" t="str">
        <f>IF(R606="","",$B$2&amp;Q606&amp;$B$2&amp;$B$1&amp;R606)</f>
        <v/>
      </c>
      <c r="Y606" s="3" t="str">
        <f t="shared" si="167"/>
        <v>{}</v>
      </c>
      <c r="Z606" s="11" t="s">
        <v>336</v>
      </c>
      <c r="AA606" s="11" t="str">
        <f t="shared" si="164"/>
        <v/>
      </c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 t="str">
        <f t="shared" si="170"/>
        <v/>
      </c>
      <c r="BQ606" s="11" t="str">
        <f t="shared" si="159"/>
        <v/>
      </c>
      <c r="BR606" s="1">
        <f t="shared" si="173"/>
        <v>5</v>
      </c>
      <c r="BS606" s="1">
        <f t="shared" si="174"/>
        <v>503</v>
      </c>
      <c r="BT606" s="1">
        <f>COUNTIF($BS$10:BS606,601)</f>
        <v>12</v>
      </c>
      <c r="BU606" s="1">
        <f t="shared" si="175"/>
        <v>0</v>
      </c>
    </row>
    <row r="607" spans="2:73">
      <c r="B607" s="1" t="str">
        <f t="shared" si="171"/>
        <v>SkillDescBrief4010905</v>
      </c>
      <c r="C607" s="1" t="str">
        <f t="shared" si="172"/>
        <v>SkillDescDetail401090504</v>
      </c>
      <c r="D607" s="3">
        <v>401090504</v>
      </c>
      <c r="E607" s="3">
        <v>4010905</v>
      </c>
      <c r="F607" s="3">
        <v>4</v>
      </c>
      <c r="G607" s="3" t="s">
        <v>332</v>
      </c>
      <c r="H607" s="3"/>
      <c r="I607" s="3" t="s">
        <v>333</v>
      </c>
      <c r="J607" s="3"/>
      <c r="K607" s="3" t="s">
        <v>334</v>
      </c>
      <c r="L607" s="3"/>
      <c r="M607" s="3"/>
      <c r="N607" s="3"/>
      <c r="O607" s="3"/>
      <c r="P607" s="3"/>
      <c r="Q607" s="3" t="s">
        <v>335</v>
      </c>
      <c r="R607" s="3"/>
      <c r="S607" s="3" t="str">
        <f>IF(H607="","",$B$2&amp;G607&amp;$B$2&amp;$B$1&amp;H607)</f>
        <v/>
      </c>
      <c r="T607" s="3" t="str">
        <f>IF(J607="","",$B$2&amp;I607&amp;$B$2&amp;$B$1&amp;J607)</f>
        <v/>
      </c>
      <c r="U607" s="3" t="str">
        <f>IF(L607="","",$B$2&amp;K607&amp;$B$2&amp;$B$1&amp;L607)</f>
        <v/>
      </c>
      <c r="V607" s="3" t="str">
        <f>IF(N607="","",$B$2&amp;M607&amp;$B$2&amp;$B$1&amp;N607)</f>
        <v/>
      </c>
      <c r="W607" s="3" t="str">
        <f>IF(P607="","",$B$2&amp;O607&amp;$B$2&amp;$B$1&amp;P607)</f>
        <v/>
      </c>
      <c r="X607" s="3" t="str">
        <f>IF(R607="","",$B$2&amp;Q607&amp;$B$2&amp;$B$1&amp;R607)</f>
        <v/>
      </c>
      <c r="Y607" s="3" t="str">
        <f t="shared" si="167"/>
        <v>{}</v>
      </c>
      <c r="Z607" s="11" t="s">
        <v>336</v>
      </c>
      <c r="AA607" s="11" t="str">
        <f t="shared" si="164"/>
        <v/>
      </c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 t="str">
        <f t="shared" si="170"/>
        <v/>
      </c>
      <c r="BQ607" s="11" t="str">
        <f t="shared" si="159"/>
        <v/>
      </c>
      <c r="BR607" s="1">
        <f t="shared" si="173"/>
        <v>5</v>
      </c>
      <c r="BS607" s="1">
        <f t="shared" si="174"/>
        <v>504</v>
      </c>
      <c r="BT607" s="1">
        <f>COUNTIF($BS$10:BS607,601)</f>
        <v>12</v>
      </c>
      <c r="BU607" s="1">
        <f t="shared" si="175"/>
        <v>0</v>
      </c>
    </row>
    <row r="608" spans="2:73">
      <c r="B608" s="1" t="str">
        <f t="shared" si="171"/>
        <v>SkillDescBrief4010905</v>
      </c>
      <c r="C608" s="1" t="str">
        <f t="shared" si="172"/>
        <v>SkillDescDetail401090505</v>
      </c>
      <c r="D608" s="3">
        <v>401090505</v>
      </c>
      <c r="E608" s="3">
        <v>4010905</v>
      </c>
      <c r="F608" s="3">
        <v>5</v>
      </c>
      <c r="G608" s="3" t="s">
        <v>332</v>
      </c>
      <c r="H608" s="3"/>
      <c r="I608" s="3" t="s">
        <v>333</v>
      </c>
      <c r="J608" s="3"/>
      <c r="K608" s="3" t="s">
        <v>334</v>
      </c>
      <c r="L608" s="3"/>
      <c r="M608" s="3"/>
      <c r="N608" s="3"/>
      <c r="O608" s="3"/>
      <c r="P608" s="3"/>
      <c r="Q608" s="3" t="s">
        <v>335</v>
      </c>
      <c r="R608" s="3"/>
      <c r="S608" s="3" t="str">
        <f>IF(H608="","",$B$2&amp;G608&amp;$B$2&amp;$B$1&amp;H608)</f>
        <v/>
      </c>
      <c r="T608" s="3" t="str">
        <f>IF(J608="","",$B$2&amp;I608&amp;$B$2&amp;$B$1&amp;J608)</f>
        <v/>
      </c>
      <c r="U608" s="3" t="str">
        <f>IF(L608="","",$B$2&amp;K608&amp;$B$2&amp;$B$1&amp;L608)</f>
        <v/>
      </c>
      <c r="V608" s="3" t="str">
        <f>IF(N608="","",$B$2&amp;M608&amp;$B$2&amp;$B$1&amp;N608)</f>
        <v/>
      </c>
      <c r="W608" s="3" t="str">
        <f>IF(P608="","",$B$2&amp;O608&amp;$B$2&amp;$B$1&amp;P608)</f>
        <v/>
      </c>
      <c r="X608" s="3" t="str">
        <f>IF(R608="","",$B$2&amp;Q608&amp;$B$2&amp;$B$1&amp;R608)</f>
        <v/>
      </c>
      <c r="Y608" s="3" t="str">
        <f t="shared" si="167"/>
        <v>{}</v>
      </c>
      <c r="Z608" s="11" t="s">
        <v>336</v>
      </c>
      <c r="AA608" s="11" t="str">
        <f t="shared" si="164"/>
        <v/>
      </c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 t="str">
        <f t="shared" si="170"/>
        <v/>
      </c>
      <c r="BQ608" s="11" t="str">
        <f t="shared" si="159"/>
        <v/>
      </c>
      <c r="BR608" s="1">
        <f t="shared" si="173"/>
        <v>5</v>
      </c>
      <c r="BS608" s="1">
        <f t="shared" si="174"/>
        <v>505</v>
      </c>
      <c r="BT608" s="1">
        <f>COUNTIF($BS$10:BS608,601)</f>
        <v>12</v>
      </c>
      <c r="BU608" s="1">
        <f t="shared" si="175"/>
        <v>0</v>
      </c>
    </row>
    <row r="609" spans="2:73">
      <c r="B609" s="1" t="str">
        <f t="shared" si="171"/>
        <v>SkillDescBrief// 战斗被动</v>
      </c>
      <c r="C609" s="1" t="str">
        <f t="shared" si="172"/>
        <v>SkillDescDetail// 战斗被动3</v>
      </c>
      <c r="D609" s="7" t="s">
        <v>339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 t="str">
        <f t="shared" si="167"/>
        <v/>
      </c>
      <c r="Z609" s="10" t="s">
        <v>336</v>
      </c>
      <c r="AA609" s="10" t="str">
        <f t="shared" si="164"/>
        <v/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 t="str">
        <f t="shared" si="170"/>
        <v/>
      </c>
      <c r="BQ609" s="10" t="str">
        <f t="shared" ref="BQ609:BQ672" si="179">AA609</f>
        <v/>
      </c>
      <c r="BR609" s="1">
        <f t="shared" si="173"/>
        <v>0</v>
      </c>
      <c r="BS609" s="1">
        <f t="shared" si="174"/>
        <v>0</v>
      </c>
      <c r="BT609" s="1">
        <f>COUNTIF($BS$10:BS609,601)</f>
        <v>12</v>
      </c>
      <c r="BU609" s="1">
        <f t="shared" si="175"/>
        <v>0</v>
      </c>
    </row>
    <row r="610" spans="2:73">
      <c r="B610" s="1" t="str">
        <f t="shared" si="171"/>
        <v>SkillDescBrief4010906</v>
      </c>
      <c r="C610" s="1" t="str">
        <f t="shared" si="172"/>
        <v>SkillDescDetail401090601</v>
      </c>
      <c r="D610" s="3">
        <v>401090601</v>
      </c>
      <c r="E610" s="3">
        <v>4010906</v>
      </c>
      <c r="F610" s="3">
        <v>1</v>
      </c>
      <c r="G610" s="3" t="s">
        <v>332</v>
      </c>
      <c r="H610" s="3"/>
      <c r="I610" s="3" t="s">
        <v>333</v>
      </c>
      <c r="J610" s="3"/>
      <c r="K610" s="3" t="s">
        <v>334</v>
      </c>
      <c r="L610" s="3"/>
      <c r="M610" s="3"/>
      <c r="N610" s="3"/>
      <c r="O610" s="3"/>
      <c r="P610" s="3"/>
      <c r="Q610" s="3" t="s">
        <v>335</v>
      </c>
      <c r="R610" s="3"/>
      <c r="S610" s="3" t="str">
        <f>IF(H610="","",$B$2&amp;G610&amp;$B$2&amp;$B$1&amp;H610)</f>
        <v/>
      </c>
      <c r="T610" s="3" t="str">
        <f>IF(J610="","",$B$2&amp;I610&amp;$B$2&amp;$B$1&amp;J610)</f>
        <v/>
      </c>
      <c r="U610" s="3" t="str">
        <f>IF(L610="","",$B$2&amp;K610&amp;$B$2&amp;$B$1&amp;L610)</f>
        <v/>
      </c>
      <c r="V610" s="3" t="str">
        <f>IF(N610="","",$B$2&amp;M610&amp;$B$2&amp;$B$1&amp;N610)</f>
        <v/>
      </c>
      <c r="W610" s="3" t="str">
        <f>IF(P610="","",$B$2&amp;O610&amp;$B$2&amp;$B$1&amp;P610)</f>
        <v/>
      </c>
      <c r="X610" s="3" t="str">
        <f>IF(R610="","",$B$2&amp;Q610&amp;$B$2&amp;$B$1&amp;R610)</f>
        <v/>
      </c>
      <c r="Y610" s="3" t="str">
        <f t="shared" si="167"/>
        <v>{}</v>
      </c>
      <c r="Z610" s="11" t="s">
        <v>367</v>
      </c>
      <c r="AA610" s="11" t="str">
        <f t="shared" si="1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610" s="11"/>
      <c r="AC610" s="11"/>
      <c r="AD610" s="11"/>
      <c r="AE610" s="11"/>
      <c r="AF610" s="11"/>
      <c r="AG610" s="11"/>
      <c r="AH610" s="11"/>
      <c r="AI610" s="11"/>
      <c r="AJ610" s="11" t="s">
        <v>368</v>
      </c>
      <c r="AK610" s="11" t="str">
        <f>$B$6</f>
        <v>&lt;c=A6EC41&gt;</v>
      </c>
      <c r="AL610" s="11">
        <v>1</v>
      </c>
      <c r="AM610" s="11" t="s">
        <v>298</v>
      </c>
      <c r="AN610" s="11" t="s">
        <v>369</v>
      </c>
      <c r="AO610" s="11" t="str">
        <f t="shared" ref="AO610:AO614" si="180">$B$8&amp;$B$6</f>
        <v>&lt;q=attr_atk&gt;&lt;c=A6EC41&gt;</v>
      </c>
      <c r="AP610" s="11" t="str">
        <f t="shared" ref="AP610:AP614" si="181">ROUND($H610*100,2)&amp;"%"</f>
        <v>0%</v>
      </c>
      <c r="AQ610" s="11" t="s">
        <v>298</v>
      </c>
      <c r="AR610" s="11" t="s">
        <v>370</v>
      </c>
      <c r="AS610" s="11" t="str">
        <f>$B$6</f>
        <v>&lt;c=A6EC41&gt;</v>
      </c>
      <c r="AT610" s="11">
        <v>1</v>
      </c>
      <c r="AU610" s="11" t="s">
        <v>298</v>
      </c>
      <c r="AV610" s="11" t="s">
        <v>371</v>
      </c>
      <c r="AW610" s="11" t="str">
        <f>$B$6</f>
        <v>&lt;c=A6EC41&gt;</v>
      </c>
      <c r="AX610" s="11">
        <v>6</v>
      </c>
      <c r="AY610" s="11" t="s">
        <v>298</v>
      </c>
      <c r="AZ610" s="11" t="s">
        <v>372</v>
      </c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 t="str">
        <f t="shared" si="170"/>
        <v>这是一个专属装备技能，它很好很强大</v>
      </c>
      <c r="BQ610" s="11" t="str">
        <f t="shared" si="17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610" s="1">
        <f t="shared" si="173"/>
        <v>6</v>
      </c>
      <c r="BS610" s="1">
        <f t="shared" si="174"/>
        <v>601</v>
      </c>
      <c r="BT610" s="1">
        <f>COUNTIF($BS$10:BS610,601)</f>
        <v>13</v>
      </c>
      <c r="BU610" s="1">
        <f t="shared" si="175"/>
        <v>1</v>
      </c>
    </row>
    <row r="611" spans="2:73">
      <c r="B611" s="1" t="str">
        <f t="shared" si="171"/>
        <v>SkillDescBrief4010906</v>
      </c>
      <c r="C611" s="1" t="str">
        <f t="shared" si="172"/>
        <v>SkillDescDetail401090602</v>
      </c>
      <c r="D611" s="3">
        <v>401090602</v>
      </c>
      <c r="E611" s="3">
        <v>4010906</v>
      </c>
      <c r="F611" s="3">
        <v>2</v>
      </c>
      <c r="G611" s="3" t="s">
        <v>332</v>
      </c>
      <c r="H611" s="3"/>
      <c r="I611" s="3" t="s">
        <v>333</v>
      </c>
      <c r="J611" s="3"/>
      <c r="K611" s="3" t="s">
        <v>334</v>
      </c>
      <c r="L611" s="3"/>
      <c r="M611" s="3"/>
      <c r="N611" s="3"/>
      <c r="O611" s="3"/>
      <c r="P611" s="3"/>
      <c r="Q611" s="3" t="s">
        <v>335</v>
      </c>
      <c r="R611" s="3"/>
      <c r="S611" s="3" t="str">
        <f>IF(H611="","",$B$2&amp;G611&amp;$B$2&amp;$B$1&amp;H611)</f>
        <v/>
      </c>
      <c r="T611" s="3" t="str">
        <f>IF(J611="","",$B$2&amp;I611&amp;$B$2&amp;$B$1&amp;J611)</f>
        <v/>
      </c>
      <c r="U611" s="3" t="str">
        <f>IF(L611="","",$B$2&amp;K611&amp;$B$2&amp;$B$1&amp;L611)</f>
        <v/>
      </c>
      <c r="V611" s="3" t="str">
        <f>IF(N611="","",$B$2&amp;M611&amp;$B$2&amp;$B$1&amp;N611)</f>
        <v/>
      </c>
      <c r="W611" s="3" t="str">
        <f>IF(P611="","",$B$2&amp;O611&amp;$B$2&amp;$B$1&amp;P611)</f>
        <v/>
      </c>
      <c r="X611" s="3" t="str">
        <f>IF(R611="","",$B$2&amp;Q611&amp;$B$2&amp;$B$1&amp;R611)</f>
        <v/>
      </c>
      <c r="Y611" s="3" t="str">
        <f t="shared" si="167"/>
        <v>{}</v>
      </c>
      <c r="Z611" s="11" t="s">
        <v>367</v>
      </c>
      <c r="AA611" s="11" t="str">
        <f t="shared" si="164"/>
        <v>2级：伤害提升至&lt;q=attr_atk&gt;&lt;c=A6EC41&gt;0%&lt;/c&gt;</v>
      </c>
      <c r="AB611" s="11"/>
      <c r="AC611" s="11"/>
      <c r="AD611" s="11">
        <v>2</v>
      </c>
      <c r="AE611" s="11"/>
      <c r="AF611" s="11" t="s">
        <v>345</v>
      </c>
      <c r="AG611" s="11"/>
      <c r="AH611" s="11"/>
      <c r="AI611" s="11"/>
      <c r="AJ611" s="11"/>
      <c r="AK611" s="11"/>
      <c r="AL611" s="11"/>
      <c r="AM611" s="11"/>
      <c r="AN611" s="11" t="s">
        <v>346</v>
      </c>
      <c r="AO611" s="11" t="str">
        <f t="shared" si="180"/>
        <v>&lt;q=attr_atk&gt;&lt;c=A6EC41&gt;</v>
      </c>
      <c r="AP611" s="11" t="str">
        <f t="shared" si="181"/>
        <v>0%</v>
      </c>
      <c r="AQ611" s="11" t="s">
        <v>298</v>
      </c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 t="str">
        <f t="shared" si="170"/>
        <v>这是一个专属装备技能，它很好很强大</v>
      </c>
      <c r="BQ611" s="11" t="str">
        <f t="shared" si="179"/>
        <v>2级：伤害提升至&lt;q=attr_atk&gt;&lt;c=A6EC41&gt;0%&lt;/c&gt;</v>
      </c>
      <c r="BR611" s="1">
        <f t="shared" si="173"/>
        <v>6</v>
      </c>
      <c r="BS611" s="1">
        <f t="shared" si="174"/>
        <v>602</v>
      </c>
      <c r="BT611" s="1">
        <f>COUNTIF($BS$10:BS611,601)</f>
        <v>13</v>
      </c>
      <c r="BU611" s="1">
        <f t="shared" si="175"/>
        <v>1</v>
      </c>
    </row>
    <row r="612" spans="2:73">
      <c r="B612" s="1" t="str">
        <f t="shared" si="171"/>
        <v>SkillDescBrief4010906</v>
      </c>
      <c r="C612" s="1" t="str">
        <f t="shared" si="172"/>
        <v>SkillDescDetail401090603</v>
      </c>
      <c r="D612" s="3">
        <v>401090603</v>
      </c>
      <c r="E612" s="3">
        <v>4010906</v>
      </c>
      <c r="F612" s="3">
        <v>3</v>
      </c>
      <c r="G612" s="3" t="s">
        <v>332</v>
      </c>
      <c r="H612" s="3"/>
      <c r="I612" s="3" t="s">
        <v>333</v>
      </c>
      <c r="J612" s="3"/>
      <c r="K612" s="3" t="s">
        <v>334</v>
      </c>
      <c r="L612" s="3"/>
      <c r="M612" s="3"/>
      <c r="N612" s="3"/>
      <c r="O612" s="3"/>
      <c r="P612" s="3"/>
      <c r="Q612" s="3" t="s">
        <v>335</v>
      </c>
      <c r="R612" s="3"/>
      <c r="S612" s="3" t="str">
        <f>IF(H612="","",$B$2&amp;G612&amp;$B$2&amp;$B$1&amp;H612)</f>
        <v/>
      </c>
      <c r="T612" s="3" t="str">
        <f>IF(J612="","",$B$2&amp;I612&amp;$B$2&amp;$B$1&amp;J612)</f>
        <v/>
      </c>
      <c r="U612" s="3" t="str">
        <f>IF(L612="","",$B$2&amp;K612&amp;$B$2&amp;$B$1&amp;L612)</f>
        <v/>
      </c>
      <c r="V612" s="3" t="str">
        <f>IF(N612="","",$B$2&amp;M612&amp;$B$2&amp;$B$1&amp;N612)</f>
        <v/>
      </c>
      <c r="W612" s="3" t="str">
        <f>IF(P612="","",$B$2&amp;O612&amp;$B$2&amp;$B$1&amp;P612)</f>
        <v/>
      </c>
      <c r="X612" s="3" t="str">
        <f>IF(R612="","",$B$2&amp;Q612&amp;$B$2&amp;$B$1&amp;R612)</f>
        <v/>
      </c>
      <c r="Y612" s="3" t="str">
        <f t="shared" si="167"/>
        <v>{}</v>
      </c>
      <c r="Z612" s="11" t="s">
        <v>367</v>
      </c>
      <c r="AA612" s="11" t="str">
        <f t="shared" si="164"/>
        <v>3级：伤害提升至&lt;q=attr_atk&gt;&lt;c=A6EC41&gt;0%&lt;/c&gt;</v>
      </c>
      <c r="AB612" s="11"/>
      <c r="AC612" s="11"/>
      <c r="AD612" s="11">
        <v>3</v>
      </c>
      <c r="AE612" s="11"/>
      <c r="AF612" s="11" t="s">
        <v>345</v>
      </c>
      <c r="AG612" s="11"/>
      <c r="AH612" s="11"/>
      <c r="AI612" s="11"/>
      <c r="AJ612" s="11"/>
      <c r="AK612" s="11"/>
      <c r="AL612" s="11"/>
      <c r="AM612" s="11"/>
      <c r="AN612" s="11" t="s">
        <v>346</v>
      </c>
      <c r="AO612" s="11" t="str">
        <f t="shared" si="180"/>
        <v>&lt;q=attr_atk&gt;&lt;c=A6EC41&gt;</v>
      </c>
      <c r="AP612" s="11" t="str">
        <f t="shared" si="181"/>
        <v>0%</v>
      </c>
      <c r="AQ612" s="11" t="s">
        <v>298</v>
      </c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 t="str">
        <f t="shared" si="170"/>
        <v>这是一个专属装备技能，它很好很强大</v>
      </c>
      <c r="BQ612" s="11" t="str">
        <f t="shared" si="179"/>
        <v>3级：伤害提升至&lt;q=attr_atk&gt;&lt;c=A6EC41&gt;0%&lt;/c&gt;</v>
      </c>
      <c r="BR612" s="1">
        <f t="shared" si="173"/>
        <v>6</v>
      </c>
      <c r="BS612" s="1">
        <f t="shared" si="174"/>
        <v>603</v>
      </c>
      <c r="BT612" s="1">
        <f>COUNTIF($BS$10:BS612,601)</f>
        <v>13</v>
      </c>
      <c r="BU612" s="1">
        <f t="shared" si="175"/>
        <v>1</v>
      </c>
    </row>
    <row r="613" spans="2:73">
      <c r="B613" s="1" t="str">
        <f t="shared" si="171"/>
        <v>SkillDescBrief4010906</v>
      </c>
      <c r="C613" s="1" t="str">
        <f t="shared" si="172"/>
        <v>SkillDescDetail401090604</v>
      </c>
      <c r="D613" s="3">
        <v>401090604</v>
      </c>
      <c r="E613" s="3">
        <v>4010906</v>
      </c>
      <c r="F613" s="3">
        <v>4</v>
      </c>
      <c r="G613" s="3" t="s">
        <v>332</v>
      </c>
      <c r="H613" s="3"/>
      <c r="I613" s="3" t="s">
        <v>333</v>
      </c>
      <c r="J613" s="3"/>
      <c r="K613" s="3" t="s">
        <v>334</v>
      </c>
      <c r="L613" s="3"/>
      <c r="M613" s="3"/>
      <c r="N613" s="3"/>
      <c r="O613" s="3"/>
      <c r="P613" s="3"/>
      <c r="Q613" s="3" t="s">
        <v>335</v>
      </c>
      <c r="R613" s="3"/>
      <c r="S613" s="3" t="str">
        <f>IF(H613="","",$B$2&amp;G613&amp;$B$2&amp;$B$1&amp;H613)</f>
        <v/>
      </c>
      <c r="T613" s="3" t="str">
        <f>IF(J613="","",$B$2&amp;I613&amp;$B$2&amp;$B$1&amp;J613)</f>
        <v/>
      </c>
      <c r="U613" s="3" t="str">
        <f>IF(L613="","",$B$2&amp;K613&amp;$B$2&amp;$B$1&amp;L613)</f>
        <v/>
      </c>
      <c r="V613" s="3" t="str">
        <f>IF(N613="","",$B$2&amp;M613&amp;$B$2&amp;$B$1&amp;N613)</f>
        <v/>
      </c>
      <c r="W613" s="3" t="str">
        <f>IF(P613="","",$B$2&amp;O613&amp;$B$2&amp;$B$1&amp;P613)</f>
        <v/>
      </c>
      <c r="X613" s="3" t="str">
        <f>IF(R613="","",$B$2&amp;Q613&amp;$B$2&amp;$B$1&amp;R613)</f>
        <v/>
      </c>
      <c r="Y613" s="3" t="str">
        <f t="shared" si="167"/>
        <v>{}</v>
      </c>
      <c r="Z613" s="11" t="s">
        <v>367</v>
      </c>
      <c r="AA613" s="11" t="str">
        <f t="shared" si="164"/>
        <v>4级：伤害提升至&lt;q=attr_atk&gt;&lt;c=A6EC41&gt;0%&lt;/c&gt;</v>
      </c>
      <c r="AB613" s="11"/>
      <c r="AC613" s="11"/>
      <c r="AD613" s="11">
        <v>4</v>
      </c>
      <c r="AE613" s="11"/>
      <c r="AF613" s="11" t="s">
        <v>345</v>
      </c>
      <c r="AG613" s="11"/>
      <c r="AH613" s="11"/>
      <c r="AI613" s="11"/>
      <c r="AJ613" s="11"/>
      <c r="AK613" s="11"/>
      <c r="AL613" s="11"/>
      <c r="AM613" s="11"/>
      <c r="AN613" s="11" t="s">
        <v>346</v>
      </c>
      <c r="AO613" s="11" t="str">
        <f t="shared" si="180"/>
        <v>&lt;q=attr_atk&gt;&lt;c=A6EC41&gt;</v>
      </c>
      <c r="AP613" s="11" t="str">
        <f t="shared" si="181"/>
        <v>0%</v>
      </c>
      <c r="AQ613" s="11" t="s">
        <v>298</v>
      </c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 t="str">
        <f t="shared" si="170"/>
        <v>这是一个专属装备技能，它很好很强大</v>
      </c>
      <c r="BQ613" s="11" t="str">
        <f t="shared" si="179"/>
        <v>4级：伤害提升至&lt;q=attr_atk&gt;&lt;c=A6EC41&gt;0%&lt;/c&gt;</v>
      </c>
      <c r="BR613" s="1">
        <f t="shared" si="173"/>
        <v>6</v>
      </c>
      <c r="BS613" s="1">
        <f t="shared" si="174"/>
        <v>604</v>
      </c>
      <c r="BT613" s="1">
        <f>COUNTIF($BS$10:BS613,601)</f>
        <v>13</v>
      </c>
      <c r="BU613" s="1">
        <f t="shared" si="175"/>
        <v>1</v>
      </c>
    </row>
    <row r="614" spans="2:73">
      <c r="B614" s="1" t="str">
        <f t="shared" si="171"/>
        <v>SkillDescBrief4010906</v>
      </c>
      <c r="C614" s="1" t="str">
        <f t="shared" si="172"/>
        <v>SkillDescDetail401090605</v>
      </c>
      <c r="D614" s="3">
        <v>401090605</v>
      </c>
      <c r="E614" s="3">
        <v>4010906</v>
      </c>
      <c r="F614" s="3">
        <v>5</v>
      </c>
      <c r="G614" s="3" t="s">
        <v>332</v>
      </c>
      <c r="H614" s="3"/>
      <c r="I614" s="3" t="s">
        <v>333</v>
      </c>
      <c r="J614" s="3"/>
      <c r="K614" s="3" t="s">
        <v>334</v>
      </c>
      <c r="L614" s="3"/>
      <c r="M614" s="3"/>
      <c r="N614" s="3"/>
      <c r="O614" s="3"/>
      <c r="P614" s="3"/>
      <c r="Q614" s="3" t="s">
        <v>335</v>
      </c>
      <c r="R614" s="3"/>
      <c r="S614" s="3" t="str">
        <f>IF(H614="","",$B$2&amp;G614&amp;$B$2&amp;$B$1&amp;H614)</f>
        <v/>
      </c>
      <c r="T614" s="3" t="str">
        <f>IF(J614="","",$B$2&amp;I614&amp;$B$2&amp;$B$1&amp;J614)</f>
        <v/>
      </c>
      <c r="U614" s="3" t="str">
        <f>IF(L614="","",$B$2&amp;K614&amp;$B$2&amp;$B$1&amp;L614)</f>
        <v/>
      </c>
      <c r="V614" s="3" t="str">
        <f>IF(N614="","",$B$2&amp;M614&amp;$B$2&amp;$B$1&amp;N614)</f>
        <v/>
      </c>
      <c r="W614" s="3" t="str">
        <f>IF(P614="","",$B$2&amp;O614&amp;$B$2&amp;$B$1&amp;P614)</f>
        <v/>
      </c>
      <c r="X614" s="3" t="str">
        <f>IF(R614="","",$B$2&amp;Q614&amp;$B$2&amp;$B$1&amp;R614)</f>
        <v/>
      </c>
      <c r="Y614" s="3" t="str">
        <f t="shared" si="167"/>
        <v>{}</v>
      </c>
      <c r="Z614" s="11" t="s">
        <v>373</v>
      </c>
      <c r="AA614" s="11" t="str">
        <f t="shared" si="164"/>
        <v>5级：伤害提升至&lt;q=attr_atk&gt;&lt;c=A6EC41&gt;0%&lt;/c&gt;</v>
      </c>
      <c r="AB614" s="11"/>
      <c r="AC614" s="11"/>
      <c r="AD614" s="11">
        <v>5</v>
      </c>
      <c r="AE614" s="11"/>
      <c r="AF614" s="11" t="s">
        <v>345</v>
      </c>
      <c r="AG614" s="11"/>
      <c r="AH614" s="11"/>
      <c r="AI614" s="11"/>
      <c r="AJ614" s="11"/>
      <c r="AK614" s="11"/>
      <c r="AL614" s="11"/>
      <c r="AM614" s="11"/>
      <c r="AN614" s="11" t="s">
        <v>346</v>
      </c>
      <c r="AO614" s="11" t="str">
        <f t="shared" si="180"/>
        <v>&lt;q=attr_atk&gt;&lt;c=A6EC41&gt;</v>
      </c>
      <c r="AP614" s="11" t="str">
        <f t="shared" si="181"/>
        <v>0%</v>
      </c>
      <c r="AQ614" s="11" t="s">
        <v>298</v>
      </c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 t="str">
        <f t="shared" si="170"/>
        <v>这是一个专属装备技能，它非常好非常强大</v>
      </c>
      <c r="BQ614" s="11" t="str">
        <f t="shared" si="179"/>
        <v>5级：伤害提升至&lt;q=attr_atk&gt;&lt;c=A6EC41&gt;0%&lt;/c&gt;</v>
      </c>
      <c r="BR614" s="1">
        <f t="shared" si="173"/>
        <v>6</v>
      </c>
      <c r="BS614" s="1">
        <f t="shared" si="174"/>
        <v>605</v>
      </c>
      <c r="BT614" s="1">
        <f>COUNTIF($BS$10:BS614,601)</f>
        <v>13</v>
      </c>
      <c r="BU614" s="1">
        <f t="shared" si="175"/>
        <v>1</v>
      </c>
    </row>
    <row r="615" spans="2:73">
      <c r="B615" s="1" t="str">
        <f t="shared" si="171"/>
        <v>SkillDescBrief// 战斗被动</v>
      </c>
      <c r="C615" s="1" t="str">
        <f t="shared" si="172"/>
        <v>SkillDescDetail// 战斗被动4</v>
      </c>
      <c r="D615" s="7" t="s">
        <v>340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 t="str">
        <f t="shared" si="167"/>
        <v/>
      </c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>
        <f t="shared" si="170"/>
        <v>0</v>
      </c>
      <c r="BQ615" s="10">
        <f t="shared" si="179"/>
        <v>0</v>
      </c>
      <c r="BR615" s="1">
        <f t="shared" si="173"/>
        <v>0</v>
      </c>
      <c r="BS615" s="1">
        <f t="shared" si="174"/>
        <v>0</v>
      </c>
      <c r="BT615" s="1">
        <f>COUNTIF($BS$10:BS615,601)</f>
        <v>13</v>
      </c>
      <c r="BU615" s="1">
        <f t="shared" si="175"/>
        <v>1</v>
      </c>
    </row>
    <row r="616" spans="2:73">
      <c r="B616" s="1" t="str">
        <f t="shared" si="171"/>
        <v>SkillDescBrief4010907</v>
      </c>
      <c r="C616" s="1" t="str">
        <f t="shared" si="172"/>
        <v>SkillDescDetail401090701</v>
      </c>
      <c r="D616" s="3">
        <v>401090701</v>
      </c>
      <c r="E616" s="3">
        <v>4010907</v>
      </c>
      <c r="F616" s="3">
        <v>1</v>
      </c>
      <c r="G616" s="3" t="s">
        <v>332</v>
      </c>
      <c r="H616" s="3"/>
      <c r="I616" s="3" t="s">
        <v>333</v>
      </c>
      <c r="J616" s="3"/>
      <c r="K616" s="3" t="s">
        <v>334</v>
      </c>
      <c r="L616" s="3">
        <f ca="1">ROUND(_xlfn.XLOOKUP($F616,$D$1:$D$5,$E$1:$E$5)*OFFSET(L616,5-$F616,0)/0.05,0)*0.05</f>
        <v>0.7</v>
      </c>
      <c r="M616" s="3"/>
      <c r="N616" s="3"/>
      <c r="O616" s="3"/>
      <c r="P616" s="3"/>
      <c r="Q616" s="3" t="s">
        <v>335</v>
      </c>
      <c r="R616" s="3"/>
      <c r="S616" s="3" t="str">
        <f>IF(H616="","",$B$2&amp;G616&amp;$B$2&amp;$B$1&amp;H616)</f>
        <v/>
      </c>
      <c r="T616" s="3" t="str">
        <f>IF(J616="","",$B$2&amp;I616&amp;$B$2&amp;$B$1&amp;J616)</f>
        <v/>
      </c>
      <c r="U616" s="3" t="str">
        <f ca="1">IF(L616="","",$B$2&amp;K616&amp;$B$2&amp;$B$1&amp;L616)</f>
        <v>"BuffPower":0.7</v>
      </c>
      <c r="V616" s="3" t="str">
        <f>IF(N616="","",$B$2&amp;M616&amp;$B$2&amp;$B$1&amp;N616)</f>
        <v/>
      </c>
      <c r="W616" s="3" t="str">
        <f>IF(P616="","",$B$2&amp;O616&amp;$B$2&amp;$B$1&amp;P616)</f>
        <v/>
      </c>
      <c r="X616" s="3" t="str">
        <f>IF(R616="","",$B$2&amp;Q616&amp;$B$2&amp;$B$1&amp;R616)</f>
        <v/>
      </c>
      <c r="Y616" s="3" t="str">
        <f ca="1" t="shared" si="167"/>
        <v>{"BuffPower":0.7}</v>
      </c>
      <c r="Z616" s="11" t="s">
        <v>500</v>
      </c>
      <c r="AA616" s="11" t="str">
        <f t="shared" ref="AA616:AA679" si="182">_xlfn.TEXTJOIN("",1,AB616:BO616)</f>
        <v>选择&lt;c=A6EC41&gt;1&lt;/c&gt;名队友链接，链接后该队友造成伤害时，可以使自身回复相当于该伤害&lt;c=A6EC41&gt;90%&lt;/c&gt;的生命值</v>
      </c>
      <c r="AB616" s="11"/>
      <c r="AC616" s="11"/>
      <c r="AD616" s="11"/>
      <c r="AE616" s="11"/>
      <c r="AF616" s="11"/>
      <c r="AG616" s="11"/>
      <c r="AH616" s="11"/>
      <c r="AI616" s="11"/>
      <c r="AJ616" s="11" t="s">
        <v>501</v>
      </c>
      <c r="AK616" s="11" t="str">
        <f>$B$6</f>
        <v>&lt;c=A6EC41&gt;</v>
      </c>
      <c r="AL616" s="11">
        <v>1</v>
      </c>
      <c r="AM616" s="11" t="s">
        <v>298</v>
      </c>
      <c r="AN616" s="11" t="s">
        <v>502</v>
      </c>
      <c r="AO616" s="11" t="str">
        <f>$B$6</f>
        <v>&lt;c=A6EC41&gt;</v>
      </c>
      <c r="AP616" s="11" t="str">
        <f>"90%"</f>
        <v>90%</v>
      </c>
      <c r="AQ616" s="11" t="s">
        <v>298</v>
      </c>
      <c r="AR616" s="11" t="s">
        <v>503</v>
      </c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 t="str">
        <f t="shared" si="170"/>
        <v>链接队友，自身获得额外回复效果</v>
      </c>
      <c r="BQ616" s="11" t="str">
        <f t="shared" si="179"/>
        <v>选择&lt;c=A6EC41&gt;1&lt;/c&gt;名队友链接，链接后该队友造成伤害时，可以使自身回复相当于该伤害&lt;c=A6EC41&gt;90%&lt;/c&gt;的生命值</v>
      </c>
      <c r="BR616" s="1">
        <f t="shared" si="173"/>
        <v>7</v>
      </c>
      <c r="BS616" s="1">
        <f t="shared" si="174"/>
        <v>701</v>
      </c>
      <c r="BT616" s="1">
        <f>COUNTIF($BS$10:BS616,601)</f>
        <v>13</v>
      </c>
      <c r="BU616" s="1">
        <f t="shared" si="175"/>
        <v>1</v>
      </c>
    </row>
    <row r="617" spans="2:73">
      <c r="B617" s="1" t="str">
        <f t="shared" si="171"/>
        <v>SkillDescBrief4010907</v>
      </c>
      <c r="C617" s="1" t="str">
        <f t="shared" si="172"/>
        <v>SkillDescDetail401090702</v>
      </c>
      <c r="D617" s="3">
        <v>401090702</v>
      </c>
      <c r="E617" s="3">
        <v>4010907</v>
      </c>
      <c r="F617" s="3">
        <v>2</v>
      </c>
      <c r="G617" s="3" t="s">
        <v>332</v>
      </c>
      <c r="H617" s="3"/>
      <c r="I617" s="3" t="s">
        <v>333</v>
      </c>
      <c r="J617" s="3"/>
      <c r="K617" s="3" t="s">
        <v>334</v>
      </c>
      <c r="L617" s="3">
        <f ca="1">ROUND(_xlfn.XLOOKUP($F617,$D$1:$D$5,$E$1:$E$5)*OFFSET(L617,5-$F617,0)/0.05,0)*0.05</f>
        <v>0.75</v>
      </c>
      <c r="M617" s="3"/>
      <c r="N617" s="3"/>
      <c r="O617" s="3"/>
      <c r="P617" s="3"/>
      <c r="Q617" s="3" t="s">
        <v>335</v>
      </c>
      <c r="R617" s="3"/>
      <c r="S617" s="3" t="str">
        <f>IF(H617="","",$B$2&amp;G617&amp;$B$2&amp;$B$1&amp;H617)</f>
        <v/>
      </c>
      <c r="T617" s="3" t="str">
        <f>IF(J617="","",$B$2&amp;I617&amp;$B$2&amp;$B$1&amp;J617)</f>
        <v/>
      </c>
      <c r="U617" s="3" t="str">
        <f ca="1">IF(L617="","",$B$2&amp;K617&amp;$B$2&amp;$B$1&amp;L617)</f>
        <v>"BuffPower":0.75</v>
      </c>
      <c r="V617" s="3" t="str">
        <f>IF(N617="","",$B$2&amp;M617&amp;$B$2&amp;$B$1&amp;N617)</f>
        <v/>
      </c>
      <c r="W617" s="3" t="str">
        <f>IF(P617="","",$B$2&amp;O617&amp;$B$2&amp;$B$1&amp;P617)</f>
        <v/>
      </c>
      <c r="X617" s="3" t="str">
        <f>IF(R617="","",$B$2&amp;Q617&amp;$B$2&amp;$B$1&amp;R617)</f>
        <v/>
      </c>
      <c r="Y617" s="3" t="str">
        <f ca="1" t="shared" si="167"/>
        <v>{"BuffPower":0.75}</v>
      </c>
      <c r="Z617" s="11" t="s">
        <v>336</v>
      </c>
      <c r="AA617" s="11" t="str">
        <f t="shared" si="182"/>
        <v/>
      </c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 t="str">
        <f t="shared" si="170"/>
        <v/>
      </c>
      <c r="BQ617" s="11" t="str">
        <f t="shared" si="179"/>
        <v/>
      </c>
      <c r="BR617" s="1">
        <f t="shared" si="173"/>
        <v>7</v>
      </c>
      <c r="BS617" s="1">
        <f t="shared" si="174"/>
        <v>702</v>
      </c>
      <c r="BT617" s="1">
        <f>COUNTIF($BS$10:BS617,601)</f>
        <v>13</v>
      </c>
      <c r="BU617" s="1">
        <f t="shared" si="175"/>
        <v>1</v>
      </c>
    </row>
    <row r="618" spans="2:73">
      <c r="B618" s="1" t="str">
        <f t="shared" si="171"/>
        <v>SkillDescBrief4010907</v>
      </c>
      <c r="C618" s="1" t="str">
        <f t="shared" si="172"/>
        <v>SkillDescDetail401090703</v>
      </c>
      <c r="D618" s="3">
        <v>401090703</v>
      </c>
      <c r="E618" s="3">
        <v>4010907</v>
      </c>
      <c r="F618" s="3">
        <v>3</v>
      </c>
      <c r="G618" s="3" t="s">
        <v>332</v>
      </c>
      <c r="H618" s="3"/>
      <c r="I618" s="3" t="s">
        <v>333</v>
      </c>
      <c r="J618" s="3"/>
      <c r="K618" s="3" t="s">
        <v>334</v>
      </c>
      <c r="L618" s="3">
        <f ca="1">ROUND(_xlfn.XLOOKUP($F618,$D$1:$D$5,$E$1:$E$5)*OFFSET(L618,5-$F618,0)/0.05,0)*0.05</f>
        <v>0.8</v>
      </c>
      <c r="M618" s="3"/>
      <c r="N618" s="3"/>
      <c r="O618" s="3"/>
      <c r="P618" s="3"/>
      <c r="Q618" s="3" t="s">
        <v>335</v>
      </c>
      <c r="R618" s="3"/>
      <c r="S618" s="3" t="str">
        <f>IF(H618="","",$B$2&amp;G618&amp;$B$2&amp;$B$1&amp;H618)</f>
        <v/>
      </c>
      <c r="T618" s="3" t="str">
        <f>IF(J618="","",$B$2&amp;I618&amp;$B$2&amp;$B$1&amp;J618)</f>
        <v/>
      </c>
      <c r="U618" s="3" t="str">
        <f ca="1">IF(L618="","",$B$2&amp;K618&amp;$B$2&amp;$B$1&amp;L618)</f>
        <v>"BuffPower":0.8</v>
      </c>
      <c r="V618" s="3" t="str">
        <f>IF(N618="","",$B$2&amp;M618&amp;$B$2&amp;$B$1&amp;N618)</f>
        <v/>
      </c>
      <c r="W618" s="3" t="str">
        <f>IF(P618="","",$B$2&amp;O618&amp;$B$2&amp;$B$1&amp;P618)</f>
        <v/>
      </c>
      <c r="X618" s="3" t="str">
        <f>IF(R618="","",$B$2&amp;Q618&amp;$B$2&amp;$B$1&amp;R618)</f>
        <v/>
      </c>
      <c r="Y618" s="3" t="str">
        <f ca="1" t="shared" si="167"/>
        <v>{"BuffPower":0.8}</v>
      </c>
      <c r="Z618" s="11" t="s">
        <v>336</v>
      </c>
      <c r="AA618" s="11" t="str">
        <f t="shared" si="182"/>
        <v/>
      </c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 t="str">
        <f t="shared" si="170"/>
        <v/>
      </c>
      <c r="BQ618" s="11" t="str">
        <f t="shared" si="179"/>
        <v/>
      </c>
      <c r="BR618" s="1">
        <f t="shared" si="173"/>
        <v>7</v>
      </c>
      <c r="BS618" s="1">
        <f t="shared" si="174"/>
        <v>703</v>
      </c>
      <c r="BT618" s="1">
        <f>COUNTIF($BS$10:BS618,601)</f>
        <v>13</v>
      </c>
      <c r="BU618" s="1">
        <f t="shared" si="175"/>
        <v>1</v>
      </c>
    </row>
    <row r="619" spans="2:73">
      <c r="B619" s="1" t="str">
        <f t="shared" si="171"/>
        <v>SkillDescBrief4010907</v>
      </c>
      <c r="C619" s="1" t="str">
        <f t="shared" si="172"/>
        <v>SkillDescDetail401090704</v>
      </c>
      <c r="D619" s="3">
        <v>401090704</v>
      </c>
      <c r="E619" s="3">
        <v>4010907</v>
      </c>
      <c r="F619" s="3">
        <v>4</v>
      </c>
      <c r="G619" s="3" t="s">
        <v>332</v>
      </c>
      <c r="H619" s="3"/>
      <c r="I619" s="3" t="s">
        <v>333</v>
      </c>
      <c r="J619" s="3"/>
      <c r="K619" s="3" t="s">
        <v>334</v>
      </c>
      <c r="L619" s="3">
        <f ca="1">ROUND(_xlfn.XLOOKUP($F619,$D$1:$D$5,$E$1:$E$5)*OFFSET(L619,5-$F619,0)/0.05,0)*0.05</f>
        <v>0.9</v>
      </c>
      <c r="M619" s="3"/>
      <c r="N619" s="3"/>
      <c r="O619" s="3"/>
      <c r="P619" s="3"/>
      <c r="Q619" s="3" t="s">
        <v>335</v>
      </c>
      <c r="R619" s="3"/>
      <c r="S619" s="3" t="str">
        <f>IF(H619="","",$B$2&amp;G619&amp;$B$2&amp;$B$1&amp;H619)</f>
        <v/>
      </c>
      <c r="T619" s="3" t="str">
        <f>IF(J619="","",$B$2&amp;I619&amp;$B$2&amp;$B$1&amp;J619)</f>
        <v/>
      </c>
      <c r="U619" s="3" t="str">
        <f ca="1">IF(L619="","",$B$2&amp;K619&amp;$B$2&amp;$B$1&amp;L619)</f>
        <v>"BuffPower":0.9</v>
      </c>
      <c r="V619" s="3" t="str">
        <f>IF(N619="","",$B$2&amp;M619&amp;$B$2&amp;$B$1&amp;N619)</f>
        <v/>
      </c>
      <c r="W619" s="3" t="str">
        <f>IF(P619="","",$B$2&amp;O619&amp;$B$2&amp;$B$1&amp;P619)</f>
        <v/>
      </c>
      <c r="X619" s="3" t="str">
        <f>IF(R619="","",$B$2&amp;Q619&amp;$B$2&amp;$B$1&amp;R619)</f>
        <v/>
      </c>
      <c r="Y619" s="3" t="str">
        <f ca="1" t="shared" si="167"/>
        <v>{"BuffPower":0.9}</v>
      </c>
      <c r="Z619" s="11" t="s">
        <v>336</v>
      </c>
      <c r="AA619" s="11" t="str">
        <f t="shared" si="182"/>
        <v/>
      </c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 t="str">
        <f t="shared" si="170"/>
        <v/>
      </c>
      <c r="BQ619" s="11" t="str">
        <f t="shared" si="179"/>
        <v/>
      </c>
      <c r="BR619" s="1">
        <f t="shared" si="173"/>
        <v>7</v>
      </c>
      <c r="BS619" s="1">
        <f t="shared" si="174"/>
        <v>704</v>
      </c>
      <c r="BT619" s="1">
        <f>COUNTIF($BS$10:BS619,601)</f>
        <v>13</v>
      </c>
      <c r="BU619" s="1">
        <f t="shared" si="175"/>
        <v>1</v>
      </c>
    </row>
    <row r="620" spans="2:73">
      <c r="B620" s="1" t="str">
        <f t="shared" si="171"/>
        <v>SkillDescBrief4010907</v>
      </c>
      <c r="C620" s="1" t="str">
        <f t="shared" si="172"/>
        <v>SkillDescDetail401090705</v>
      </c>
      <c r="D620" s="3">
        <v>401090705</v>
      </c>
      <c r="E620" s="3">
        <v>4010907</v>
      </c>
      <c r="F620" s="3">
        <v>5</v>
      </c>
      <c r="G620" s="3" t="s">
        <v>332</v>
      </c>
      <c r="H620" s="3"/>
      <c r="I620" s="3" t="s">
        <v>333</v>
      </c>
      <c r="J620" s="3"/>
      <c r="K620" s="3" t="s">
        <v>334</v>
      </c>
      <c r="L620" s="3">
        <v>1</v>
      </c>
      <c r="M620" s="3"/>
      <c r="N620" s="3"/>
      <c r="O620" s="3"/>
      <c r="P620" s="3"/>
      <c r="Q620" s="3" t="s">
        <v>335</v>
      </c>
      <c r="R620" s="3"/>
      <c r="S620" s="3" t="str">
        <f>IF(H620="","",$B$2&amp;G620&amp;$B$2&amp;$B$1&amp;H620)</f>
        <v/>
      </c>
      <c r="T620" s="3" t="str">
        <f>IF(J620="","",$B$2&amp;I620&amp;$B$2&amp;$B$1&amp;J620)</f>
        <v/>
      </c>
      <c r="U620" s="3" t="str">
        <f>IF(L620="","",$B$2&amp;K620&amp;$B$2&amp;$B$1&amp;L620)</f>
        <v>"BuffPower":1</v>
      </c>
      <c r="V620" s="3" t="str">
        <f>IF(N620="","",$B$2&amp;M620&amp;$B$2&amp;$B$1&amp;N620)</f>
        <v/>
      </c>
      <c r="W620" s="3" t="str">
        <f>IF(P620="","",$B$2&amp;O620&amp;$B$2&amp;$B$1&amp;P620)</f>
        <v/>
      </c>
      <c r="X620" s="3" t="str">
        <f>IF(R620="","",$B$2&amp;Q620&amp;$B$2&amp;$B$1&amp;R620)</f>
        <v/>
      </c>
      <c r="Y620" s="3" t="str">
        <f t="shared" si="167"/>
        <v>{"BuffPower":1}</v>
      </c>
      <c r="Z620" s="11" t="s">
        <v>336</v>
      </c>
      <c r="AA620" s="11" t="str">
        <f t="shared" si="182"/>
        <v/>
      </c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 t="str">
        <f t="shared" si="170"/>
        <v/>
      </c>
      <c r="BQ620" s="11" t="str">
        <f t="shared" si="179"/>
        <v/>
      </c>
      <c r="BR620" s="1">
        <f t="shared" si="173"/>
        <v>7</v>
      </c>
      <c r="BS620" s="1">
        <f t="shared" si="174"/>
        <v>705</v>
      </c>
      <c r="BT620" s="1">
        <f>COUNTIF($BS$10:BS620,601)</f>
        <v>13</v>
      </c>
      <c r="BU620" s="1">
        <f t="shared" si="175"/>
        <v>1</v>
      </c>
    </row>
    <row r="621" spans="2:73">
      <c r="B621" s="1" t="str">
        <f t="shared" si="171"/>
        <v>SkillDescBrief// 火箭弹</v>
      </c>
      <c r="C621" s="1" t="str">
        <f t="shared" si="172"/>
        <v>SkillDescDetail// 火箭弹</v>
      </c>
      <c r="D621" s="7" t="s">
        <v>504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 t="str">
        <f t="shared" si="167"/>
        <v/>
      </c>
      <c r="Z621" s="10" t="s">
        <v>336</v>
      </c>
      <c r="AA621" s="10" t="str">
        <f t="shared" si="182"/>
        <v/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 t="str">
        <f t="shared" si="170"/>
        <v/>
      </c>
      <c r="BQ621" s="10" t="str">
        <f t="shared" si="179"/>
        <v/>
      </c>
      <c r="BR621" s="1">
        <f t="shared" si="173"/>
        <v>0</v>
      </c>
      <c r="BS621" s="1">
        <f t="shared" si="174"/>
        <v>0</v>
      </c>
      <c r="BT621" s="1">
        <f>COUNTIF($BS$10:BS621,601)</f>
        <v>13</v>
      </c>
      <c r="BU621" s="1">
        <f t="shared" si="175"/>
        <v>1</v>
      </c>
    </row>
    <row r="622" spans="2:73">
      <c r="B622" s="1" t="str">
        <f t="shared" si="171"/>
        <v>SkillDescBrief// 普攻</v>
      </c>
      <c r="C622" s="1" t="str">
        <f t="shared" si="172"/>
        <v>SkillDescDetail// 普攻</v>
      </c>
      <c r="D622" s="7" t="s">
        <v>331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 t="str">
        <f t="shared" si="167"/>
        <v/>
      </c>
      <c r="Z622" s="10" t="s">
        <v>336</v>
      </c>
      <c r="AA622" s="10" t="str">
        <f t="shared" si="182"/>
        <v/>
      </c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 t="str">
        <f t="shared" si="170"/>
        <v/>
      </c>
      <c r="BQ622" s="10" t="str">
        <f t="shared" si="179"/>
        <v/>
      </c>
      <c r="BR622" s="1">
        <f t="shared" si="173"/>
        <v>0</v>
      </c>
      <c r="BS622" s="1">
        <f t="shared" si="174"/>
        <v>0</v>
      </c>
      <c r="BT622" s="1">
        <f>COUNTIF($BS$10:BS622,601)</f>
        <v>13</v>
      </c>
      <c r="BU622" s="1">
        <f t="shared" si="175"/>
        <v>1</v>
      </c>
    </row>
    <row r="623" spans="2:73">
      <c r="B623" s="1" t="str">
        <f t="shared" si="171"/>
        <v>SkillDescBrief4011001</v>
      </c>
      <c r="C623" s="1" t="str">
        <f t="shared" si="172"/>
        <v>SkillDescDetail401100101</v>
      </c>
      <c r="D623" s="3">
        <v>401100101</v>
      </c>
      <c r="E623" s="3">
        <v>4011001</v>
      </c>
      <c r="F623" s="3">
        <v>1</v>
      </c>
      <c r="G623" s="3" t="s">
        <v>332</v>
      </c>
      <c r="H623" s="3">
        <f ca="1">ROUND(_xlfn.XLOOKUP($F623,$D$1:$D$5,$E$1:$E$5)*OFFSET(H623,5-$F623,0)/0.05,0)*0.05</f>
        <v>1.5</v>
      </c>
      <c r="I623" s="3" t="s">
        <v>333</v>
      </c>
      <c r="J623" s="3"/>
      <c r="K623" s="3" t="s">
        <v>334</v>
      </c>
      <c r="L623" s="3"/>
      <c r="M623" s="3"/>
      <c r="N623" s="3"/>
      <c r="O623" s="3"/>
      <c r="P623" s="3"/>
      <c r="Q623" s="3" t="s">
        <v>335</v>
      </c>
      <c r="R623" s="3"/>
      <c r="S623" s="3" t="str">
        <f ca="1">IF(H623="","",$B$2&amp;G623&amp;$B$2&amp;$B$1&amp;H623)</f>
        <v>"AtkPower":1.5</v>
      </c>
      <c r="T623" s="3" t="str">
        <f>IF(J623="","",$B$2&amp;I623&amp;$B$2&amp;$B$1&amp;J623)</f>
        <v/>
      </c>
      <c r="U623" s="3" t="str">
        <f>IF(L623="","",$B$2&amp;K623&amp;$B$2&amp;$B$1&amp;L623)</f>
        <v/>
      </c>
      <c r="V623" s="3" t="str">
        <f>IF(N623="","",$B$2&amp;M623&amp;$B$2&amp;$B$1&amp;N623)</f>
        <v/>
      </c>
      <c r="W623" s="3" t="str">
        <f>IF(P623="","",$B$2&amp;O623&amp;$B$2&amp;$B$1&amp;P623)</f>
        <v/>
      </c>
      <c r="X623" s="3" t="str">
        <f>IF(R623="","",$B$2&amp;Q623&amp;$B$2&amp;$B$1&amp;R623)</f>
        <v/>
      </c>
      <c r="Y623" s="3" t="str">
        <f ca="1" t="shared" si="167"/>
        <v>{"AtkPower":1.5}</v>
      </c>
      <c r="Z623" s="11" t="s">
        <v>505</v>
      </c>
      <c r="AA623" s="11" t="str">
        <f ca="1" t="shared" si="182"/>
        <v>发射火箭弹，对&lt;c=A6EC41&gt;1&lt;/c&gt;个敌人造成&lt;q=attr_atk&gt;&lt;c=A6EC41&gt;150%&lt;/c&gt;伤害</v>
      </c>
      <c r="AB623" s="11"/>
      <c r="AC623" s="11"/>
      <c r="AD623" s="11"/>
      <c r="AE623" s="11"/>
      <c r="AF623" s="11"/>
      <c r="AG623" s="11"/>
      <c r="AH623" s="11"/>
      <c r="AI623" s="11"/>
      <c r="AJ623" s="11" t="s">
        <v>506</v>
      </c>
      <c r="AK623" s="11" t="str">
        <f>$B$6</f>
        <v>&lt;c=A6EC41&gt;</v>
      </c>
      <c r="AL623" s="11">
        <v>1</v>
      </c>
      <c r="AM623" s="11" t="s">
        <v>298</v>
      </c>
      <c r="AN623" s="11" t="s">
        <v>343</v>
      </c>
      <c r="AO623" s="11" t="str">
        <f>$B$8&amp;$B$6</f>
        <v>&lt;q=attr_atk&gt;&lt;c=A6EC41&gt;</v>
      </c>
      <c r="AP623" s="11" t="str">
        <f ca="1">ROUND($H623*100,2)&amp;"%"</f>
        <v>150%</v>
      </c>
      <c r="AQ623" s="11" t="s">
        <v>298</v>
      </c>
      <c r="AR623" s="11" t="s">
        <v>344</v>
      </c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 t="str">
        <f t="shared" si="170"/>
        <v>发射火箭弹，对敌人造成伤害</v>
      </c>
      <c r="BQ623" s="11" t="str">
        <f ca="1" t="shared" si="179"/>
        <v>发射火箭弹，对&lt;c=A6EC41&gt;1&lt;/c&gt;个敌人造成&lt;q=attr_atk&gt;&lt;c=A6EC41&gt;150%&lt;/c&gt;伤害</v>
      </c>
      <c r="BR623" s="1">
        <f t="shared" si="173"/>
        <v>1</v>
      </c>
      <c r="BS623" s="1">
        <f t="shared" si="174"/>
        <v>101</v>
      </c>
      <c r="BT623" s="1">
        <f>COUNTIF($BS$10:BS623,601)</f>
        <v>13</v>
      </c>
      <c r="BU623" s="1">
        <f t="shared" si="175"/>
        <v>1</v>
      </c>
    </row>
    <row r="624" spans="2:73">
      <c r="B624" s="1" t="str">
        <f t="shared" si="171"/>
        <v>SkillDescBrief4011001</v>
      </c>
      <c r="C624" s="1" t="str">
        <f t="shared" si="172"/>
        <v>SkillDescDetail401100102</v>
      </c>
      <c r="D624" s="3">
        <v>401100102</v>
      </c>
      <c r="E624" s="3">
        <v>4011001</v>
      </c>
      <c r="F624" s="3">
        <v>2</v>
      </c>
      <c r="G624" s="3" t="s">
        <v>332</v>
      </c>
      <c r="H624" s="3">
        <f ca="1">ROUND(_xlfn.XLOOKUP($F624,$D$1:$D$5,$E$1:$E$5)*OFFSET(H624,5-$F624,0)/0.05,0)*0.05</f>
        <v>1.6</v>
      </c>
      <c r="I624" s="3" t="s">
        <v>333</v>
      </c>
      <c r="J624" s="3"/>
      <c r="K624" s="3" t="s">
        <v>334</v>
      </c>
      <c r="L624" s="3"/>
      <c r="M624" s="3"/>
      <c r="N624" s="3"/>
      <c r="O624" s="3"/>
      <c r="P624" s="3"/>
      <c r="Q624" s="3" t="s">
        <v>335</v>
      </c>
      <c r="R624" s="3"/>
      <c r="S624" s="3" t="str">
        <f ca="1">IF(H624="","",$B$2&amp;G624&amp;$B$2&amp;$B$1&amp;H624)</f>
        <v>"AtkPower":1.6</v>
      </c>
      <c r="T624" s="3" t="str">
        <f>IF(J624="","",$B$2&amp;I624&amp;$B$2&amp;$B$1&amp;J624)</f>
        <v/>
      </c>
      <c r="U624" s="3" t="str">
        <f>IF(L624="","",$B$2&amp;K624&amp;$B$2&amp;$B$1&amp;L624)</f>
        <v/>
      </c>
      <c r="V624" s="3" t="str">
        <f>IF(N624="","",$B$2&amp;M624&amp;$B$2&amp;$B$1&amp;N624)</f>
        <v/>
      </c>
      <c r="W624" s="3" t="str">
        <f>IF(P624="","",$B$2&amp;O624&amp;$B$2&amp;$B$1&amp;P624)</f>
        <v/>
      </c>
      <c r="X624" s="3" t="str">
        <f>IF(R624="","",$B$2&amp;Q624&amp;$B$2&amp;$B$1&amp;R624)</f>
        <v/>
      </c>
      <c r="Y624" s="3" t="str">
        <f ca="1" t="shared" si="167"/>
        <v>{"AtkPower":1.6}</v>
      </c>
      <c r="Z624" s="11" t="s">
        <v>505</v>
      </c>
      <c r="AA624" s="11" t="str">
        <f ca="1" t="shared" si="182"/>
        <v>2级：造成的伤害提升&lt;q=attr_atk&gt;&lt;c=A6EC41&gt;160%&lt;/c&gt;</v>
      </c>
      <c r="AB624" s="11"/>
      <c r="AC624" s="11"/>
      <c r="AD624" s="11">
        <v>2</v>
      </c>
      <c r="AE624" s="11"/>
      <c r="AF624" s="11" t="s">
        <v>345</v>
      </c>
      <c r="AG624" s="11"/>
      <c r="AH624" s="11"/>
      <c r="AI624" s="11"/>
      <c r="AJ624" s="11" t="s">
        <v>302</v>
      </c>
      <c r="AK624" s="11" t="str">
        <f t="shared" ref="AK624:AK627" si="183">$B$8&amp;$B$6</f>
        <v>&lt;q=attr_atk&gt;&lt;c=A6EC41&gt;</v>
      </c>
      <c r="AL624" s="11" t="str">
        <f ca="1" t="shared" ref="AL624:AL627" si="184">ROUND($H624*100,2)&amp;"%"</f>
        <v>160%</v>
      </c>
      <c r="AM624" s="11" t="s">
        <v>298</v>
      </c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 t="str">
        <f t="shared" si="170"/>
        <v>发射火箭弹，对敌人造成伤害</v>
      </c>
      <c r="BQ624" s="11" t="str">
        <f ca="1" t="shared" si="179"/>
        <v>2级：造成的伤害提升&lt;q=attr_atk&gt;&lt;c=A6EC41&gt;160%&lt;/c&gt;</v>
      </c>
      <c r="BR624" s="1">
        <f t="shared" si="173"/>
        <v>1</v>
      </c>
      <c r="BS624" s="1">
        <f t="shared" si="174"/>
        <v>102</v>
      </c>
      <c r="BT624" s="1">
        <f>COUNTIF($BS$10:BS624,601)</f>
        <v>13</v>
      </c>
      <c r="BU624" s="1">
        <f t="shared" si="175"/>
        <v>1</v>
      </c>
    </row>
    <row r="625" spans="2:73">
      <c r="B625" s="1" t="str">
        <f t="shared" si="171"/>
        <v>SkillDescBrief4011001</v>
      </c>
      <c r="C625" s="1" t="str">
        <f t="shared" si="172"/>
        <v>SkillDescDetail401100103</v>
      </c>
      <c r="D625" s="3">
        <v>401100103</v>
      </c>
      <c r="E625" s="3">
        <v>4011001</v>
      </c>
      <c r="F625" s="3">
        <v>3</v>
      </c>
      <c r="G625" s="3" t="s">
        <v>332</v>
      </c>
      <c r="H625" s="3">
        <f ca="1">ROUND(_xlfn.XLOOKUP($F625,$D$1:$D$5,$E$1:$E$5)*OFFSET(H625,5-$F625,0)/0.05,0)*0.05</f>
        <v>1.7</v>
      </c>
      <c r="I625" s="3" t="s">
        <v>333</v>
      </c>
      <c r="J625" s="3"/>
      <c r="K625" s="3" t="s">
        <v>334</v>
      </c>
      <c r="L625" s="3"/>
      <c r="M625" s="3"/>
      <c r="N625" s="3"/>
      <c r="O625" s="3"/>
      <c r="P625" s="3"/>
      <c r="Q625" s="3" t="s">
        <v>335</v>
      </c>
      <c r="R625" s="3"/>
      <c r="S625" s="3" t="str">
        <f ca="1">IF(H625="","",$B$2&amp;G625&amp;$B$2&amp;$B$1&amp;H625)</f>
        <v>"AtkPower":1.7</v>
      </c>
      <c r="T625" s="3" t="str">
        <f>IF(J625="","",$B$2&amp;I625&amp;$B$2&amp;$B$1&amp;J625)</f>
        <v/>
      </c>
      <c r="U625" s="3" t="str">
        <f>IF(L625="","",$B$2&amp;K625&amp;$B$2&amp;$B$1&amp;L625)</f>
        <v/>
      </c>
      <c r="V625" s="3" t="str">
        <f>IF(N625="","",$B$2&amp;M625&amp;$B$2&amp;$B$1&amp;N625)</f>
        <v/>
      </c>
      <c r="W625" s="3" t="str">
        <f>IF(P625="","",$B$2&amp;O625&amp;$B$2&amp;$B$1&amp;P625)</f>
        <v/>
      </c>
      <c r="X625" s="3" t="str">
        <f>IF(R625="","",$B$2&amp;Q625&amp;$B$2&amp;$B$1&amp;R625)</f>
        <v/>
      </c>
      <c r="Y625" s="3" t="str">
        <f ca="1" t="shared" si="167"/>
        <v>{"AtkPower":1.7}</v>
      </c>
      <c r="Z625" s="11" t="s">
        <v>505</v>
      </c>
      <c r="AA625" s="11" t="str">
        <f ca="1" t="shared" si="182"/>
        <v>3级：造成的伤害提升&lt;q=attr_atk&gt;&lt;c=A6EC41&gt;170%&lt;/c&gt;</v>
      </c>
      <c r="AB625" s="11"/>
      <c r="AC625" s="11"/>
      <c r="AD625" s="11">
        <v>3</v>
      </c>
      <c r="AE625" s="11"/>
      <c r="AF625" s="11" t="s">
        <v>345</v>
      </c>
      <c r="AG625" s="11"/>
      <c r="AH625" s="11"/>
      <c r="AI625" s="11"/>
      <c r="AJ625" s="11" t="s">
        <v>302</v>
      </c>
      <c r="AK625" s="11" t="str">
        <f t="shared" si="183"/>
        <v>&lt;q=attr_atk&gt;&lt;c=A6EC41&gt;</v>
      </c>
      <c r="AL625" s="11" t="str">
        <f ca="1" t="shared" si="184"/>
        <v>170%</v>
      </c>
      <c r="AM625" s="11" t="s">
        <v>298</v>
      </c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 t="str">
        <f t="shared" si="170"/>
        <v>发射火箭弹，对敌人造成伤害</v>
      </c>
      <c r="BQ625" s="11" t="str">
        <f ca="1" t="shared" si="179"/>
        <v>3级：造成的伤害提升&lt;q=attr_atk&gt;&lt;c=A6EC41&gt;170%&lt;/c&gt;</v>
      </c>
      <c r="BR625" s="1">
        <f t="shared" si="173"/>
        <v>1</v>
      </c>
      <c r="BS625" s="1">
        <f t="shared" si="174"/>
        <v>103</v>
      </c>
      <c r="BT625" s="1">
        <f>COUNTIF($BS$10:BS625,601)</f>
        <v>13</v>
      </c>
      <c r="BU625" s="1">
        <f t="shared" si="175"/>
        <v>1</v>
      </c>
    </row>
    <row r="626" spans="2:73">
      <c r="B626" s="1" t="str">
        <f t="shared" si="171"/>
        <v>SkillDescBrief4011001</v>
      </c>
      <c r="C626" s="1" t="str">
        <f t="shared" si="172"/>
        <v>SkillDescDetail401100104</v>
      </c>
      <c r="D626" s="3">
        <v>401100104</v>
      </c>
      <c r="E626" s="3">
        <v>4011001</v>
      </c>
      <c r="F626" s="3">
        <v>4</v>
      </c>
      <c r="G626" s="3" t="s">
        <v>332</v>
      </c>
      <c r="H626" s="3">
        <f ca="1">ROUND(_xlfn.XLOOKUP($F626,$D$1:$D$5,$E$1:$E$5)*OFFSET(H626,5-$F626,0)/0.05,0)*0.05</f>
        <v>1.95</v>
      </c>
      <c r="I626" s="3" t="s">
        <v>333</v>
      </c>
      <c r="J626" s="3"/>
      <c r="K626" s="3" t="s">
        <v>334</v>
      </c>
      <c r="L626" s="3"/>
      <c r="M626" s="3"/>
      <c r="N626" s="3"/>
      <c r="O626" s="3"/>
      <c r="P626" s="3"/>
      <c r="Q626" s="3" t="s">
        <v>335</v>
      </c>
      <c r="R626" s="3"/>
      <c r="S626" s="3" t="str">
        <f ca="1">IF(H626="","",$B$2&amp;G626&amp;$B$2&amp;$B$1&amp;H626)</f>
        <v>"AtkPower":1.95</v>
      </c>
      <c r="T626" s="3" t="str">
        <f>IF(J626="","",$B$2&amp;I626&amp;$B$2&amp;$B$1&amp;J626)</f>
        <v/>
      </c>
      <c r="U626" s="3" t="str">
        <f>IF(L626="","",$B$2&amp;K626&amp;$B$2&amp;$B$1&amp;L626)</f>
        <v/>
      </c>
      <c r="V626" s="3" t="str">
        <f>IF(N626="","",$B$2&amp;M626&amp;$B$2&amp;$B$1&amp;N626)</f>
        <v/>
      </c>
      <c r="W626" s="3" t="str">
        <f>IF(P626="","",$B$2&amp;O626&amp;$B$2&amp;$B$1&amp;P626)</f>
        <v/>
      </c>
      <c r="X626" s="3" t="str">
        <f>IF(R626="","",$B$2&amp;Q626&amp;$B$2&amp;$B$1&amp;R626)</f>
        <v/>
      </c>
      <c r="Y626" s="3" t="str">
        <f ca="1" t="shared" si="167"/>
        <v>{"AtkPower":1.95}</v>
      </c>
      <c r="Z626" s="11" t="s">
        <v>505</v>
      </c>
      <c r="AA626" s="11" t="str">
        <f ca="1" t="shared" si="182"/>
        <v>4级：造成的伤害提升&lt;q=attr_atk&gt;&lt;c=A6EC41&gt;195%&lt;/c&gt;</v>
      </c>
      <c r="AB626" s="11"/>
      <c r="AC626" s="11"/>
      <c r="AD626" s="11">
        <v>4</v>
      </c>
      <c r="AE626" s="11"/>
      <c r="AF626" s="11" t="s">
        <v>345</v>
      </c>
      <c r="AG626" s="11"/>
      <c r="AH626" s="11"/>
      <c r="AI626" s="11"/>
      <c r="AJ626" s="11" t="s">
        <v>302</v>
      </c>
      <c r="AK626" s="11" t="str">
        <f t="shared" si="183"/>
        <v>&lt;q=attr_atk&gt;&lt;c=A6EC41&gt;</v>
      </c>
      <c r="AL626" s="11" t="str">
        <f ca="1" t="shared" si="184"/>
        <v>195%</v>
      </c>
      <c r="AM626" s="11" t="s">
        <v>298</v>
      </c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 t="str">
        <f t="shared" si="170"/>
        <v>发射火箭弹，对敌人造成伤害</v>
      </c>
      <c r="BQ626" s="11" t="str">
        <f ca="1" t="shared" si="179"/>
        <v>4级：造成的伤害提升&lt;q=attr_atk&gt;&lt;c=A6EC41&gt;195%&lt;/c&gt;</v>
      </c>
      <c r="BR626" s="1">
        <f t="shared" si="173"/>
        <v>1</v>
      </c>
      <c r="BS626" s="1">
        <f t="shared" si="174"/>
        <v>104</v>
      </c>
      <c r="BT626" s="1">
        <f>COUNTIF($BS$10:BS626,601)</f>
        <v>13</v>
      </c>
      <c r="BU626" s="1">
        <f t="shared" si="175"/>
        <v>1</v>
      </c>
    </row>
    <row r="627" spans="2:73">
      <c r="B627" s="1" t="str">
        <f t="shared" si="171"/>
        <v>SkillDescBrief4011001</v>
      </c>
      <c r="C627" s="1" t="str">
        <f t="shared" si="172"/>
        <v>SkillDescDetail401100105</v>
      </c>
      <c r="D627" s="3">
        <v>401100105</v>
      </c>
      <c r="E627" s="3">
        <v>4011001</v>
      </c>
      <c r="F627" s="3">
        <v>5</v>
      </c>
      <c r="G627" s="3" t="s">
        <v>332</v>
      </c>
      <c r="H627" s="3">
        <v>2.15</v>
      </c>
      <c r="I627" s="3" t="s">
        <v>333</v>
      </c>
      <c r="J627" s="3"/>
      <c r="K627" s="3" t="s">
        <v>334</v>
      </c>
      <c r="L627" s="3"/>
      <c r="M627" s="3"/>
      <c r="N627" s="3"/>
      <c r="O627" s="3"/>
      <c r="P627" s="3"/>
      <c r="Q627" s="3" t="s">
        <v>335</v>
      </c>
      <c r="R627" s="3"/>
      <c r="S627" s="3" t="str">
        <f>IF(H627="","",$B$2&amp;G627&amp;$B$2&amp;$B$1&amp;H627)</f>
        <v>"AtkPower":2.15</v>
      </c>
      <c r="T627" s="3" t="str">
        <f>IF(J627="","",$B$2&amp;I627&amp;$B$2&amp;$B$1&amp;J627)</f>
        <v/>
      </c>
      <c r="U627" s="3" t="str">
        <f>IF(L627="","",$B$2&amp;K627&amp;$B$2&amp;$B$1&amp;L627)</f>
        <v/>
      </c>
      <c r="V627" s="3" t="str">
        <f>IF(N627="","",$B$2&amp;M627&amp;$B$2&amp;$B$1&amp;N627)</f>
        <v/>
      </c>
      <c r="W627" s="3" t="str">
        <f>IF(P627="","",$B$2&amp;O627&amp;$B$2&amp;$B$1&amp;P627)</f>
        <v/>
      </c>
      <c r="X627" s="3" t="str">
        <f>IF(R627="","",$B$2&amp;Q627&amp;$B$2&amp;$B$1&amp;R627)</f>
        <v/>
      </c>
      <c r="Y627" s="3" t="str">
        <f t="shared" si="167"/>
        <v>{"AtkPower":2.15}</v>
      </c>
      <c r="Z627" s="11" t="s">
        <v>505</v>
      </c>
      <c r="AA627" s="11" t="str">
        <f t="shared" si="182"/>
        <v>5级：造成的伤害提升&lt;q=attr_atk&gt;&lt;c=A6EC41&gt;215%&lt;/c&gt;</v>
      </c>
      <c r="AB627" s="11"/>
      <c r="AC627" s="11"/>
      <c r="AD627" s="11">
        <v>5</v>
      </c>
      <c r="AE627" s="11"/>
      <c r="AF627" s="11" t="s">
        <v>345</v>
      </c>
      <c r="AG627" s="11"/>
      <c r="AH627" s="11"/>
      <c r="AI627" s="11"/>
      <c r="AJ627" s="11" t="s">
        <v>302</v>
      </c>
      <c r="AK627" s="11" t="str">
        <f t="shared" si="183"/>
        <v>&lt;q=attr_atk&gt;&lt;c=A6EC41&gt;</v>
      </c>
      <c r="AL627" s="11" t="str">
        <f t="shared" si="184"/>
        <v>215%</v>
      </c>
      <c r="AM627" s="11" t="s">
        <v>298</v>
      </c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 t="str">
        <f t="shared" si="170"/>
        <v>发射火箭弹，对敌人造成伤害</v>
      </c>
      <c r="BQ627" s="11" t="str">
        <f t="shared" si="179"/>
        <v>5级：造成的伤害提升&lt;q=attr_atk&gt;&lt;c=A6EC41&gt;215%&lt;/c&gt;</v>
      </c>
      <c r="BR627" s="1">
        <f t="shared" si="173"/>
        <v>1</v>
      </c>
      <c r="BS627" s="1">
        <f t="shared" si="174"/>
        <v>105</v>
      </c>
      <c r="BT627" s="1">
        <f>COUNTIF($BS$10:BS627,601)</f>
        <v>13</v>
      </c>
      <c r="BU627" s="1">
        <f t="shared" si="175"/>
        <v>1</v>
      </c>
    </row>
    <row r="628" spans="2:73">
      <c r="B628" s="1" t="str">
        <f t="shared" si="171"/>
        <v>SkillDescBrief// 大招</v>
      </c>
      <c r="C628" s="1" t="str">
        <f t="shared" si="172"/>
        <v>SkillDescDetail// 大招</v>
      </c>
      <c r="D628" s="7" t="s">
        <v>199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 t="str">
        <f t="shared" si="167"/>
        <v/>
      </c>
      <c r="Z628" s="10" t="s">
        <v>336</v>
      </c>
      <c r="AA628" s="10" t="str">
        <f t="shared" si="182"/>
        <v/>
      </c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 t="str">
        <f t="shared" si="170"/>
        <v/>
      </c>
      <c r="BQ628" s="10" t="str">
        <f t="shared" si="179"/>
        <v/>
      </c>
      <c r="BR628" s="1">
        <f t="shared" si="173"/>
        <v>0</v>
      </c>
      <c r="BS628" s="1">
        <f t="shared" si="174"/>
        <v>0</v>
      </c>
      <c r="BT628" s="1">
        <f>COUNTIF($BS$10:BS628,601)</f>
        <v>13</v>
      </c>
      <c r="BU628" s="1">
        <f t="shared" si="175"/>
        <v>1</v>
      </c>
    </row>
    <row r="629" spans="2:73">
      <c r="B629" s="1" t="str">
        <f t="shared" si="171"/>
        <v>SkillDescBrief4011002</v>
      </c>
      <c r="C629" s="1" t="str">
        <f t="shared" si="172"/>
        <v>SkillDescDetail401100201</v>
      </c>
      <c r="D629" s="3">
        <v>401100201</v>
      </c>
      <c r="E629" s="3">
        <v>4011002</v>
      </c>
      <c r="F629" s="3">
        <v>1</v>
      </c>
      <c r="G629" s="3" t="s">
        <v>332</v>
      </c>
      <c r="H629" s="3">
        <f ca="1">ROUND(_xlfn.XLOOKUP($F629,$D$1:$D$5,$E$1:$E$5)*OFFSET(H629,5-$F629,0)/0.05,0)*0.05</f>
        <v>1.9</v>
      </c>
      <c r="I629" s="3" t="s">
        <v>333</v>
      </c>
      <c r="J629" s="3"/>
      <c r="K629" s="3" t="s">
        <v>334</v>
      </c>
      <c r="L629" s="3"/>
      <c r="M629" s="3"/>
      <c r="N629" s="3"/>
      <c r="O629" s="3"/>
      <c r="P629" s="3"/>
      <c r="Q629" s="3" t="s">
        <v>335</v>
      </c>
      <c r="R629" s="3"/>
      <c r="S629" s="3" t="str">
        <f ca="1">IF(H629="","",$B$2&amp;G629&amp;$B$2&amp;$B$1&amp;H629)</f>
        <v>"AtkPower":1.9</v>
      </c>
      <c r="T629" s="3" t="str">
        <f>IF(J629="","",$B$2&amp;I629&amp;$B$2&amp;$B$1&amp;J629)</f>
        <v/>
      </c>
      <c r="U629" s="3" t="str">
        <f>IF(L629="","",$B$2&amp;K629&amp;$B$2&amp;$B$1&amp;L629)</f>
        <v/>
      </c>
      <c r="V629" s="3" t="str">
        <f>IF(N629="","",$B$2&amp;M629&amp;$B$2&amp;$B$1&amp;N629)</f>
        <v/>
      </c>
      <c r="W629" s="3" t="str">
        <f>IF(P629="","",$B$2&amp;O629&amp;$B$2&amp;$B$1&amp;P629)</f>
        <v/>
      </c>
      <c r="X629" s="3" t="str">
        <f>IF(R629="","",$B$2&amp;Q629&amp;$B$2&amp;$B$1&amp;R629)</f>
        <v/>
      </c>
      <c r="Y629" s="3" t="str">
        <f ca="1" t="shared" si="167"/>
        <v>{"AtkPower":1.9}</v>
      </c>
      <c r="Z629" s="11" t="s">
        <v>507</v>
      </c>
      <c r="AA629" s="11" t="str">
        <f ca="1" t="shared" si="182"/>
        <v>连续发射火箭弹，随机对&lt;c=A6EC41&gt;1&lt;/c&gt;个敌人造成&lt;q=attr_atk&gt;&lt;c=A6EC41&gt;190%&lt;/c&gt;伤害</v>
      </c>
      <c r="AB629" s="11"/>
      <c r="AC629" s="11"/>
      <c r="AD629" s="11"/>
      <c r="AE629" s="11"/>
      <c r="AF629" s="11"/>
      <c r="AG629" s="11"/>
      <c r="AH629" s="11"/>
      <c r="AI629" s="11"/>
      <c r="AJ629" s="11" t="s">
        <v>508</v>
      </c>
      <c r="AK629" s="11" t="str">
        <f>$B$6</f>
        <v>&lt;c=A6EC41&gt;</v>
      </c>
      <c r="AL629" s="11">
        <v>1</v>
      </c>
      <c r="AM629" s="11" t="s">
        <v>298</v>
      </c>
      <c r="AN629" s="11" t="s">
        <v>343</v>
      </c>
      <c r="AO629" s="11" t="str">
        <f>$B$8&amp;$B$6</f>
        <v>&lt;q=attr_atk&gt;&lt;c=A6EC41&gt;</v>
      </c>
      <c r="AP629" s="11" t="str">
        <f ca="1">ROUND($H629*100,2)&amp;"%"</f>
        <v>190%</v>
      </c>
      <c r="AQ629" s="11" t="s">
        <v>298</v>
      </c>
      <c r="AR629" s="11" t="s">
        <v>344</v>
      </c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 t="str">
        <f t="shared" si="170"/>
        <v>连续发射火箭弹，攻击随机敌人</v>
      </c>
      <c r="BQ629" s="11" t="str">
        <f ca="1" t="shared" si="179"/>
        <v>连续发射火箭弹，随机对&lt;c=A6EC41&gt;1&lt;/c&gt;个敌人造成&lt;q=attr_atk&gt;&lt;c=A6EC41&gt;190%&lt;/c&gt;伤害</v>
      </c>
      <c r="BR629" s="1">
        <f t="shared" si="173"/>
        <v>2</v>
      </c>
      <c r="BS629" s="1">
        <f t="shared" si="174"/>
        <v>201</v>
      </c>
      <c r="BT629" s="1">
        <f>COUNTIF($BS$10:BS629,601)</f>
        <v>13</v>
      </c>
      <c r="BU629" s="1">
        <f t="shared" si="175"/>
        <v>1</v>
      </c>
    </row>
    <row r="630" spans="2:73">
      <c r="B630" s="1" t="str">
        <f t="shared" si="171"/>
        <v>SkillDescBrief4011002</v>
      </c>
      <c r="C630" s="1" t="str">
        <f t="shared" si="172"/>
        <v>SkillDescDetail401100202</v>
      </c>
      <c r="D630" s="3">
        <v>401100202</v>
      </c>
      <c r="E630" s="3">
        <v>4011002</v>
      </c>
      <c r="F630" s="3">
        <v>2</v>
      </c>
      <c r="G630" s="3" t="s">
        <v>332</v>
      </c>
      <c r="H630" s="3">
        <f ca="1">ROUND(_xlfn.XLOOKUP($F630,$D$1:$D$5,$E$1:$E$5)*OFFSET(H630,5-$F630,0)/0.05,0)*0.05</f>
        <v>2.05</v>
      </c>
      <c r="I630" s="3" t="s">
        <v>333</v>
      </c>
      <c r="J630" s="3"/>
      <c r="K630" s="3" t="s">
        <v>334</v>
      </c>
      <c r="L630" s="3"/>
      <c r="M630" s="3"/>
      <c r="N630" s="3"/>
      <c r="O630" s="3"/>
      <c r="P630" s="3"/>
      <c r="Q630" s="3" t="s">
        <v>335</v>
      </c>
      <c r="R630" s="3"/>
      <c r="S630" s="3" t="str">
        <f ca="1">IF(H630="","",$B$2&amp;G630&amp;$B$2&amp;$B$1&amp;H630)</f>
        <v>"AtkPower":2.05</v>
      </c>
      <c r="T630" s="3" t="str">
        <f>IF(J630="","",$B$2&amp;I630&amp;$B$2&amp;$B$1&amp;J630)</f>
        <v/>
      </c>
      <c r="U630" s="3" t="str">
        <f>IF(L630="","",$B$2&amp;K630&amp;$B$2&amp;$B$1&amp;L630)</f>
        <v/>
      </c>
      <c r="V630" s="3" t="str">
        <f>IF(N630="","",$B$2&amp;M630&amp;$B$2&amp;$B$1&amp;N630)</f>
        <v/>
      </c>
      <c r="W630" s="3" t="str">
        <f>IF(P630="","",$B$2&amp;O630&amp;$B$2&amp;$B$1&amp;P630)</f>
        <v/>
      </c>
      <c r="X630" s="3" t="str">
        <f>IF(R630="","",$B$2&amp;Q630&amp;$B$2&amp;$B$1&amp;R630)</f>
        <v/>
      </c>
      <c r="Y630" s="3" t="str">
        <f ca="1" t="shared" si="167"/>
        <v>{"AtkPower":2.05}</v>
      </c>
      <c r="Z630" s="11" t="s">
        <v>507</v>
      </c>
      <c r="AA630" s="11" t="str">
        <f ca="1" t="shared" si="182"/>
        <v>2级：造成的伤害提升&lt;q=attr_atk&gt;&lt;c=A6EC41&gt;205%&lt;/c&gt;</v>
      </c>
      <c r="AB630" s="11"/>
      <c r="AC630" s="11"/>
      <c r="AD630" s="11">
        <v>2</v>
      </c>
      <c r="AE630" s="11"/>
      <c r="AF630" s="11" t="s">
        <v>345</v>
      </c>
      <c r="AG630" s="11"/>
      <c r="AH630" s="11"/>
      <c r="AI630" s="11"/>
      <c r="AJ630" s="11" t="s">
        <v>302</v>
      </c>
      <c r="AK630" s="11" t="str">
        <f t="shared" ref="AK630:AK633" si="185">$B$8&amp;$B$6</f>
        <v>&lt;q=attr_atk&gt;&lt;c=A6EC41&gt;</v>
      </c>
      <c r="AL630" s="11" t="str">
        <f ca="1" t="shared" ref="AL630:AL633" si="186">ROUND($H630*100,2)&amp;"%"</f>
        <v>205%</v>
      </c>
      <c r="AM630" s="11" t="s">
        <v>298</v>
      </c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 t="str">
        <f t="shared" si="170"/>
        <v>连续发射火箭弹，攻击随机敌人</v>
      </c>
      <c r="BQ630" s="11" t="str">
        <f ca="1" t="shared" si="179"/>
        <v>2级：造成的伤害提升&lt;q=attr_atk&gt;&lt;c=A6EC41&gt;205%&lt;/c&gt;</v>
      </c>
      <c r="BR630" s="1">
        <f t="shared" si="173"/>
        <v>2</v>
      </c>
      <c r="BS630" s="1">
        <f t="shared" si="174"/>
        <v>202</v>
      </c>
      <c r="BT630" s="1">
        <f>COUNTIF($BS$10:BS630,601)</f>
        <v>13</v>
      </c>
      <c r="BU630" s="1">
        <f t="shared" si="175"/>
        <v>1</v>
      </c>
    </row>
    <row r="631" spans="2:73">
      <c r="B631" s="1" t="str">
        <f t="shared" si="171"/>
        <v>SkillDescBrief4011002</v>
      </c>
      <c r="C631" s="1" t="str">
        <f t="shared" si="172"/>
        <v>SkillDescDetail401100203</v>
      </c>
      <c r="D631" s="3">
        <v>401100203</v>
      </c>
      <c r="E631" s="3">
        <v>4011002</v>
      </c>
      <c r="F631" s="3">
        <v>3</v>
      </c>
      <c r="G631" s="3" t="s">
        <v>332</v>
      </c>
      <c r="H631" s="3">
        <f ca="1">ROUND(_xlfn.XLOOKUP($F631,$D$1:$D$5,$E$1:$E$5)*OFFSET(H631,5-$F631,0)/0.05,0)*0.05</f>
        <v>2.15</v>
      </c>
      <c r="I631" s="3" t="s">
        <v>333</v>
      </c>
      <c r="J631" s="3"/>
      <c r="K631" s="3" t="s">
        <v>334</v>
      </c>
      <c r="L631" s="3"/>
      <c r="M631" s="3"/>
      <c r="N631" s="3"/>
      <c r="O631" s="3"/>
      <c r="P631" s="3"/>
      <c r="Q631" s="3" t="s">
        <v>335</v>
      </c>
      <c r="R631" s="3"/>
      <c r="S631" s="3" t="str">
        <f ca="1">IF(H631="","",$B$2&amp;G631&amp;$B$2&amp;$B$1&amp;H631)</f>
        <v>"AtkPower":2.15</v>
      </c>
      <c r="T631" s="3" t="str">
        <f>IF(J631="","",$B$2&amp;I631&amp;$B$2&amp;$B$1&amp;J631)</f>
        <v/>
      </c>
      <c r="U631" s="3" t="str">
        <f>IF(L631="","",$B$2&amp;K631&amp;$B$2&amp;$B$1&amp;L631)</f>
        <v/>
      </c>
      <c r="V631" s="3" t="str">
        <f>IF(N631="","",$B$2&amp;M631&amp;$B$2&amp;$B$1&amp;N631)</f>
        <v/>
      </c>
      <c r="W631" s="3" t="str">
        <f>IF(P631="","",$B$2&amp;O631&amp;$B$2&amp;$B$1&amp;P631)</f>
        <v/>
      </c>
      <c r="X631" s="3" t="str">
        <f>IF(R631="","",$B$2&amp;Q631&amp;$B$2&amp;$B$1&amp;R631)</f>
        <v/>
      </c>
      <c r="Y631" s="3" t="str">
        <f ca="1" t="shared" si="167"/>
        <v>{"AtkPower":2.15}</v>
      </c>
      <c r="Z631" s="11" t="s">
        <v>507</v>
      </c>
      <c r="AA631" s="11" t="str">
        <f ca="1" t="shared" si="182"/>
        <v>3级：造成的伤害提升&lt;q=attr_atk&gt;&lt;c=A6EC41&gt;215%&lt;/c&gt;</v>
      </c>
      <c r="AB631" s="11"/>
      <c r="AC631" s="11"/>
      <c r="AD631" s="11">
        <v>3</v>
      </c>
      <c r="AE631" s="11"/>
      <c r="AF631" s="11" t="s">
        <v>345</v>
      </c>
      <c r="AG631" s="11"/>
      <c r="AH631" s="11"/>
      <c r="AI631" s="11"/>
      <c r="AJ631" s="11" t="s">
        <v>302</v>
      </c>
      <c r="AK631" s="11" t="str">
        <f t="shared" si="185"/>
        <v>&lt;q=attr_atk&gt;&lt;c=A6EC41&gt;</v>
      </c>
      <c r="AL631" s="11" t="str">
        <f ca="1" t="shared" si="186"/>
        <v>215%</v>
      </c>
      <c r="AM631" s="11" t="s">
        <v>298</v>
      </c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 t="str">
        <f t="shared" si="170"/>
        <v>连续发射火箭弹，攻击随机敌人</v>
      </c>
      <c r="BQ631" s="11" t="str">
        <f ca="1" t="shared" si="179"/>
        <v>3级：造成的伤害提升&lt;q=attr_atk&gt;&lt;c=A6EC41&gt;215%&lt;/c&gt;</v>
      </c>
      <c r="BR631" s="1">
        <f t="shared" si="173"/>
        <v>2</v>
      </c>
      <c r="BS631" s="1">
        <f t="shared" si="174"/>
        <v>203</v>
      </c>
      <c r="BT631" s="1">
        <f>COUNTIF($BS$10:BS631,601)</f>
        <v>13</v>
      </c>
      <c r="BU631" s="1">
        <f t="shared" si="175"/>
        <v>1</v>
      </c>
    </row>
    <row r="632" spans="2:73">
      <c r="B632" s="1" t="str">
        <f t="shared" si="171"/>
        <v>SkillDescBrief4011002</v>
      </c>
      <c r="C632" s="1" t="str">
        <f t="shared" si="172"/>
        <v>SkillDescDetail401100204</v>
      </c>
      <c r="D632" s="3">
        <v>401100204</v>
      </c>
      <c r="E632" s="3">
        <v>4011002</v>
      </c>
      <c r="F632" s="3">
        <v>4</v>
      </c>
      <c r="G632" s="3" t="s">
        <v>332</v>
      </c>
      <c r="H632" s="3">
        <f ca="1">ROUND(_xlfn.XLOOKUP($F632,$D$1:$D$5,$E$1:$E$5)*OFFSET(H632,5-$F632,0)/0.05,0)*0.05</f>
        <v>2.45</v>
      </c>
      <c r="I632" s="3" t="s">
        <v>333</v>
      </c>
      <c r="J632" s="3"/>
      <c r="K632" s="3" t="s">
        <v>334</v>
      </c>
      <c r="L632" s="3"/>
      <c r="M632" s="3"/>
      <c r="N632" s="3"/>
      <c r="O632" s="3"/>
      <c r="P632" s="3"/>
      <c r="Q632" s="3" t="s">
        <v>335</v>
      </c>
      <c r="R632" s="3"/>
      <c r="S632" s="3" t="str">
        <f ca="1">IF(H632="","",$B$2&amp;G632&amp;$B$2&amp;$B$1&amp;H632)</f>
        <v>"AtkPower":2.45</v>
      </c>
      <c r="T632" s="3" t="str">
        <f>IF(J632="","",$B$2&amp;I632&amp;$B$2&amp;$B$1&amp;J632)</f>
        <v/>
      </c>
      <c r="U632" s="3" t="str">
        <f>IF(L632="","",$B$2&amp;K632&amp;$B$2&amp;$B$1&amp;L632)</f>
        <v/>
      </c>
      <c r="V632" s="3" t="str">
        <f>IF(N632="","",$B$2&amp;M632&amp;$B$2&amp;$B$1&amp;N632)</f>
        <v/>
      </c>
      <c r="W632" s="3" t="str">
        <f>IF(P632="","",$B$2&amp;O632&amp;$B$2&amp;$B$1&amp;P632)</f>
        <v/>
      </c>
      <c r="X632" s="3" t="str">
        <f>IF(R632="","",$B$2&amp;Q632&amp;$B$2&amp;$B$1&amp;R632)</f>
        <v/>
      </c>
      <c r="Y632" s="3" t="str">
        <f ca="1" t="shared" si="167"/>
        <v>{"AtkPower":2.45}</v>
      </c>
      <c r="Z632" s="11" t="s">
        <v>507</v>
      </c>
      <c r="AA632" s="11" t="str">
        <f ca="1" t="shared" si="182"/>
        <v>4级：造成的伤害提升&lt;q=attr_atk&gt;&lt;c=A6EC41&gt;245%&lt;/c&gt;</v>
      </c>
      <c r="AB632" s="11"/>
      <c r="AC632" s="11"/>
      <c r="AD632" s="11">
        <v>4</v>
      </c>
      <c r="AE632" s="11"/>
      <c r="AF632" s="11" t="s">
        <v>345</v>
      </c>
      <c r="AG632" s="11"/>
      <c r="AH632" s="11"/>
      <c r="AI632" s="11"/>
      <c r="AJ632" s="11" t="s">
        <v>302</v>
      </c>
      <c r="AK632" s="11" t="str">
        <f t="shared" si="185"/>
        <v>&lt;q=attr_atk&gt;&lt;c=A6EC41&gt;</v>
      </c>
      <c r="AL632" s="11" t="str">
        <f ca="1" t="shared" si="186"/>
        <v>245%</v>
      </c>
      <c r="AM632" s="11" t="s">
        <v>298</v>
      </c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 t="str">
        <f t="shared" si="170"/>
        <v>连续发射火箭弹，攻击随机敌人</v>
      </c>
      <c r="BQ632" s="11" t="str">
        <f ca="1" t="shared" si="179"/>
        <v>4级：造成的伤害提升&lt;q=attr_atk&gt;&lt;c=A6EC41&gt;245%&lt;/c&gt;</v>
      </c>
      <c r="BR632" s="1">
        <f t="shared" si="173"/>
        <v>2</v>
      </c>
      <c r="BS632" s="1">
        <f t="shared" si="174"/>
        <v>204</v>
      </c>
      <c r="BT632" s="1">
        <f>COUNTIF($BS$10:BS632,601)</f>
        <v>13</v>
      </c>
      <c r="BU632" s="1">
        <f t="shared" si="175"/>
        <v>1</v>
      </c>
    </row>
    <row r="633" spans="2:73">
      <c r="B633" s="1" t="str">
        <f t="shared" si="171"/>
        <v>SkillDescBrief4011002</v>
      </c>
      <c r="C633" s="1" t="str">
        <f t="shared" si="172"/>
        <v>SkillDescDetail401100205</v>
      </c>
      <c r="D633" s="3">
        <v>401100205</v>
      </c>
      <c r="E633" s="3">
        <v>4011002</v>
      </c>
      <c r="F633" s="3">
        <v>5</v>
      </c>
      <c r="G633" s="3" t="s">
        <v>332</v>
      </c>
      <c r="H633" s="3">
        <v>2.7</v>
      </c>
      <c r="I633" s="3" t="s">
        <v>333</v>
      </c>
      <c r="J633" s="3"/>
      <c r="K633" s="3" t="s">
        <v>334</v>
      </c>
      <c r="L633" s="3"/>
      <c r="M633" s="3"/>
      <c r="N633" s="3"/>
      <c r="O633" s="3"/>
      <c r="P633" s="3"/>
      <c r="Q633" s="3" t="s">
        <v>335</v>
      </c>
      <c r="R633" s="3"/>
      <c r="S633" s="3" t="str">
        <f>IF(H633="","",$B$2&amp;G633&amp;$B$2&amp;$B$1&amp;H633)</f>
        <v>"AtkPower":2.7</v>
      </c>
      <c r="T633" s="3" t="str">
        <f>IF(J633="","",$B$2&amp;I633&amp;$B$2&amp;$B$1&amp;J633)</f>
        <v/>
      </c>
      <c r="U633" s="3" t="str">
        <f>IF(L633="","",$B$2&amp;K633&amp;$B$2&amp;$B$1&amp;L633)</f>
        <v/>
      </c>
      <c r="V633" s="3" t="str">
        <f>IF(N633="","",$B$2&amp;M633&amp;$B$2&amp;$B$1&amp;N633)</f>
        <v/>
      </c>
      <c r="W633" s="3" t="str">
        <f>IF(P633="","",$B$2&amp;O633&amp;$B$2&amp;$B$1&amp;P633)</f>
        <v/>
      </c>
      <c r="X633" s="3" t="str">
        <f>IF(R633="","",$B$2&amp;Q633&amp;$B$2&amp;$B$1&amp;R633)</f>
        <v/>
      </c>
      <c r="Y633" s="3" t="str">
        <f t="shared" si="167"/>
        <v>{"AtkPower":2.7}</v>
      </c>
      <c r="Z633" s="11" t="s">
        <v>507</v>
      </c>
      <c r="AA633" s="11" t="str">
        <f t="shared" si="182"/>
        <v>5级：造成的伤害提升&lt;q=attr_atk&gt;&lt;c=A6EC41&gt;270%&lt;/c&gt;</v>
      </c>
      <c r="AB633" s="11"/>
      <c r="AC633" s="11"/>
      <c r="AD633" s="11">
        <v>5</v>
      </c>
      <c r="AE633" s="11"/>
      <c r="AF633" s="11" t="s">
        <v>345</v>
      </c>
      <c r="AG633" s="11"/>
      <c r="AH633" s="11"/>
      <c r="AI633" s="11"/>
      <c r="AJ633" s="11" t="s">
        <v>302</v>
      </c>
      <c r="AK633" s="11" t="str">
        <f t="shared" si="185"/>
        <v>&lt;q=attr_atk&gt;&lt;c=A6EC41&gt;</v>
      </c>
      <c r="AL633" s="11" t="str">
        <f t="shared" si="186"/>
        <v>270%</v>
      </c>
      <c r="AM633" s="11" t="s">
        <v>298</v>
      </c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 t="str">
        <f t="shared" si="170"/>
        <v>连续发射火箭弹，攻击随机敌人</v>
      </c>
      <c r="BQ633" s="11" t="str">
        <f t="shared" si="179"/>
        <v>5级：造成的伤害提升&lt;q=attr_atk&gt;&lt;c=A6EC41&gt;270%&lt;/c&gt;</v>
      </c>
      <c r="BR633" s="1">
        <f t="shared" si="173"/>
        <v>2</v>
      </c>
      <c r="BS633" s="1">
        <f t="shared" si="174"/>
        <v>205</v>
      </c>
      <c r="BT633" s="1">
        <f>COUNTIF($BS$10:BS633,601)</f>
        <v>13</v>
      </c>
      <c r="BU633" s="1">
        <f t="shared" si="175"/>
        <v>1</v>
      </c>
    </row>
    <row r="634" spans="2:73">
      <c r="B634" s="1" t="str">
        <f t="shared" si="171"/>
        <v>SkillDescBrief// 经营被动</v>
      </c>
      <c r="C634" s="1" t="str">
        <f t="shared" si="172"/>
        <v>SkillDescDetail// 经营被动</v>
      </c>
      <c r="D634" s="7" t="s">
        <v>71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 t="str">
        <f t="shared" si="167"/>
        <v/>
      </c>
      <c r="Z634" s="10" t="s">
        <v>336</v>
      </c>
      <c r="AA634" s="10" t="str">
        <f t="shared" si="182"/>
        <v/>
      </c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 t="str">
        <f t="shared" si="170"/>
        <v/>
      </c>
      <c r="BQ634" s="10" t="str">
        <f t="shared" si="179"/>
        <v/>
      </c>
      <c r="BR634" s="1">
        <f t="shared" si="173"/>
        <v>0</v>
      </c>
      <c r="BS634" s="1">
        <f t="shared" si="174"/>
        <v>0</v>
      </c>
      <c r="BT634" s="1">
        <f>COUNTIF($BS$10:BS634,601)</f>
        <v>13</v>
      </c>
      <c r="BU634" s="1">
        <f t="shared" si="175"/>
        <v>1</v>
      </c>
    </row>
    <row r="635" spans="2:73">
      <c r="B635" s="1" t="str">
        <f t="shared" si="171"/>
        <v>SkillDescBrief4011003</v>
      </c>
      <c r="C635" s="1" t="str">
        <f t="shared" si="172"/>
        <v>SkillDescDetail401100301</v>
      </c>
      <c r="D635" s="3">
        <v>401100301</v>
      </c>
      <c r="E635" s="3">
        <v>4011003</v>
      </c>
      <c r="F635" s="3">
        <v>1</v>
      </c>
      <c r="G635" s="3" t="s">
        <v>332</v>
      </c>
      <c r="H635" s="3"/>
      <c r="I635" s="3" t="s">
        <v>333</v>
      </c>
      <c r="J635" s="3"/>
      <c r="K635" s="3" t="s">
        <v>334</v>
      </c>
      <c r="L635" s="3"/>
      <c r="M635" s="3"/>
      <c r="N635" s="3"/>
      <c r="O635" s="3"/>
      <c r="P635" s="3"/>
      <c r="Q635" s="3" t="s">
        <v>335</v>
      </c>
      <c r="R635" s="3"/>
      <c r="S635" s="3" t="str">
        <f>IF(H635="","",$B$2&amp;G635&amp;$B$2&amp;$B$1&amp;H635)</f>
        <v/>
      </c>
      <c r="T635" s="3" t="str">
        <f>IF(J635="","",$B$2&amp;I635&amp;$B$2&amp;$B$1&amp;J635)</f>
        <v/>
      </c>
      <c r="U635" s="3" t="str">
        <f>IF(L635="","",$B$2&amp;K635&amp;$B$2&amp;$B$1&amp;L635)</f>
        <v/>
      </c>
      <c r="V635" s="3" t="str">
        <f>IF(N635="","",$B$2&amp;M635&amp;$B$2&amp;$B$1&amp;N635)</f>
        <v/>
      </c>
      <c r="W635" s="3" t="str">
        <f>IF(P635="","",$B$2&amp;O635&amp;$B$2&amp;$B$1&amp;P635)</f>
        <v/>
      </c>
      <c r="X635" s="3" t="str">
        <f>IF(R635="","",$B$2&amp;Q635&amp;$B$2&amp;$B$1&amp;R635)</f>
        <v/>
      </c>
      <c r="Y635" s="3" t="str">
        <f t="shared" si="167"/>
        <v>{}</v>
      </c>
      <c r="Z635" s="11" t="s">
        <v>358</v>
      </c>
      <c r="AA635" s="11" t="str">
        <f t="shared" si="182"/>
        <v>放置在产业中时，产业收入提高&lt;c=A6EC41&gt;2&lt;/c&gt;倍，产业升级消耗减少&lt;c=A6EC41&gt;2&lt;/c&gt;倍</v>
      </c>
      <c r="AB635" s="11"/>
      <c r="AC635" s="11"/>
      <c r="AD635" s="11"/>
      <c r="AE635" s="11"/>
      <c r="AF635" s="11"/>
      <c r="AG635" s="11"/>
      <c r="AH635" s="11"/>
      <c r="AI635" s="11"/>
      <c r="AJ635" s="11" t="s">
        <v>359</v>
      </c>
      <c r="AK635" s="11" t="str">
        <f t="shared" ref="AK635:AK639" si="187">$B$6</f>
        <v>&lt;c=A6EC41&gt;</v>
      </c>
      <c r="AL635" s="11">
        <v>2</v>
      </c>
      <c r="AM635" s="11" t="s">
        <v>298</v>
      </c>
      <c r="AN635" s="11" t="s">
        <v>360</v>
      </c>
      <c r="AO635" s="11" t="s">
        <v>304</v>
      </c>
      <c r="AP635" s="11">
        <v>2</v>
      </c>
      <c r="AQ635" s="11" t="s">
        <v>298</v>
      </c>
      <c r="AR635" s="11" t="s">
        <v>361</v>
      </c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 t="str">
        <f t="shared" si="170"/>
        <v>使产业收入提高，升级消耗减少</v>
      </c>
      <c r="BQ635" s="11" t="str">
        <f t="shared" si="179"/>
        <v>放置在产业中时，产业收入提高&lt;c=A6EC41&gt;2&lt;/c&gt;倍，产业升级消耗减少&lt;c=A6EC41&gt;2&lt;/c&gt;倍</v>
      </c>
      <c r="BR635" s="1">
        <f t="shared" si="173"/>
        <v>3</v>
      </c>
      <c r="BS635" s="1">
        <f t="shared" si="174"/>
        <v>301</v>
      </c>
      <c r="BT635" s="1">
        <f>COUNTIF($BS$10:BS635,601)</f>
        <v>13</v>
      </c>
      <c r="BU635" s="1">
        <f t="shared" si="175"/>
        <v>1</v>
      </c>
    </row>
    <row r="636" spans="2:73">
      <c r="B636" s="1" t="str">
        <f t="shared" si="171"/>
        <v>SkillDescBrief4011003</v>
      </c>
      <c r="C636" s="1" t="str">
        <f t="shared" si="172"/>
        <v>SkillDescDetail401100302</v>
      </c>
      <c r="D636" s="3">
        <v>401100302</v>
      </c>
      <c r="E636" s="3">
        <v>4011003</v>
      </c>
      <c r="F636" s="3">
        <v>2</v>
      </c>
      <c r="G636" s="3" t="s">
        <v>332</v>
      </c>
      <c r="H636" s="3"/>
      <c r="I636" s="3" t="s">
        <v>333</v>
      </c>
      <c r="J636" s="3"/>
      <c r="K636" s="3" t="s">
        <v>334</v>
      </c>
      <c r="L636" s="3"/>
      <c r="M636" s="3"/>
      <c r="N636" s="3"/>
      <c r="O636" s="3"/>
      <c r="P636" s="3"/>
      <c r="Q636" s="3" t="s">
        <v>335</v>
      </c>
      <c r="R636" s="3"/>
      <c r="S636" s="3" t="str">
        <f>IF(H636="","",$B$2&amp;G636&amp;$B$2&amp;$B$1&amp;H636)</f>
        <v/>
      </c>
      <c r="T636" s="3" t="str">
        <f>IF(J636="","",$B$2&amp;I636&amp;$B$2&amp;$B$1&amp;J636)</f>
        <v/>
      </c>
      <c r="U636" s="3" t="str">
        <f>IF(L636="","",$B$2&amp;K636&amp;$B$2&amp;$B$1&amp;L636)</f>
        <v/>
      </c>
      <c r="V636" s="3" t="str">
        <f>IF(N636="","",$B$2&amp;M636&amp;$B$2&amp;$B$1&amp;N636)</f>
        <v/>
      </c>
      <c r="W636" s="3" t="str">
        <f>IF(P636="","",$B$2&amp;O636&amp;$B$2&amp;$B$1&amp;P636)</f>
        <v/>
      </c>
      <c r="X636" s="3" t="str">
        <f>IF(R636="","",$B$2&amp;Q636&amp;$B$2&amp;$B$1&amp;R636)</f>
        <v/>
      </c>
      <c r="Y636" s="3" t="str">
        <f t="shared" si="167"/>
        <v>{}</v>
      </c>
      <c r="Z636" s="11" t="s">
        <v>358</v>
      </c>
      <c r="AA636" s="11" t="str">
        <f t="shared" si="182"/>
        <v>2级：放置在产业中时，产业收入提高&lt;c=A6EC41&gt;8&lt;/c&gt;倍，产业升级消耗减少&lt;c=A6EC41&gt;8&lt;/c&gt;倍</v>
      </c>
      <c r="AB636" s="11"/>
      <c r="AC636" s="11"/>
      <c r="AD636" s="11">
        <v>2</v>
      </c>
      <c r="AE636" s="11"/>
      <c r="AF636" s="11" t="s">
        <v>345</v>
      </c>
      <c r="AG636" s="11"/>
      <c r="AH636" s="11"/>
      <c r="AI636" s="11"/>
      <c r="AJ636" s="11" t="s">
        <v>359</v>
      </c>
      <c r="AK636" s="11" t="str">
        <f t="shared" si="187"/>
        <v>&lt;c=A6EC41&gt;</v>
      </c>
      <c r="AL636" s="11">
        <f>AL635*4</f>
        <v>8</v>
      </c>
      <c r="AM636" s="11" t="s">
        <v>298</v>
      </c>
      <c r="AN636" s="11" t="s">
        <v>360</v>
      </c>
      <c r="AO636" s="11" t="s">
        <v>304</v>
      </c>
      <c r="AP636" s="11">
        <f>AP635*4</f>
        <v>8</v>
      </c>
      <c r="AQ636" s="11" t="s">
        <v>298</v>
      </c>
      <c r="AR636" s="11" t="s">
        <v>361</v>
      </c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 t="str">
        <f t="shared" si="170"/>
        <v>使产业收入提高，升级消耗减少</v>
      </c>
      <c r="BQ636" s="11" t="str">
        <f t="shared" si="179"/>
        <v>2级：放置在产业中时，产业收入提高&lt;c=A6EC41&gt;8&lt;/c&gt;倍，产业升级消耗减少&lt;c=A6EC41&gt;8&lt;/c&gt;倍</v>
      </c>
      <c r="BR636" s="1">
        <f t="shared" si="173"/>
        <v>3</v>
      </c>
      <c r="BS636" s="1">
        <f t="shared" si="174"/>
        <v>302</v>
      </c>
      <c r="BT636" s="1">
        <f>COUNTIF($BS$10:BS636,601)</f>
        <v>13</v>
      </c>
      <c r="BU636" s="1">
        <f t="shared" si="175"/>
        <v>1</v>
      </c>
    </row>
    <row r="637" spans="2:73">
      <c r="B637" s="1" t="str">
        <f t="shared" si="171"/>
        <v>SkillDescBrief4011003</v>
      </c>
      <c r="C637" s="1" t="str">
        <f t="shared" si="172"/>
        <v>SkillDescDetail401100303</v>
      </c>
      <c r="D637" s="3">
        <v>401100303</v>
      </c>
      <c r="E637" s="3">
        <v>4011003</v>
      </c>
      <c r="F637" s="3">
        <v>3</v>
      </c>
      <c r="G637" s="3" t="s">
        <v>332</v>
      </c>
      <c r="H637" s="3"/>
      <c r="I637" s="3" t="s">
        <v>333</v>
      </c>
      <c r="J637" s="3"/>
      <c r="K637" s="3" t="s">
        <v>334</v>
      </c>
      <c r="L637" s="3"/>
      <c r="M637" s="3"/>
      <c r="N637" s="3"/>
      <c r="O637" s="3"/>
      <c r="P637" s="3"/>
      <c r="Q637" s="3" t="s">
        <v>335</v>
      </c>
      <c r="R637" s="3"/>
      <c r="S637" s="3" t="str">
        <f>IF(H637="","",$B$2&amp;G637&amp;$B$2&amp;$B$1&amp;H637)</f>
        <v/>
      </c>
      <c r="T637" s="3" t="str">
        <f>IF(J637="","",$B$2&amp;I637&amp;$B$2&amp;$B$1&amp;J637)</f>
        <v/>
      </c>
      <c r="U637" s="3" t="str">
        <f>IF(L637="","",$B$2&amp;K637&amp;$B$2&amp;$B$1&amp;L637)</f>
        <v/>
      </c>
      <c r="V637" s="3" t="str">
        <f>IF(N637="","",$B$2&amp;M637&amp;$B$2&amp;$B$1&amp;N637)</f>
        <v/>
      </c>
      <c r="W637" s="3" t="str">
        <f>IF(P637="","",$B$2&amp;O637&amp;$B$2&amp;$B$1&amp;P637)</f>
        <v/>
      </c>
      <c r="X637" s="3" t="str">
        <f>IF(R637="","",$B$2&amp;Q637&amp;$B$2&amp;$B$1&amp;R637)</f>
        <v/>
      </c>
      <c r="Y637" s="3" t="str">
        <f t="shared" si="167"/>
        <v>{}</v>
      </c>
      <c r="Z637" s="11" t="s">
        <v>358</v>
      </c>
      <c r="AA637" s="11" t="str">
        <f t="shared" si="182"/>
        <v>3级：放置在产业中时，产业收入提高&lt;c=A6EC41&gt;32&lt;/c&gt;倍，产业升级消耗减少&lt;c=A6EC41&gt;32&lt;/c&gt;倍</v>
      </c>
      <c r="AB637" s="11"/>
      <c r="AC637" s="11"/>
      <c r="AD637" s="11">
        <v>3</v>
      </c>
      <c r="AE637" s="11"/>
      <c r="AF637" s="11" t="s">
        <v>345</v>
      </c>
      <c r="AG637" s="11"/>
      <c r="AH637" s="11"/>
      <c r="AI637" s="11"/>
      <c r="AJ637" s="11" t="s">
        <v>359</v>
      </c>
      <c r="AK637" s="11" t="str">
        <f t="shared" si="187"/>
        <v>&lt;c=A6EC41&gt;</v>
      </c>
      <c r="AL637" s="11">
        <f>AL636*4</f>
        <v>32</v>
      </c>
      <c r="AM637" s="11" t="s">
        <v>298</v>
      </c>
      <c r="AN637" s="11" t="s">
        <v>360</v>
      </c>
      <c r="AO637" s="11" t="s">
        <v>304</v>
      </c>
      <c r="AP637" s="11">
        <f>AP636*4</f>
        <v>32</v>
      </c>
      <c r="AQ637" s="11" t="s">
        <v>298</v>
      </c>
      <c r="AR637" s="11" t="s">
        <v>361</v>
      </c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 t="str">
        <f t="shared" si="170"/>
        <v>使产业收入提高，升级消耗减少</v>
      </c>
      <c r="BQ637" s="11" t="str">
        <f t="shared" si="179"/>
        <v>3级：放置在产业中时，产业收入提高&lt;c=A6EC41&gt;32&lt;/c&gt;倍，产业升级消耗减少&lt;c=A6EC41&gt;32&lt;/c&gt;倍</v>
      </c>
      <c r="BR637" s="1">
        <f t="shared" si="173"/>
        <v>3</v>
      </c>
      <c r="BS637" s="1">
        <f t="shared" si="174"/>
        <v>303</v>
      </c>
      <c r="BT637" s="1">
        <f>COUNTIF($BS$10:BS637,601)</f>
        <v>13</v>
      </c>
      <c r="BU637" s="1">
        <f t="shared" si="175"/>
        <v>1</v>
      </c>
    </row>
    <row r="638" spans="2:73">
      <c r="B638" s="1" t="str">
        <f t="shared" si="171"/>
        <v>SkillDescBrief4011003</v>
      </c>
      <c r="C638" s="1" t="str">
        <f t="shared" si="172"/>
        <v>SkillDescDetail401100304</v>
      </c>
      <c r="D638" s="3">
        <v>401100304</v>
      </c>
      <c r="E638" s="3">
        <v>4011003</v>
      </c>
      <c r="F638" s="3">
        <v>4</v>
      </c>
      <c r="G638" s="3" t="s">
        <v>332</v>
      </c>
      <c r="H638" s="3"/>
      <c r="I638" s="3" t="s">
        <v>333</v>
      </c>
      <c r="J638" s="3"/>
      <c r="K638" s="3" t="s">
        <v>334</v>
      </c>
      <c r="L638" s="3"/>
      <c r="M638" s="3"/>
      <c r="N638" s="3"/>
      <c r="O638" s="3"/>
      <c r="P638" s="3"/>
      <c r="Q638" s="3" t="s">
        <v>335</v>
      </c>
      <c r="R638" s="3"/>
      <c r="S638" s="3" t="str">
        <f>IF(H638="","",$B$2&amp;G638&amp;$B$2&amp;$B$1&amp;H638)</f>
        <v/>
      </c>
      <c r="T638" s="3" t="str">
        <f>IF(J638="","",$B$2&amp;I638&amp;$B$2&amp;$B$1&amp;J638)</f>
        <v/>
      </c>
      <c r="U638" s="3" t="str">
        <f>IF(L638="","",$B$2&amp;K638&amp;$B$2&amp;$B$1&amp;L638)</f>
        <v/>
      </c>
      <c r="V638" s="3" t="str">
        <f>IF(N638="","",$B$2&amp;M638&amp;$B$2&amp;$B$1&amp;N638)</f>
        <v/>
      </c>
      <c r="W638" s="3" t="str">
        <f>IF(P638="","",$B$2&amp;O638&amp;$B$2&amp;$B$1&amp;P638)</f>
        <v/>
      </c>
      <c r="X638" s="3" t="str">
        <f>IF(R638="","",$B$2&amp;Q638&amp;$B$2&amp;$B$1&amp;R638)</f>
        <v/>
      </c>
      <c r="Y638" s="3" t="str">
        <f t="shared" si="167"/>
        <v>{}</v>
      </c>
      <c r="Z638" s="11" t="s">
        <v>358</v>
      </c>
      <c r="AA638" s="11" t="str">
        <f t="shared" si="182"/>
        <v>4级：放置在产业中时，产业收入提高&lt;c=A6EC41&gt;64&lt;/c&gt;倍，产业升级消耗减少&lt;c=A6EC41&gt;64&lt;/c&gt;倍</v>
      </c>
      <c r="AB638" s="11"/>
      <c r="AC638" s="11"/>
      <c r="AD638" s="11">
        <v>4</v>
      </c>
      <c r="AE638" s="11"/>
      <c r="AF638" s="11" t="s">
        <v>345</v>
      </c>
      <c r="AG638" s="11"/>
      <c r="AH638" s="11"/>
      <c r="AI638" s="11"/>
      <c r="AJ638" s="11" t="s">
        <v>359</v>
      </c>
      <c r="AK638" s="11" t="str">
        <f t="shared" si="187"/>
        <v>&lt;c=A6EC41&gt;</v>
      </c>
      <c r="AL638" s="11">
        <v>64</v>
      </c>
      <c r="AM638" s="11" t="s">
        <v>298</v>
      </c>
      <c r="AN638" s="11" t="s">
        <v>360</v>
      </c>
      <c r="AO638" s="11" t="s">
        <v>304</v>
      </c>
      <c r="AP638" s="11">
        <v>64</v>
      </c>
      <c r="AQ638" s="11" t="s">
        <v>298</v>
      </c>
      <c r="AR638" s="11" t="s">
        <v>361</v>
      </c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 t="str">
        <f t="shared" si="170"/>
        <v>使产业收入提高，升级消耗减少</v>
      </c>
      <c r="BQ638" s="11" t="str">
        <f t="shared" si="179"/>
        <v>4级：放置在产业中时，产业收入提高&lt;c=A6EC41&gt;64&lt;/c&gt;倍，产业升级消耗减少&lt;c=A6EC41&gt;64&lt;/c&gt;倍</v>
      </c>
      <c r="BR638" s="1">
        <f t="shared" si="173"/>
        <v>3</v>
      </c>
      <c r="BS638" s="1">
        <f t="shared" si="174"/>
        <v>304</v>
      </c>
      <c r="BT638" s="1">
        <f>COUNTIF($BS$10:BS638,601)</f>
        <v>13</v>
      </c>
      <c r="BU638" s="1">
        <f t="shared" si="175"/>
        <v>1</v>
      </c>
    </row>
    <row r="639" spans="2:73">
      <c r="B639" s="1" t="str">
        <f t="shared" si="171"/>
        <v>SkillDescBrief4011003</v>
      </c>
      <c r="C639" s="1" t="str">
        <f t="shared" si="172"/>
        <v>SkillDescDetail401100305</v>
      </c>
      <c r="D639" s="3">
        <v>401100305</v>
      </c>
      <c r="E639" s="3">
        <v>4011003</v>
      </c>
      <c r="F639" s="3">
        <v>5</v>
      </c>
      <c r="G639" s="3" t="s">
        <v>332</v>
      </c>
      <c r="H639" s="3"/>
      <c r="I639" s="3" t="s">
        <v>333</v>
      </c>
      <c r="J639" s="3"/>
      <c r="K639" s="3" t="s">
        <v>334</v>
      </c>
      <c r="L639" s="3"/>
      <c r="M639" s="3"/>
      <c r="N639" s="3"/>
      <c r="O639" s="3"/>
      <c r="P639" s="3"/>
      <c r="Q639" s="3" t="s">
        <v>335</v>
      </c>
      <c r="R639" s="3"/>
      <c r="S639" s="3" t="str">
        <f>IF(H639="","",$B$2&amp;G639&amp;$B$2&amp;$B$1&amp;H639)</f>
        <v/>
      </c>
      <c r="T639" s="3" t="str">
        <f>IF(J639="","",$B$2&amp;I639&amp;$B$2&amp;$B$1&amp;J639)</f>
        <v/>
      </c>
      <c r="U639" s="3" t="str">
        <f>IF(L639="","",$B$2&amp;K639&amp;$B$2&amp;$B$1&amp;L639)</f>
        <v/>
      </c>
      <c r="V639" s="3" t="str">
        <f>IF(N639="","",$B$2&amp;M639&amp;$B$2&amp;$B$1&amp;N639)</f>
        <v/>
      </c>
      <c r="W639" s="3" t="str">
        <f>IF(P639="","",$B$2&amp;O639&amp;$B$2&amp;$B$1&amp;P639)</f>
        <v/>
      </c>
      <c r="X639" s="3" t="str">
        <f>IF(R639="","",$B$2&amp;Q639&amp;$B$2&amp;$B$1&amp;R639)</f>
        <v/>
      </c>
      <c r="Y639" s="3" t="str">
        <f t="shared" si="167"/>
        <v>{}</v>
      </c>
      <c r="Z639" s="11" t="s">
        <v>358</v>
      </c>
      <c r="AA639" s="11" t="str">
        <f t="shared" si="182"/>
        <v>5级：放置在产业中时，产业收入提高&lt;c=A6EC41&gt;128&lt;/c&gt;倍，产业升级消耗减少&lt;c=A6EC41&gt;128&lt;/c&gt;倍</v>
      </c>
      <c r="AB639" s="11"/>
      <c r="AC639" s="11"/>
      <c r="AD639" s="11">
        <v>5</v>
      </c>
      <c r="AE639" s="11"/>
      <c r="AF639" s="11" t="s">
        <v>345</v>
      </c>
      <c r="AG639" s="11"/>
      <c r="AH639" s="11"/>
      <c r="AI639" s="11"/>
      <c r="AJ639" s="11" t="s">
        <v>359</v>
      </c>
      <c r="AK639" s="11" t="str">
        <f t="shared" si="187"/>
        <v>&lt;c=A6EC41&gt;</v>
      </c>
      <c r="AL639" s="11">
        <v>128</v>
      </c>
      <c r="AM639" s="11" t="s">
        <v>298</v>
      </c>
      <c r="AN639" s="11" t="s">
        <v>360</v>
      </c>
      <c r="AO639" s="11" t="s">
        <v>304</v>
      </c>
      <c r="AP639" s="11">
        <v>128</v>
      </c>
      <c r="AQ639" s="11" t="s">
        <v>298</v>
      </c>
      <c r="AR639" s="11" t="s">
        <v>361</v>
      </c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 t="str">
        <f t="shared" si="170"/>
        <v>使产业收入提高，升级消耗减少</v>
      </c>
      <c r="BQ639" s="11" t="str">
        <f t="shared" si="179"/>
        <v>5级：放置在产业中时，产业收入提高&lt;c=A6EC41&gt;128&lt;/c&gt;倍，产业升级消耗减少&lt;c=A6EC41&gt;128&lt;/c&gt;倍</v>
      </c>
      <c r="BR639" s="1">
        <f t="shared" si="173"/>
        <v>3</v>
      </c>
      <c r="BS639" s="1">
        <f t="shared" si="174"/>
        <v>305</v>
      </c>
      <c r="BT639" s="1">
        <f>COUNTIF($BS$10:BS639,601)</f>
        <v>13</v>
      </c>
      <c r="BU639" s="1">
        <f t="shared" si="175"/>
        <v>1</v>
      </c>
    </row>
    <row r="640" spans="2:73">
      <c r="B640" s="1" t="str">
        <f t="shared" si="171"/>
        <v>SkillDescBrief// 战斗被动</v>
      </c>
      <c r="C640" s="1" t="str">
        <f t="shared" si="172"/>
        <v>SkillDescDetail// 战斗被动1</v>
      </c>
      <c r="D640" s="7" t="s">
        <v>337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 t="str">
        <f t="shared" si="167"/>
        <v/>
      </c>
      <c r="Z640" s="10" t="s">
        <v>336</v>
      </c>
      <c r="AA640" s="10" t="str">
        <f t="shared" si="182"/>
        <v/>
      </c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 t="str">
        <f t="shared" si="170"/>
        <v/>
      </c>
      <c r="BQ640" s="10" t="str">
        <f t="shared" si="179"/>
        <v/>
      </c>
      <c r="BR640" s="1">
        <f t="shared" si="173"/>
        <v>0</v>
      </c>
      <c r="BS640" s="1">
        <f t="shared" si="174"/>
        <v>0</v>
      </c>
      <c r="BT640" s="1">
        <f>COUNTIF($BS$10:BS640,601)</f>
        <v>13</v>
      </c>
      <c r="BU640" s="1">
        <f t="shared" si="175"/>
        <v>1</v>
      </c>
    </row>
    <row r="641" spans="2:73">
      <c r="B641" s="1" t="str">
        <f t="shared" si="171"/>
        <v>SkillDescBrief4011004</v>
      </c>
      <c r="C641" s="1" t="str">
        <f t="shared" si="172"/>
        <v>SkillDescDetail401100401</v>
      </c>
      <c r="D641" s="3">
        <v>401100401</v>
      </c>
      <c r="E641" s="3">
        <v>4011004</v>
      </c>
      <c r="F641" s="3">
        <v>1</v>
      </c>
      <c r="G641" s="3" t="s">
        <v>332</v>
      </c>
      <c r="H641" s="3">
        <f ca="1">ROUND(_xlfn.XLOOKUP($F641,$D$1:$D$5,$E$1:$E$5)*OFFSET(H641,5-$F641,0)/0.05,0)*0.05</f>
        <v>2.8</v>
      </c>
      <c r="I641" s="3" t="s">
        <v>333</v>
      </c>
      <c r="J641" s="3"/>
      <c r="K641" s="3" t="s">
        <v>334</v>
      </c>
      <c r="L641" s="3"/>
      <c r="M641" s="3"/>
      <c r="N641" s="3"/>
      <c r="O641" s="3"/>
      <c r="P641" s="3"/>
      <c r="Q641" s="3" t="s">
        <v>335</v>
      </c>
      <c r="R641" s="3"/>
      <c r="S641" s="3" t="str">
        <f ca="1">IF(H641="","",$B$2&amp;G641&amp;$B$2&amp;$B$1&amp;H641)</f>
        <v>"AtkPower":2.8</v>
      </c>
      <c r="T641" s="3" t="str">
        <f>IF(J641="","",$B$2&amp;I641&amp;$B$2&amp;$B$1&amp;J641)</f>
        <v/>
      </c>
      <c r="U641" s="3" t="str">
        <f>IF(L641="","",$B$2&amp;K641&amp;$B$2&amp;$B$1&amp;L641)</f>
        <v/>
      </c>
      <c r="V641" s="3" t="str">
        <f>IF(N641="","",$B$2&amp;M641&amp;$B$2&amp;$B$1&amp;N641)</f>
        <v/>
      </c>
      <c r="W641" s="3" t="str">
        <f>IF(P641="","",$B$2&amp;O641&amp;$B$2&amp;$B$1&amp;P641)</f>
        <v/>
      </c>
      <c r="X641" s="3" t="str">
        <f>IF(R641="","",$B$2&amp;Q641&amp;$B$2&amp;$B$1&amp;R641)</f>
        <v/>
      </c>
      <c r="Y641" s="3" t="str">
        <f ca="1" t="shared" si="167"/>
        <v>{"AtkPower":2.8}</v>
      </c>
      <c r="Z641" s="11" t="s">
        <v>509</v>
      </c>
      <c r="AA641" s="11" t="str">
        <f ca="1" t="shared" si="182"/>
        <v>每隔&lt;c=A6EC41&gt;4&lt;/c&gt;秒装填大号火箭弹，提高&lt;q=attr_atk&gt;&lt;c=A6EC41&gt;280%&lt;/c&gt;伤害</v>
      </c>
      <c r="AB641" s="11"/>
      <c r="AC641" s="11"/>
      <c r="AD641" s="11"/>
      <c r="AE641" s="11"/>
      <c r="AF641" s="11"/>
      <c r="AG641" s="11"/>
      <c r="AH641" s="11"/>
      <c r="AI641" s="11"/>
      <c r="AJ641" s="11" t="s">
        <v>451</v>
      </c>
      <c r="AK641" s="11" t="str">
        <f>$B$6</f>
        <v>&lt;c=A6EC41&gt;</v>
      </c>
      <c r="AL641" s="11">
        <v>4</v>
      </c>
      <c r="AM641" s="11" t="s">
        <v>298</v>
      </c>
      <c r="AN641" s="11" t="s">
        <v>510</v>
      </c>
      <c r="AO641" s="11" t="str">
        <f>$B$8&amp;$B$6</f>
        <v>&lt;q=attr_atk&gt;&lt;c=A6EC41&gt;</v>
      </c>
      <c r="AP641" s="11" t="str">
        <f ca="1">ROUND($H641*100,2)&amp;"%"</f>
        <v>280%</v>
      </c>
      <c r="AQ641" s="11" t="s">
        <v>298</v>
      </c>
      <c r="AR641" s="11" t="s">
        <v>344</v>
      </c>
      <c r="AS641" s="11"/>
      <c r="AT641" s="11"/>
      <c r="AU641" s="11"/>
      <c r="AV641" s="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 t="str">
        <f t="shared" si="170"/>
        <v>每隔一段时间，装填大号火箭弹</v>
      </c>
      <c r="BQ641" s="11" t="str">
        <f ca="1" t="shared" si="179"/>
        <v>每隔&lt;c=A6EC41&gt;4&lt;/c&gt;秒装填大号火箭弹，提高&lt;q=attr_atk&gt;&lt;c=A6EC41&gt;280%&lt;/c&gt;伤害</v>
      </c>
      <c r="BR641" s="1">
        <f t="shared" si="173"/>
        <v>4</v>
      </c>
      <c r="BS641" s="1">
        <f t="shared" si="174"/>
        <v>401</v>
      </c>
      <c r="BT641" s="1">
        <f>COUNTIF($BS$10:BS641,601)</f>
        <v>13</v>
      </c>
      <c r="BU641" s="1">
        <f t="shared" si="175"/>
        <v>1</v>
      </c>
    </row>
    <row r="642" spans="2:73">
      <c r="B642" s="1" t="str">
        <f t="shared" si="171"/>
        <v>SkillDescBrief4011004</v>
      </c>
      <c r="C642" s="1" t="str">
        <f t="shared" si="172"/>
        <v>SkillDescDetail401100402</v>
      </c>
      <c r="D642" s="3">
        <v>401100402</v>
      </c>
      <c r="E642" s="3">
        <v>4011004</v>
      </c>
      <c r="F642" s="3">
        <v>2</v>
      </c>
      <c r="G642" s="3" t="s">
        <v>332</v>
      </c>
      <c r="H642" s="3">
        <f ca="1">ROUND(_xlfn.XLOOKUP($F642,$D$1:$D$5,$E$1:$E$5)*OFFSET(H642,5-$F642,0)/0.05,0)*0.05</f>
        <v>3</v>
      </c>
      <c r="I642" s="3" t="s">
        <v>333</v>
      </c>
      <c r="J642" s="3"/>
      <c r="K642" s="3" t="s">
        <v>334</v>
      </c>
      <c r="L642" s="3"/>
      <c r="M642" s="3"/>
      <c r="N642" s="3"/>
      <c r="O642" s="3"/>
      <c r="P642" s="3"/>
      <c r="Q642" s="3" t="s">
        <v>335</v>
      </c>
      <c r="R642" s="3"/>
      <c r="S642" s="3" t="str">
        <f ca="1">IF(H642="","",$B$2&amp;G642&amp;$B$2&amp;$B$1&amp;H642)</f>
        <v>"AtkPower":3</v>
      </c>
      <c r="T642" s="3" t="str">
        <f>IF(J642="","",$B$2&amp;I642&amp;$B$2&amp;$B$1&amp;J642)</f>
        <v/>
      </c>
      <c r="U642" s="3" t="str">
        <f>IF(L642="","",$B$2&amp;K642&amp;$B$2&amp;$B$1&amp;L642)</f>
        <v/>
      </c>
      <c r="V642" s="3" t="str">
        <f>IF(N642="","",$B$2&amp;M642&amp;$B$2&amp;$B$1&amp;N642)</f>
        <v/>
      </c>
      <c r="W642" s="3" t="str">
        <f>IF(P642="","",$B$2&amp;O642&amp;$B$2&amp;$B$1&amp;P642)</f>
        <v/>
      </c>
      <c r="X642" s="3" t="str">
        <f>IF(R642="","",$B$2&amp;Q642&amp;$B$2&amp;$B$1&amp;R642)</f>
        <v/>
      </c>
      <c r="Y642" s="3" t="str">
        <f ca="1" t="shared" si="167"/>
        <v>{"AtkPower":3}</v>
      </c>
      <c r="Z642" s="11" t="s">
        <v>509</v>
      </c>
      <c r="AA642" s="11" t="str">
        <f ca="1" t="shared" si="182"/>
        <v>2级：伤害提升至&lt;q=attr_atk&gt;&lt;c=A6EC41&gt;300%&lt;/c&gt;</v>
      </c>
      <c r="AB642" s="11"/>
      <c r="AC642" s="11"/>
      <c r="AD642" s="11">
        <v>2</v>
      </c>
      <c r="AE642" s="11"/>
      <c r="AF642" s="11" t="s">
        <v>345</v>
      </c>
      <c r="AG642" s="11"/>
      <c r="AH642" s="11"/>
      <c r="AI642" s="11"/>
      <c r="AJ642" s="11" t="s">
        <v>346</v>
      </c>
      <c r="AK642" s="11" t="str">
        <f t="shared" ref="AK642:AK645" si="188">$B$8&amp;$B$6</f>
        <v>&lt;q=attr_atk&gt;&lt;c=A6EC41&gt;</v>
      </c>
      <c r="AL642" s="11" t="str">
        <f ca="1" t="shared" ref="AL642:AL645" si="189">ROUND($H642*100,2)&amp;"%"</f>
        <v>300%</v>
      </c>
      <c r="AM642" s="11" t="s">
        <v>298</v>
      </c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 t="str">
        <f t="shared" si="170"/>
        <v>每隔一段时间，装填大号火箭弹</v>
      </c>
      <c r="BQ642" s="11" t="str">
        <f ca="1" t="shared" si="179"/>
        <v>2级：伤害提升至&lt;q=attr_atk&gt;&lt;c=A6EC41&gt;300%&lt;/c&gt;</v>
      </c>
      <c r="BR642" s="1">
        <f t="shared" si="173"/>
        <v>4</v>
      </c>
      <c r="BS642" s="1">
        <f t="shared" si="174"/>
        <v>402</v>
      </c>
      <c r="BT642" s="1">
        <f>COUNTIF($BS$10:BS642,601)</f>
        <v>13</v>
      </c>
      <c r="BU642" s="1">
        <f t="shared" si="175"/>
        <v>1</v>
      </c>
    </row>
    <row r="643" spans="2:73">
      <c r="B643" s="1" t="str">
        <f t="shared" si="171"/>
        <v>SkillDescBrief4011004</v>
      </c>
      <c r="C643" s="1" t="str">
        <f t="shared" si="172"/>
        <v>SkillDescDetail401100403</v>
      </c>
      <c r="D643" s="3">
        <v>401100403</v>
      </c>
      <c r="E643" s="3">
        <v>4011004</v>
      </c>
      <c r="F643" s="3">
        <v>3</v>
      </c>
      <c r="G643" s="3" t="s">
        <v>332</v>
      </c>
      <c r="H643" s="3">
        <f ca="1">ROUND(_xlfn.XLOOKUP($F643,$D$1:$D$5,$E$1:$E$5)*OFFSET(H643,5-$F643,0)/0.05,0)*0.05</f>
        <v>3.2</v>
      </c>
      <c r="I643" s="3" t="s">
        <v>333</v>
      </c>
      <c r="J643" s="3"/>
      <c r="K643" s="3" t="s">
        <v>334</v>
      </c>
      <c r="L643" s="3"/>
      <c r="M643" s="3"/>
      <c r="N643" s="3"/>
      <c r="O643" s="3"/>
      <c r="P643" s="3"/>
      <c r="Q643" s="3" t="s">
        <v>335</v>
      </c>
      <c r="R643" s="3"/>
      <c r="S643" s="3" t="str">
        <f ca="1">IF(H643="","",$B$2&amp;G643&amp;$B$2&amp;$B$1&amp;H643)</f>
        <v>"AtkPower":3.2</v>
      </c>
      <c r="T643" s="3" t="str">
        <f>IF(J643="","",$B$2&amp;I643&amp;$B$2&amp;$B$1&amp;J643)</f>
        <v/>
      </c>
      <c r="U643" s="3" t="str">
        <f>IF(L643="","",$B$2&amp;K643&amp;$B$2&amp;$B$1&amp;L643)</f>
        <v/>
      </c>
      <c r="V643" s="3" t="str">
        <f>IF(N643="","",$B$2&amp;M643&amp;$B$2&amp;$B$1&amp;N643)</f>
        <v/>
      </c>
      <c r="W643" s="3" t="str">
        <f>IF(P643="","",$B$2&amp;O643&amp;$B$2&amp;$B$1&amp;P643)</f>
        <v/>
      </c>
      <c r="X643" s="3" t="str">
        <f>IF(R643="","",$B$2&amp;Q643&amp;$B$2&amp;$B$1&amp;R643)</f>
        <v/>
      </c>
      <c r="Y643" s="3" t="str">
        <f ca="1" t="shared" si="167"/>
        <v>{"AtkPower":3.2}</v>
      </c>
      <c r="Z643" s="11" t="s">
        <v>509</v>
      </c>
      <c r="AA643" s="11" t="str">
        <f ca="1" t="shared" si="182"/>
        <v>3级：伤害提升至&lt;q=attr_atk&gt;&lt;c=A6EC41&gt;320%&lt;/c&gt;</v>
      </c>
      <c r="AB643" s="11"/>
      <c r="AC643" s="11"/>
      <c r="AD643" s="11">
        <v>3</v>
      </c>
      <c r="AE643" s="11"/>
      <c r="AF643" s="11" t="s">
        <v>345</v>
      </c>
      <c r="AG643" s="11"/>
      <c r="AH643" s="11"/>
      <c r="AI643" s="11"/>
      <c r="AJ643" s="11" t="s">
        <v>346</v>
      </c>
      <c r="AK643" s="11" t="str">
        <f t="shared" si="188"/>
        <v>&lt;q=attr_atk&gt;&lt;c=A6EC41&gt;</v>
      </c>
      <c r="AL643" s="11" t="str">
        <f ca="1" t="shared" si="189"/>
        <v>320%</v>
      </c>
      <c r="AM643" s="11" t="s">
        <v>298</v>
      </c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 t="str">
        <f t="shared" si="170"/>
        <v>每隔一段时间，装填大号火箭弹</v>
      </c>
      <c r="BQ643" s="11" t="str">
        <f ca="1" t="shared" si="179"/>
        <v>3级：伤害提升至&lt;q=attr_atk&gt;&lt;c=A6EC41&gt;320%&lt;/c&gt;</v>
      </c>
      <c r="BR643" s="1">
        <f t="shared" si="173"/>
        <v>4</v>
      </c>
      <c r="BS643" s="1">
        <f t="shared" si="174"/>
        <v>403</v>
      </c>
      <c r="BT643" s="1">
        <f>COUNTIF($BS$10:BS643,601)</f>
        <v>13</v>
      </c>
      <c r="BU643" s="1">
        <f t="shared" si="175"/>
        <v>1</v>
      </c>
    </row>
    <row r="644" spans="2:73">
      <c r="B644" s="1" t="str">
        <f t="shared" si="171"/>
        <v>SkillDescBrief4011004</v>
      </c>
      <c r="C644" s="1" t="str">
        <f t="shared" si="172"/>
        <v>SkillDescDetail401100404</v>
      </c>
      <c r="D644" s="3">
        <v>401100404</v>
      </c>
      <c r="E644" s="3">
        <v>4011004</v>
      </c>
      <c r="F644" s="3">
        <v>4</v>
      </c>
      <c r="G644" s="3" t="s">
        <v>332</v>
      </c>
      <c r="H644" s="3">
        <f ca="1">ROUND(_xlfn.XLOOKUP($F644,$D$1:$D$5,$E$1:$E$5)*OFFSET(H644,5-$F644,0)/0.05,0)*0.05</f>
        <v>3.6</v>
      </c>
      <c r="I644" s="3" t="s">
        <v>333</v>
      </c>
      <c r="J644" s="3"/>
      <c r="K644" s="3" t="s">
        <v>334</v>
      </c>
      <c r="L644" s="3"/>
      <c r="M644" s="3"/>
      <c r="N644" s="3"/>
      <c r="O644" s="3"/>
      <c r="P644" s="3"/>
      <c r="Q644" s="3" t="s">
        <v>335</v>
      </c>
      <c r="R644" s="3"/>
      <c r="S644" s="3" t="str">
        <f ca="1">IF(H644="","",$B$2&amp;G644&amp;$B$2&amp;$B$1&amp;H644)</f>
        <v>"AtkPower":3.6</v>
      </c>
      <c r="T644" s="3" t="str">
        <f>IF(J644="","",$B$2&amp;I644&amp;$B$2&amp;$B$1&amp;J644)</f>
        <v/>
      </c>
      <c r="U644" s="3" t="str">
        <f>IF(L644="","",$B$2&amp;K644&amp;$B$2&amp;$B$1&amp;L644)</f>
        <v/>
      </c>
      <c r="V644" s="3" t="str">
        <f>IF(N644="","",$B$2&amp;M644&amp;$B$2&amp;$B$1&amp;N644)</f>
        <v/>
      </c>
      <c r="W644" s="3" t="str">
        <f>IF(P644="","",$B$2&amp;O644&amp;$B$2&amp;$B$1&amp;P644)</f>
        <v/>
      </c>
      <c r="X644" s="3" t="str">
        <f>IF(R644="","",$B$2&amp;Q644&amp;$B$2&amp;$B$1&amp;R644)</f>
        <v/>
      </c>
      <c r="Y644" s="3" t="str">
        <f ca="1" t="shared" si="167"/>
        <v>{"AtkPower":3.6}</v>
      </c>
      <c r="Z644" s="11" t="s">
        <v>509</v>
      </c>
      <c r="AA644" s="11" t="str">
        <f ca="1" t="shared" si="182"/>
        <v>4级：伤害提升至&lt;q=attr_atk&gt;&lt;c=A6EC41&gt;360%&lt;/c&gt;</v>
      </c>
      <c r="AB644" s="11"/>
      <c r="AC644" s="11"/>
      <c r="AD644" s="11">
        <v>4</v>
      </c>
      <c r="AE644" s="11"/>
      <c r="AF644" s="11" t="s">
        <v>345</v>
      </c>
      <c r="AG644" s="11"/>
      <c r="AH644" s="11"/>
      <c r="AI644" s="11"/>
      <c r="AJ644" s="11" t="s">
        <v>346</v>
      </c>
      <c r="AK644" s="11" t="str">
        <f t="shared" si="188"/>
        <v>&lt;q=attr_atk&gt;&lt;c=A6EC41&gt;</v>
      </c>
      <c r="AL644" s="11" t="str">
        <f ca="1" t="shared" si="189"/>
        <v>360%</v>
      </c>
      <c r="AM644" s="11" t="s">
        <v>298</v>
      </c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 t="str">
        <f t="shared" si="170"/>
        <v>每隔一段时间，装填大号火箭弹</v>
      </c>
      <c r="BQ644" s="11" t="str">
        <f ca="1" t="shared" si="179"/>
        <v>4级：伤害提升至&lt;q=attr_atk&gt;&lt;c=A6EC41&gt;360%&lt;/c&gt;</v>
      </c>
      <c r="BR644" s="1">
        <f t="shared" si="173"/>
        <v>4</v>
      </c>
      <c r="BS644" s="1">
        <f t="shared" si="174"/>
        <v>404</v>
      </c>
      <c r="BT644" s="1">
        <f>COUNTIF($BS$10:BS644,601)</f>
        <v>13</v>
      </c>
      <c r="BU644" s="1">
        <f t="shared" si="175"/>
        <v>1</v>
      </c>
    </row>
    <row r="645" spans="2:73">
      <c r="B645" s="1" t="str">
        <f t="shared" si="171"/>
        <v>SkillDescBrief4011004</v>
      </c>
      <c r="C645" s="1" t="str">
        <f t="shared" si="172"/>
        <v>SkillDescDetail401100405</v>
      </c>
      <c r="D645" s="3">
        <v>401100405</v>
      </c>
      <c r="E645" s="3">
        <v>4011004</v>
      </c>
      <c r="F645" s="3">
        <v>5</v>
      </c>
      <c r="G645" s="3" t="s">
        <v>332</v>
      </c>
      <c r="H645" s="3">
        <v>4</v>
      </c>
      <c r="I645" s="3" t="s">
        <v>333</v>
      </c>
      <c r="J645" s="3"/>
      <c r="K645" s="3" t="s">
        <v>334</v>
      </c>
      <c r="L645" s="3"/>
      <c r="M645" s="3"/>
      <c r="N645" s="3"/>
      <c r="O645" s="3"/>
      <c r="P645" s="3"/>
      <c r="Q645" s="3" t="s">
        <v>335</v>
      </c>
      <c r="R645" s="3"/>
      <c r="S645" s="3" t="str">
        <f>IF(H645="","",$B$2&amp;G645&amp;$B$2&amp;$B$1&amp;H645)</f>
        <v>"AtkPower":4</v>
      </c>
      <c r="T645" s="3" t="str">
        <f>IF(J645="","",$B$2&amp;I645&amp;$B$2&amp;$B$1&amp;J645)</f>
        <v/>
      </c>
      <c r="U645" s="3" t="str">
        <f>IF(L645="","",$B$2&amp;K645&amp;$B$2&amp;$B$1&amp;L645)</f>
        <v/>
      </c>
      <c r="V645" s="3" t="str">
        <f>IF(N645="","",$B$2&amp;M645&amp;$B$2&amp;$B$1&amp;N645)</f>
        <v/>
      </c>
      <c r="W645" s="3" t="str">
        <f>IF(P645="","",$B$2&amp;O645&amp;$B$2&amp;$B$1&amp;P645)</f>
        <v/>
      </c>
      <c r="X645" s="3" t="str">
        <f>IF(R645="","",$B$2&amp;Q645&amp;$B$2&amp;$B$1&amp;R645)</f>
        <v/>
      </c>
      <c r="Y645" s="3" t="str">
        <f t="shared" si="167"/>
        <v>{"AtkPower":4}</v>
      </c>
      <c r="Z645" s="11" t="s">
        <v>509</v>
      </c>
      <c r="AA645" s="11" t="str">
        <f t="shared" si="182"/>
        <v>5级：伤害提升至&lt;q=attr_atk&gt;&lt;c=A6EC41&gt;400%&lt;/c&gt;</v>
      </c>
      <c r="AB645" s="11"/>
      <c r="AC645" s="11"/>
      <c r="AD645" s="11">
        <v>5</v>
      </c>
      <c r="AE645" s="11"/>
      <c r="AF645" s="11" t="s">
        <v>345</v>
      </c>
      <c r="AG645" s="11"/>
      <c r="AH645" s="11"/>
      <c r="AI645" s="11"/>
      <c r="AJ645" s="11" t="s">
        <v>346</v>
      </c>
      <c r="AK645" s="11" t="str">
        <f t="shared" si="188"/>
        <v>&lt;q=attr_atk&gt;&lt;c=A6EC41&gt;</v>
      </c>
      <c r="AL645" s="11" t="str">
        <f t="shared" si="189"/>
        <v>400%</v>
      </c>
      <c r="AM645" s="11" t="s">
        <v>298</v>
      </c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 t="str">
        <f t="shared" si="170"/>
        <v>每隔一段时间，装填大号火箭弹</v>
      </c>
      <c r="BQ645" s="11" t="str">
        <f t="shared" si="179"/>
        <v>5级：伤害提升至&lt;q=attr_atk&gt;&lt;c=A6EC41&gt;400%&lt;/c&gt;</v>
      </c>
      <c r="BR645" s="1">
        <f t="shared" si="173"/>
        <v>4</v>
      </c>
      <c r="BS645" s="1">
        <f t="shared" si="174"/>
        <v>405</v>
      </c>
      <c r="BT645" s="1">
        <f>COUNTIF($BS$10:BS645,601)</f>
        <v>13</v>
      </c>
      <c r="BU645" s="1">
        <f t="shared" si="175"/>
        <v>1</v>
      </c>
    </row>
    <row r="646" spans="2:73">
      <c r="B646" s="1" t="str">
        <f t="shared" si="171"/>
        <v>SkillDescBrief// 战斗被动</v>
      </c>
      <c r="C646" s="1" t="str">
        <f t="shared" si="172"/>
        <v>SkillDescDetail// 战斗被动2</v>
      </c>
      <c r="D646" s="7" t="s">
        <v>338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 t="str">
        <f t="shared" si="167"/>
        <v/>
      </c>
      <c r="Z646" s="10" t="s">
        <v>336</v>
      </c>
      <c r="AA646" s="10" t="str">
        <f t="shared" si="182"/>
        <v/>
      </c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 t="str">
        <f t="shared" si="170"/>
        <v/>
      </c>
      <c r="BQ646" s="10" t="str">
        <f t="shared" si="179"/>
        <v/>
      </c>
      <c r="BR646" s="1">
        <f t="shared" si="173"/>
        <v>0</v>
      </c>
      <c r="BS646" s="1">
        <f t="shared" si="174"/>
        <v>0</v>
      </c>
      <c r="BT646" s="1">
        <f>COUNTIF($BS$10:BS646,601)</f>
        <v>13</v>
      </c>
      <c r="BU646" s="1">
        <f t="shared" si="175"/>
        <v>1</v>
      </c>
    </row>
    <row r="647" spans="2:73">
      <c r="B647" s="1" t="str">
        <f t="shared" si="171"/>
        <v>SkillDescBrief4011005</v>
      </c>
      <c r="C647" s="1" t="str">
        <f t="shared" si="172"/>
        <v>SkillDescDetail401100501</v>
      </c>
      <c r="D647" s="3">
        <v>401100501</v>
      </c>
      <c r="E647" s="3">
        <v>4011005</v>
      </c>
      <c r="F647" s="3">
        <v>1</v>
      </c>
      <c r="G647" s="3" t="s">
        <v>332</v>
      </c>
      <c r="H647" s="3"/>
      <c r="I647" s="3" t="s">
        <v>333</v>
      </c>
      <c r="J647" s="3"/>
      <c r="K647" s="3" t="s">
        <v>334</v>
      </c>
      <c r="L647" s="3"/>
      <c r="M647" s="3"/>
      <c r="N647" s="3"/>
      <c r="O647" s="3"/>
      <c r="P647" s="3"/>
      <c r="Q647" s="3" t="s">
        <v>335</v>
      </c>
      <c r="R647" s="3"/>
      <c r="S647" s="3" t="str">
        <f>IF(H647="","",$B$2&amp;G647&amp;$B$2&amp;$B$1&amp;H647)</f>
        <v/>
      </c>
      <c r="T647" s="3" t="str">
        <f>IF(J647="","",$B$2&amp;I647&amp;$B$2&amp;$B$1&amp;J647)</f>
        <v/>
      </c>
      <c r="U647" s="3" t="str">
        <f>IF(L647="","",$B$2&amp;K647&amp;$B$2&amp;$B$1&amp;L647)</f>
        <v/>
      </c>
      <c r="V647" s="3" t="str">
        <f>IF(N647="","",$B$2&amp;M647&amp;$B$2&amp;$B$1&amp;N647)</f>
        <v/>
      </c>
      <c r="W647" s="3" t="str">
        <f>IF(P647="","",$B$2&amp;O647&amp;$B$2&amp;$B$1&amp;P647)</f>
        <v/>
      </c>
      <c r="X647" s="3" t="str">
        <f>IF(R647="","",$B$2&amp;Q647&amp;$B$2&amp;$B$1&amp;R647)</f>
        <v/>
      </c>
      <c r="Y647" s="3" t="str">
        <f t="shared" si="167"/>
        <v>{}</v>
      </c>
      <c r="Z647" s="11" t="s">
        <v>336</v>
      </c>
      <c r="AA647" s="11" t="str">
        <f t="shared" si="182"/>
        <v/>
      </c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 t="str">
        <f t="shared" si="170"/>
        <v/>
      </c>
      <c r="BQ647" s="11" t="str">
        <f t="shared" si="179"/>
        <v/>
      </c>
      <c r="BR647" s="1">
        <f t="shared" si="173"/>
        <v>5</v>
      </c>
      <c r="BS647" s="1">
        <f t="shared" si="174"/>
        <v>501</v>
      </c>
      <c r="BT647" s="1">
        <f>COUNTIF($BS$10:BS647,601)</f>
        <v>13</v>
      </c>
      <c r="BU647" s="1">
        <f t="shared" si="175"/>
        <v>1</v>
      </c>
    </row>
    <row r="648" spans="2:73">
      <c r="B648" s="1" t="str">
        <f t="shared" si="171"/>
        <v>SkillDescBrief4011005</v>
      </c>
      <c r="C648" s="1" t="str">
        <f t="shared" si="172"/>
        <v>SkillDescDetail401100502</v>
      </c>
      <c r="D648" s="3">
        <v>401100502</v>
      </c>
      <c r="E648" s="3">
        <v>4011005</v>
      </c>
      <c r="F648" s="3">
        <v>2</v>
      </c>
      <c r="G648" s="3" t="s">
        <v>332</v>
      </c>
      <c r="H648" s="3"/>
      <c r="I648" s="3" t="s">
        <v>333</v>
      </c>
      <c r="J648" s="3"/>
      <c r="K648" s="3" t="s">
        <v>334</v>
      </c>
      <c r="L648" s="3"/>
      <c r="M648" s="3"/>
      <c r="N648" s="3"/>
      <c r="O648" s="3"/>
      <c r="P648" s="3"/>
      <c r="Q648" s="3" t="s">
        <v>335</v>
      </c>
      <c r="R648" s="3"/>
      <c r="S648" s="3" t="str">
        <f>IF(H648="","",$B$2&amp;G648&amp;$B$2&amp;$B$1&amp;H648)</f>
        <v/>
      </c>
      <c r="T648" s="3" t="str">
        <f>IF(J648="","",$B$2&amp;I648&amp;$B$2&amp;$B$1&amp;J648)</f>
        <v/>
      </c>
      <c r="U648" s="3" t="str">
        <f>IF(L648="","",$B$2&amp;K648&amp;$B$2&amp;$B$1&amp;L648)</f>
        <v/>
      </c>
      <c r="V648" s="3" t="str">
        <f>IF(N648="","",$B$2&amp;M648&amp;$B$2&amp;$B$1&amp;N648)</f>
        <v/>
      </c>
      <c r="W648" s="3" t="str">
        <f>IF(P648="","",$B$2&amp;O648&amp;$B$2&amp;$B$1&amp;P648)</f>
        <v/>
      </c>
      <c r="X648" s="3" t="str">
        <f>IF(R648="","",$B$2&amp;Q648&amp;$B$2&amp;$B$1&amp;R648)</f>
        <v/>
      </c>
      <c r="Y648" s="3" t="str">
        <f t="shared" si="167"/>
        <v>{}</v>
      </c>
      <c r="Z648" s="11" t="s">
        <v>336</v>
      </c>
      <c r="AA648" s="11" t="str">
        <f t="shared" si="182"/>
        <v/>
      </c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 t="str">
        <f t="shared" si="170"/>
        <v/>
      </c>
      <c r="BQ648" s="11" t="str">
        <f t="shared" si="179"/>
        <v/>
      </c>
      <c r="BR648" s="1">
        <f t="shared" si="173"/>
        <v>5</v>
      </c>
      <c r="BS648" s="1">
        <f t="shared" si="174"/>
        <v>502</v>
      </c>
      <c r="BT648" s="1">
        <f>COUNTIF($BS$10:BS648,601)</f>
        <v>13</v>
      </c>
      <c r="BU648" s="1">
        <f t="shared" si="175"/>
        <v>1</v>
      </c>
    </row>
    <row r="649" spans="2:73">
      <c r="B649" s="1" t="str">
        <f t="shared" si="171"/>
        <v>SkillDescBrief4011005</v>
      </c>
      <c r="C649" s="1" t="str">
        <f t="shared" si="172"/>
        <v>SkillDescDetail401100503</v>
      </c>
      <c r="D649" s="3">
        <v>401100503</v>
      </c>
      <c r="E649" s="3">
        <v>4011005</v>
      </c>
      <c r="F649" s="3">
        <v>3</v>
      </c>
      <c r="G649" s="3" t="s">
        <v>332</v>
      </c>
      <c r="H649" s="3"/>
      <c r="I649" s="3" t="s">
        <v>333</v>
      </c>
      <c r="J649" s="3"/>
      <c r="K649" s="3" t="s">
        <v>334</v>
      </c>
      <c r="L649" s="3"/>
      <c r="M649" s="3"/>
      <c r="N649" s="3"/>
      <c r="O649" s="3"/>
      <c r="P649" s="3"/>
      <c r="Q649" s="3" t="s">
        <v>335</v>
      </c>
      <c r="R649" s="3"/>
      <c r="S649" s="3" t="str">
        <f>IF(H649="","",$B$2&amp;G649&amp;$B$2&amp;$B$1&amp;H649)</f>
        <v/>
      </c>
      <c r="T649" s="3" t="str">
        <f>IF(J649="","",$B$2&amp;I649&amp;$B$2&amp;$B$1&amp;J649)</f>
        <v/>
      </c>
      <c r="U649" s="3" t="str">
        <f>IF(L649="","",$B$2&amp;K649&amp;$B$2&amp;$B$1&amp;L649)</f>
        <v/>
      </c>
      <c r="V649" s="3" t="str">
        <f>IF(N649="","",$B$2&amp;M649&amp;$B$2&amp;$B$1&amp;N649)</f>
        <v/>
      </c>
      <c r="W649" s="3" t="str">
        <f>IF(P649="","",$B$2&amp;O649&amp;$B$2&amp;$B$1&amp;P649)</f>
        <v/>
      </c>
      <c r="X649" s="3" t="str">
        <f>IF(R649="","",$B$2&amp;Q649&amp;$B$2&amp;$B$1&amp;R649)</f>
        <v/>
      </c>
      <c r="Y649" s="3" t="str">
        <f t="shared" si="167"/>
        <v>{}</v>
      </c>
      <c r="Z649" s="11" t="s">
        <v>336</v>
      </c>
      <c r="AA649" s="11" t="str">
        <f t="shared" si="182"/>
        <v/>
      </c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 t="str">
        <f t="shared" si="170"/>
        <v/>
      </c>
      <c r="BQ649" s="11" t="str">
        <f t="shared" si="179"/>
        <v/>
      </c>
      <c r="BR649" s="1">
        <f t="shared" si="173"/>
        <v>5</v>
      </c>
      <c r="BS649" s="1">
        <f t="shared" si="174"/>
        <v>503</v>
      </c>
      <c r="BT649" s="1">
        <f>COUNTIF($BS$10:BS649,601)</f>
        <v>13</v>
      </c>
      <c r="BU649" s="1">
        <f t="shared" si="175"/>
        <v>1</v>
      </c>
    </row>
    <row r="650" spans="2:73">
      <c r="B650" s="1" t="str">
        <f t="shared" si="171"/>
        <v>SkillDescBrief4011005</v>
      </c>
      <c r="C650" s="1" t="str">
        <f t="shared" si="172"/>
        <v>SkillDescDetail401100504</v>
      </c>
      <c r="D650" s="3">
        <v>401100504</v>
      </c>
      <c r="E650" s="3">
        <v>4011005</v>
      </c>
      <c r="F650" s="3">
        <v>4</v>
      </c>
      <c r="G650" s="3" t="s">
        <v>332</v>
      </c>
      <c r="H650" s="3"/>
      <c r="I650" s="3" t="s">
        <v>333</v>
      </c>
      <c r="J650" s="3"/>
      <c r="K650" s="3" t="s">
        <v>334</v>
      </c>
      <c r="L650" s="3"/>
      <c r="M650" s="3"/>
      <c r="N650" s="3"/>
      <c r="O650" s="3"/>
      <c r="P650" s="3"/>
      <c r="Q650" s="3" t="s">
        <v>335</v>
      </c>
      <c r="R650" s="3"/>
      <c r="S650" s="3" t="str">
        <f>IF(H650="","",$B$2&amp;G650&amp;$B$2&amp;$B$1&amp;H650)</f>
        <v/>
      </c>
      <c r="T650" s="3" t="str">
        <f>IF(J650="","",$B$2&amp;I650&amp;$B$2&amp;$B$1&amp;J650)</f>
        <v/>
      </c>
      <c r="U650" s="3" t="str">
        <f>IF(L650="","",$B$2&amp;K650&amp;$B$2&amp;$B$1&amp;L650)</f>
        <v/>
      </c>
      <c r="V650" s="3" t="str">
        <f>IF(N650="","",$B$2&amp;M650&amp;$B$2&amp;$B$1&amp;N650)</f>
        <v/>
      </c>
      <c r="W650" s="3" t="str">
        <f>IF(P650="","",$B$2&amp;O650&amp;$B$2&amp;$B$1&amp;P650)</f>
        <v/>
      </c>
      <c r="X650" s="3" t="str">
        <f>IF(R650="","",$B$2&amp;Q650&amp;$B$2&amp;$B$1&amp;R650)</f>
        <v/>
      </c>
      <c r="Y650" s="3" t="str">
        <f t="shared" ref="Y650:Y713" si="190">IF(E650="","",$A$3&amp;_xlfn.TEXTJOIN($C$1,1,S650:X650)&amp;$A$4)</f>
        <v>{}</v>
      </c>
      <c r="Z650" s="11" t="s">
        <v>336</v>
      </c>
      <c r="AA650" s="11" t="str">
        <f t="shared" si="182"/>
        <v/>
      </c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 t="str">
        <f t="shared" ref="BP650:BP713" si="191">Z650</f>
        <v/>
      </c>
      <c r="BQ650" s="11" t="str">
        <f t="shared" si="179"/>
        <v/>
      </c>
      <c r="BR650" s="1">
        <f t="shared" si="173"/>
        <v>5</v>
      </c>
      <c r="BS650" s="1">
        <f t="shared" si="174"/>
        <v>504</v>
      </c>
      <c r="BT650" s="1">
        <f>COUNTIF($BS$10:BS650,601)</f>
        <v>13</v>
      </c>
      <c r="BU650" s="1">
        <f t="shared" si="175"/>
        <v>1</v>
      </c>
    </row>
    <row r="651" spans="2:73">
      <c r="B651" s="1" t="str">
        <f t="shared" ref="B651:B714" si="192">$C$3&amp;LEFT($D651,7)</f>
        <v>SkillDescBrief4011005</v>
      </c>
      <c r="C651" s="1" t="str">
        <f t="shared" ref="C651:C714" si="193">$C$4&amp;$D651</f>
        <v>SkillDescDetail401100505</v>
      </c>
      <c r="D651" s="3">
        <v>401100505</v>
      </c>
      <c r="E651" s="3">
        <v>4011005</v>
      </c>
      <c r="F651" s="3">
        <v>5</v>
      </c>
      <c r="G651" s="3" t="s">
        <v>332</v>
      </c>
      <c r="H651" s="3"/>
      <c r="I651" s="3" t="s">
        <v>333</v>
      </c>
      <c r="J651" s="3"/>
      <c r="K651" s="3" t="s">
        <v>334</v>
      </c>
      <c r="L651" s="3"/>
      <c r="M651" s="3"/>
      <c r="N651" s="3"/>
      <c r="O651" s="3"/>
      <c r="P651" s="3"/>
      <c r="Q651" s="3" t="s">
        <v>335</v>
      </c>
      <c r="R651" s="3"/>
      <c r="S651" s="3" t="str">
        <f>IF(H651="","",$B$2&amp;G651&amp;$B$2&amp;$B$1&amp;H651)</f>
        <v/>
      </c>
      <c r="T651" s="3" t="str">
        <f>IF(J651="","",$B$2&amp;I651&amp;$B$2&amp;$B$1&amp;J651)</f>
        <v/>
      </c>
      <c r="U651" s="3" t="str">
        <f>IF(L651="","",$B$2&amp;K651&amp;$B$2&amp;$B$1&amp;L651)</f>
        <v/>
      </c>
      <c r="V651" s="3" t="str">
        <f>IF(N651="","",$B$2&amp;M651&amp;$B$2&amp;$B$1&amp;N651)</f>
        <v/>
      </c>
      <c r="W651" s="3" t="str">
        <f>IF(P651="","",$B$2&amp;O651&amp;$B$2&amp;$B$1&amp;P651)</f>
        <v/>
      </c>
      <c r="X651" s="3" t="str">
        <f>IF(R651="","",$B$2&amp;Q651&amp;$B$2&amp;$B$1&amp;R651)</f>
        <v/>
      </c>
      <c r="Y651" s="3" t="str">
        <f t="shared" si="190"/>
        <v>{}</v>
      </c>
      <c r="Z651" s="11" t="s">
        <v>336</v>
      </c>
      <c r="AA651" s="11" t="str">
        <f t="shared" si="182"/>
        <v/>
      </c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 t="str">
        <f t="shared" si="191"/>
        <v/>
      </c>
      <c r="BQ651" s="11" t="str">
        <f t="shared" si="179"/>
        <v/>
      </c>
      <c r="BR651" s="1">
        <f t="shared" ref="BR651:BR714" si="194">MOD(E651,100)</f>
        <v>5</v>
      </c>
      <c r="BS651" s="1">
        <f t="shared" ref="BS651:BS714" si="195">BR651*100+F651</f>
        <v>505</v>
      </c>
      <c r="BT651" s="1">
        <f>COUNTIF($BS$10:BS651,601)</f>
        <v>13</v>
      </c>
      <c r="BU651" s="1">
        <f t="shared" ref="BU651:BU714" si="196">IF(MOD(BT651,2)=0,0,1)</f>
        <v>1</v>
      </c>
    </row>
    <row r="652" spans="2:73">
      <c r="B652" s="1" t="str">
        <f t="shared" si="192"/>
        <v>SkillDescBrief// 战斗被动</v>
      </c>
      <c r="C652" s="1" t="str">
        <f t="shared" si="193"/>
        <v>SkillDescDetail// 战斗被动3</v>
      </c>
      <c r="D652" s="7" t="s">
        <v>339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 t="str">
        <f t="shared" si="190"/>
        <v/>
      </c>
      <c r="Z652" s="10" t="s">
        <v>336</v>
      </c>
      <c r="AA652" s="10" t="str">
        <f t="shared" si="182"/>
        <v/>
      </c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 t="str">
        <f t="shared" si="191"/>
        <v/>
      </c>
      <c r="BQ652" s="10" t="str">
        <f t="shared" si="179"/>
        <v/>
      </c>
      <c r="BR652" s="1">
        <f t="shared" si="194"/>
        <v>0</v>
      </c>
      <c r="BS652" s="1">
        <f t="shared" si="195"/>
        <v>0</v>
      </c>
      <c r="BT652" s="1">
        <f>COUNTIF($BS$10:BS652,601)</f>
        <v>13</v>
      </c>
      <c r="BU652" s="1">
        <f t="shared" si="196"/>
        <v>1</v>
      </c>
    </row>
    <row r="653" spans="2:73">
      <c r="B653" s="1" t="str">
        <f t="shared" si="192"/>
        <v>SkillDescBrief4011006</v>
      </c>
      <c r="C653" s="1" t="str">
        <f t="shared" si="193"/>
        <v>SkillDescDetail401100601</v>
      </c>
      <c r="D653" s="3">
        <v>401100601</v>
      </c>
      <c r="E653" s="3">
        <v>4011006</v>
      </c>
      <c r="F653" s="3">
        <v>1</v>
      </c>
      <c r="G653" s="3" t="s">
        <v>332</v>
      </c>
      <c r="H653" s="3"/>
      <c r="I653" s="3" t="s">
        <v>333</v>
      </c>
      <c r="J653" s="3"/>
      <c r="K653" s="3" t="s">
        <v>334</v>
      </c>
      <c r="L653" s="3"/>
      <c r="M653" s="3"/>
      <c r="N653" s="3"/>
      <c r="O653" s="3"/>
      <c r="P653" s="3"/>
      <c r="Q653" s="3" t="s">
        <v>335</v>
      </c>
      <c r="R653" s="3"/>
      <c r="S653" s="3" t="str">
        <f>IF(H653="","",$B$2&amp;G653&amp;$B$2&amp;$B$1&amp;H653)</f>
        <v/>
      </c>
      <c r="T653" s="3" t="str">
        <f>IF(J653="","",$B$2&amp;I653&amp;$B$2&amp;$B$1&amp;J653)</f>
        <v/>
      </c>
      <c r="U653" s="3" t="str">
        <f>IF(L653="","",$B$2&amp;K653&amp;$B$2&amp;$B$1&amp;L653)</f>
        <v/>
      </c>
      <c r="V653" s="3" t="str">
        <f>IF(N653="","",$B$2&amp;M653&amp;$B$2&amp;$B$1&amp;N653)</f>
        <v/>
      </c>
      <c r="W653" s="3" t="str">
        <f>IF(P653="","",$B$2&amp;O653&amp;$B$2&amp;$B$1&amp;P653)</f>
        <v/>
      </c>
      <c r="X653" s="3" t="str">
        <f>IF(R653="","",$B$2&amp;Q653&amp;$B$2&amp;$B$1&amp;R653)</f>
        <v/>
      </c>
      <c r="Y653" s="3" t="str">
        <f t="shared" si="190"/>
        <v>{}</v>
      </c>
      <c r="Z653" s="11" t="s">
        <v>341</v>
      </c>
      <c r="AA653" s="11" t="str">
        <f t="shared" si="182"/>
        <v>投掷燃烧瓶，对&lt;c=A6EC41&gt;1&lt;/c&gt;个敌人造成&lt;q=attr_atk&gt;&lt;c=A6EC41&gt;0%&lt;/c&gt;伤害</v>
      </c>
      <c r="AB653" s="11"/>
      <c r="AC653" s="11"/>
      <c r="AD653" s="11"/>
      <c r="AE653" s="11"/>
      <c r="AF653" s="11"/>
      <c r="AG653" s="11"/>
      <c r="AH653" s="11"/>
      <c r="AI653" s="11"/>
      <c r="AJ653" s="11" t="s">
        <v>342</v>
      </c>
      <c r="AK653" s="11" t="str">
        <f>$B$6</f>
        <v>&lt;c=A6EC41&gt;</v>
      </c>
      <c r="AL653" s="11">
        <v>1</v>
      </c>
      <c r="AM653" s="11" t="s">
        <v>298</v>
      </c>
      <c r="AN653" s="11" t="s">
        <v>343</v>
      </c>
      <c r="AO653" s="11"/>
      <c r="AP653" s="11"/>
      <c r="AQ653" s="11"/>
      <c r="AR653" s="11"/>
      <c r="AS653" s="11" t="str">
        <f t="shared" ref="AS653:AS657" si="197">$B$8&amp;$B$6</f>
        <v>&lt;q=attr_atk&gt;&lt;c=A6EC41&gt;</v>
      </c>
      <c r="AT653" s="13" t="str">
        <f t="shared" ref="AT653:AT657" si="198">ROUND(H653*100,2)&amp;"%"</f>
        <v>0%</v>
      </c>
      <c r="AU653" s="11" t="s">
        <v>298</v>
      </c>
      <c r="AV653" s="11" t="s">
        <v>344</v>
      </c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 t="str">
        <f t="shared" si="191"/>
        <v>这是另一个专属装备技能，它必须很好很强大</v>
      </c>
      <c r="BQ653" s="11" t="str">
        <f t="shared" si="179"/>
        <v>投掷燃烧瓶，对&lt;c=A6EC41&gt;1&lt;/c&gt;个敌人造成&lt;q=attr_atk&gt;&lt;c=A6EC41&gt;0%&lt;/c&gt;伤害</v>
      </c>
      <c r="BR653" s="1">
        <f t="shared" si="194"/>
        <v>6</v>
      </c>
      <c r="BS653" s="1">
        <f t="shared" si="195"/>
        <v>601</v>
      </c>
      <c r="BT653" s="1">
        <f>COUNTIF($BS$10:BS653,601)</f>
        <v>14</v>
      </c>
      <c r="BU653" s="1">
        <f t="shared" si="196"/>
        <v>0</v>
      </c>
    </row>
    <row r="654" spans="2:73">
      <c r="B654" s="1" t="str">
        <f t="shared" si="192"/>
        <v>SkillDescBrief4011006</v>
      </c>
      <c r="C654" s="1" t="str">
        <f t="shared" si="193"/>
        <v>SkillDescDetail401100602</v>
      </c>
      <c r="D654" s="3">
        <v>401100602</v>
      </c>
      <c r="E654" s="3">
        <v>4011006</v>
      </c>
      <c r="F654" s="3">
        <v>2</v>
      </c>
      <c r="G654" s="3" t="s">
        <v>332</v>
      </c>
      <c r="H654" s="3"/>
      <c r="I654" s="3" t="s">
        <v>333</v>
      </c>
      <c r="J654" s="3"/>
      <c r="K654" s="3" t="s">
        <v>334</v>
      </c>
      <c r="L654" s="3"/>
      <c r="M654" s="3"/>
      <c r="N654" s="3"/>
      <c r="O654" s="3"/>
      <c r="P654" s="3"/>
      <c r="Q654" s="3" t="s">
        <v>335</v>
      </c>
      <c r="R654" s="3"/>
      <c r="S654" s="3" t="str">
        <f>IF(H654="","",$B$2&amp;G654&amp;$B$2&amp;$B$1&amp;H654)</f>
        <v/>
      </c>
      <c r="T654" s="3" t="str">
        <f>IF(J654="","",$B$2&amp;I654&amp;$B$2&amp;$B$1&amp;J654)</f>
        <v/>
      </c>
      <c r="U654" s="3" t="str">
        <f>IF(L654="","",$B$2&amp;K654&amp;$B$2&amp;$B$1&amp;L654)</f>
        <v/>
      </c>
      <c r="V654" s="3" t="str">
        <f>IF(N654="","",$B$2&amp;M654&amp;$B$2&amp;$B$1&amp;N654)</f>
        <v/>
      </c>
      <c r="W654" s="3" t="str">
        <f>IF(P654="","",$B$2&amp;O654&amp;$B$2&amp;$B$1&amp;P654)</f>
        <v/>
      </c>
      <c r="X654" s="3" t="str">
        <f>IF(R654="","",$B$2&amp;Q654&amp;$B$2&amp;$B$1&amp;R654)</f>
        <v/>
      </c>
      <c r="Y654" s="3" t="str">
        <f t="shared" si="190"/>
        <v>{}</v>
      </c>
      <c r="Z654" s="11" t="s">
        <v>341</v>
      </c>
      <c r="AA654" s="11" t="str">
        <f t="shared" si="182"/>
        <v>2级：伤害提升至&lt;q=attr_atk&gt;&lt;c=A6EC41&gt;0%&lt;/c&gt;</v>
      </c>
      <c r="AB654" s="11"/>
      <c r="AC654" s="11"/>
      <c r="AD654" s="11">
        <v>2</v>
      </c>
      <c r="AE654" s="11"/>
      <c r="AF654" s="11" t="s">
        <v>345</v>
      </c>
      <c r="AG654" s="11"/>
      <c r="AH654" s="11"/>
      <c r="AI654" s="11"/>
      <c r="AJ654" s="11"/>
      <c r="AK654" s="11"/>
      <c r="AL654" s="11"/>
      <c r="AM654" s="11"/>
      <c r="AN654" s="11" t="s">
        <v>346</v>
      </c>
      <c r="AO654" s="11"/>
      <c r="AP654" s="11"/>
      <c r="AQ654" s="11"/>
      <c r="AR654" s="11"/>
      <c r="AS654" s="11" t="str">
        <f t="shared" si="197"/>
        <v>&lt;q=attr_atk&gt;&lt;c=A6EC41&gt;</v>
      </c>
      <c r="AT654" s="13" t="str">
        <f t="shared" si="198"/>
        <v>0%</v>
      </c>
      <c r="AU654" s="11" t="s">
        <v>298</v>
      </c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 t="str">
        <f t="shared" si="191"/>
        <v>这是另一个专属装备技能，它必须很好很强大</v>
      </c>
      <c r="BQ654" s="11" t="str">
        <f t="shared" si="179"/>
        <v>2级：伤害提升至&lt;q=attr_atk&gt;&lt;c=A6EC41&gt;0%&lt;/c&gt;</v>
      </c>
      <c r="BR654" s="1">
        <f t="shared" si="194"/>
        <v>6</v>
      </c>
      <c r="BS654" s="1">
        <f t="shared" si="195"/>
        <v>602</v>
      </c>
      <c r="BT654" s="1">
        <f>COUNTIF($BS$10:BS654,601)</f>
        <v>14</v>
      </c>
      <c r="BU654" s="1">
        <f t="shared" si="196"/>
        <v>0</v>
      </c>
    </row>
    <row r="655" spans="2:73">
      <c r="B655" s="1" t="str">
        <f t="shared" si="192"/>
        <v>SkillDescBrief4011006</v>
      </c>
      <c r="C655" s="1" t="str">
        <f t="shared" si="193"/>
        <v>SkillDescDetail401100603</v>
      </c>
      <c r="D655" s="3">
        <v>401100603</v>
      </c>
      <c r="E655" s="3">
        <v>4011006</v>
      </c>
      <c r="F655" s="3">
        <v>3</v>
      </c>
      <c r="G655" s="3" t="s">
        <v>332</v>
      </c>
      <c r="H655" s="3"/>
      <c r="I655" s="3" t="s">
        <v>333</v>
      </c>
      <c r="J655" s="3"/>
      <c r="K655" s="3" t="s">
        <v>334</v>
      </c>
      <c r="L655" s="3"/>
      <c r="M655" s="3"/>
      <c r="N655" s="3"/>
      <c r="O655" s="3"/>
      <c r="P655" s="3"/>
      <c r="Q655" s="3" t="s">
        <v>335</v>
      </c>
      <c r="R655" s="3"/>
      <c r="S655" s="3" t="str">
        <f>IF(H655="","",$B$2&amp;G655&amp;$B$2&amp;$B$1&amp;H655)</f>
        <v/>
      </c>
      <c r="T655" s="3" t="str">
        <f>IF(J655="","",$B$2&amp;I655&amp;$B$2&amp;$B$1&amp;J655)</f>
        <v/>
      </c>
      <c r="U655" s="3" t="str">
        <f>IF(L655="","",$B$2&amp;K655&amp;$B$2&amp;$B$1&amp;L655)</f>
        <v/>
      </c>
      <c r="V655" s="3" t="str">
        <f>IF(N655="","",$B$2&amp;M655&amp;$B$2&amp;$B$1&amp;N655)</f>
        <v/>
      </c>
      <c r="W655" s="3" t="str">
        <f>IF(P655="","",$B$2&amp;O655&amp;$B$2&amp;$B$1&amp;P655)</f>
        <v/>
      </c>
      <c r="X655" s="3" t="str">
        <f>IF(R655="","",$B$2&amp;Q655&amp;$B$2&amp;$B$1&amp;R655)</f>
        <v/>
      </c>
      <c r="Y655" s="3" t="str">
        <f t="shared" si="190"/>
        <v>{}</v>
      </c>
      <c r="Z655" s="11" t="s">
        <v>341</v>
      </c>
      <c r="AA655" s="11" t="str">
        <f t="shared" si="182"/>
        <v>3级：伤害提升至&lt;q=attr_atk&gt;&lt;c=A6EC41&gt;0%&lt;/c&gt;</v>
      </c>
      <c r="AB655" s="11"/>
      <c r="AC655" s="11"/>
      <c r="AD655" s="11">
        <v>3</v>
      </c>
      <c r="AE655" s="11"/>
      <c r="AF655" s="11" t="s">
        <v>345</v>
      </c>
      <c r="AG655" s="11"/>
      <c r="AH655" s="11"/>
      <c r="AI655" s="11"/>
      <c r="AJ655" s="11"/>
      <c r="AK655" s="11"/>
      <c r="AL655" s="11"/>
      <c r="AM655" s="11"/>
      <c r="AN655" s="11" t="s">
        <v>346</v>
      </c>
      <c r="AO655" s="11"/>
      <c r="AP655" s="11"/>
      <c r="AQ655" s="11"/>
      <c r="AR655" s="11"/>
      <c r="AS655" s="11" t="str">
        <f t="shared" si="197"/>
        <v>&lt;q=attr_atk&gt;&lt;c=A6EC41&gt;</v>
      </c>
      <c r="AT655" s="13" t="str">
        <f t="shared" si="198"/>
        <v>0%</v>
      </c>
      <c r="AU655" s="11" t="s">
        <v>298</v>
      </c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 t="str">
        <f t="shared" si="191"/>
        <v>这是另一个专属装备技能，它必须很好很强大</v>
      </c>
      <c r="BQ655" s="11" t="str">
        <f t="shared" si="179"/>
        <v>3级：伤害提升至&lt;q=attr_atk&gt;&lt;c=A6EC41&gt;0%&lt;/c&gt;</v>
      </c>
      <c r="BR655" s="1">
        <f t="shared" si="194"/>
        <v>6</v>
      </c>
      <c r="BS655" s="1">
        <f t="shared" si="195"/>
        <v>603</v>
      </c>
      <c r="BT655" s="1">
        <f>COUNTIF($BS$10:BS655,601)</f>
        <v>14</v>
      </c>
      <c r="BU655" s="1">
        <f t="shared" si="196"/>
        <v>0</v>
      </c>
    </row>
    <row r="656" spans="2:73">
      <c r="B656" s="1" t="str">
        <f t="shared" si="192"/>
        <v>SkillDescBrief4011006</v>
      </c>
      <c r="C656" s="1" t="str">
        <f t="shared" si="193"/>
        <v>SkillDescDetail401100604</v>
      </c>
      <c r="D656" s="3">
        <v>401100604</v>
      </c>
      <c r="E656" s="3">
        <v>4011006</v>
      </c>
      <c r="F656" s="3">
        <v>4</v>
      </c>
      <c r="G656" s="3" t="s">
        <v>332</v>
      </c>
      <c r="H656" s="3"/>
      <c r="I656" s="3" t="s">
        <v>333</v>
      </c>
      <c r="J656" s="3"/>
      <c r="K656" s="3" t="s">
        <v>334</v>
      </c>
      <c r="L656" s="3"/>
      <c r="M656" s="3"/>
      <c r="N656" s="3"/>
      <c r="O656" s="3"/>
      <c r="P656" s="3"/>
      <c r="Q656" s="3" t="s">
        <v>335</v>
      </c>
      <c r="R656" s="3"/>
      <c r="S656" s="3" t="str">
        <f>IF(H656="","",$B$2&amp;G656&amp;$B$2&amp;$B$1&amp;H656)</f>
        <v/>
      </c>
      <c r="T656" s="3" t="str">
        <f>IF(J656="","",$B$2&amp;I656&amp;$B$2&amp;$B$1&amp;J656)</f>
        <v/>
      </c>
      <c r="U656" s="3" t="str">
        <f>IF(L656="","",$B$2&amp;K656&amp;$B$2&amp;$B$1&amp;L656)</f>
        <v/>
      </c>
      <c r="V656" s="3" t="str">
        <f>IF(N656="","",$B$2&amp;M656&amp;$B$2&amp;$B$1&amp;N656)</f>
        <v/>
      </c>
      <c r="W656" s="3" t="str">
        <f>IF(P656="","",$B$2&amp;O656&amp;$B$2&amp;$B$1&amp;P656)</f>
        <v/>
      </c>
      <c r="X656" s="3" t="str">
        <f>IF(R656="","",$B$2&amp;Q656&amp;$B$2&amp;$B$1&amp;R656)</f>
        <v/>
      </c>
      <c r="Y656" s="3" t="str">
        <f t="shared" si="190"/>
        <v>{}</v>
      </c>
      <c r="Z656" s="11" t="s">
        <v>341</v>
      </c>
      <c r="AA656" s="11" t="str">
        <f t="shared" si="182"/>
        <v>4级：伤害提升至&lt;q=attr_atk&gt;&lt;c=A6EC41&gt;0%&lt;/c&gt;</v>
      </c>
      <c r="AB656" s="11"/>
      <c r="AC656" s="11"/>
      <c r="AD656" s="11">
        <v>4</v>
      </c>
      <c r="AE656" s="11"/>
      <c r="AF656" s="11" t="s">
        <v>345</v>
      </c>
      <c r="AG656" s="11"/>
      <c r="AH656" s="11"/>
      <c r="AI656" s="11"/>
      <c r="AJ656" s="11"/>
      <c r="AK656" s="11"/>
      <c r="AL656" s="11"/>
      <c r="AM656" s="11"/>
      <c r="AN656" s="11" t="s">
        <v>346</v>
      </c>
      <c r="AO656" s="11"/>
      <c r="AP656" s="11"/>
      <c r="AQ656" s="11"/>
      <c r="AR656" s="11"/>
      <c r="AS656" s="11" t="str">
        <f t="shared" si="197"/>
        <v>&lt;q=attr_atk&gt;&lt;c=A6EC41&gt;</v>
      </c>
      <c r="AT656" s="13" t="str">
        <f t="shared" si="198"/>
        <v>0%</v>
      </c>
      <c r="AU656" s="11" t="s">
        <v>298</v>
      </c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 t="str">
        <f t="shared" si="191"/>
        <v>这是另一个专属装备技能，它必须很好很强大</v>
      </c>
      <c r="BQ656" s="11" t="str">
        <f t="shared" si="179"/>
        <v>4级：伤害提升至&lt;q=attr_atk&gt;&lt;c=A6EC41&gt;0%&lt;/c&gt;</v>
      </c>
      <c r="BR656" s="1">
        <f t="shared" si="194"/>
        <v>6</v>
      </c>
      <c r="BS656" s="1">
        <f t="shared" si="195"/>
        <v>604</v>
      </c>
      <c r="BT656" s="1">
        <f>COUNTIF($BS$10:BS656,601)</f>
        <v>14</v>
      </c>
      <c r="BU656" s="1">
        <f t="shared" si="196"/>
        <v>0</v>
      </c>
    </row>
    <row r="657" spans="2:73">
      <c r="B657" s="1" t="str">
        <f t="shared" si="192"/>
        <v>SkillDescBrief4011006</v>
      </c>
      <c r="C657" s="1" t="str">
        <f t="shared" si="193"/>
        <v>SkillDescDetail401100605</v>
      </c>
      <c r="D657" s="3">
        <v>401100605</v>
      </c>
      <c r="E657" s="3">
        <v>4011006</v>
      </c>
      <c r="F657" s="3">
        <v>5</v>
      </c>
      <c r="G657" s="3" t="s">
        <v>332</v>
      </c>
      <c r="H657" s="3"/>
      <c r="I657" s="3" t="s">
        <v>333</v>
      </c>
      <c r="J657" s="3"/>
      <c r="K657" s="3" t="s">
        <v>334</v>
      </c>
      <c r="L657" s="3"/>
      <c r="M657" s="3"/>
      <c r="N657" s="3"/>
      <c r="O657" s="3"/>
      <c r="P657" s="3"/>
      <c r="Q657" s="3" t="s">
        <v>335</v>
      </c>
      <c r="R657" s="3"/>
      <c r="S657" s="3" t="str">
        <f>IF(H657="","",$B$2&amp;G657&amp;$B$2&amp;$B$1&amp;H657)</f>
        <v/>
      </c>
      <c r="T657" s="3" t="str">
        <f>IF(J657="","",$B$2&amp;I657&amp;$B$2&amp;$B$1&amp;J657)</f>
        <v/>
      </c>
      <c r="U657" s="3" t="str">
        <f>IF(L657="","",$B$2&amp;K657&amp;$B$2&amp;$B$1&amp;L657)</f>
        <v/>
      </c>
      <c r="V657" s="3" t="str">
        <f>IF(N657="","",$B$2&amp;M657&amp;$B$2&amp;$B$1&amp;N657)</f>
        <v/>
      </c>
      <c r="W657" s="3" t="str">
        <f>IF(P657="","",$B$2&amp;O657&amp;$B$2&amp;$B$1&amp;P657)</f>
        <v/>
      </c>
      <c r="X657" s="3" t="str">
        <f>IF(R657="","",$B$2&amp;Q657&amp;$B$2&amp;$B$1&amp;R657)</f>
        <v/>
      </c>
      <c r="Y657" s="3" t="str">
        <f t="shared" si="190"/>
        <v>{}</v>
      </c>
      <c r="Z657" s="11" t="s">
        <v>347</v>
      </c>
      <c r="AA657" s="11" t="str">
        <f t="shared" si="182"/>
        <v>5级：伤害提升至&lt;q=attr_atk&gt;&lt;c=A6EC41&gt;0%&lt;/c&gt;</v>
      </c>
      <c r="AB657" s="11"/>
      <c r="AC657" s="11"/>
      <c r="AD657" s="11">
        <v>5</v>
      </c>
      <c r="AE657" s="11"/>
      <c r="AF657" s="11" t="s">
        <v>345</v>
      </c>
      <c r="AG657" s="11"/>
      <c r="AH657" s="11"/>
      <c r="AI657" s="11"/>
      <c r="AJ657" s="11"/>
      <c r="AK657" s="11"/>
      <c r="AL657" s="11"/>
      <c r="AM657" s="11"/>
      <c r="AN657" s="11" t="s">
        <v>346</v>
      </c>
      <c r="AO657" s="11"/>
      <c r="AP657" s="11"/>
      <c r="AQ657" s="11"/>
      <c r="AR657" s="11"/>
      <c r="AS657" s="11" t="str">
        <f t="shared" si="197"/>
        <v>&lt;q=attr_atk&gt;&lt;c=A6EC41&gt;</v>
      </c>
      <c r="AT657" s="13" t="str">
        <f t="shared" si="198"/>
        <v>0%</v>
      </c>
      <c r="AU657" s="11" t="s">
        <v>298</v>
      </c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 t="str">
        <f t="shared" si="191"/>
        <v>这是另一个专属装备技能，它必须非常好非常强大</v>
      </c>
      <c r="BQ657" s="11" t="str">
        <f t="shared" si="179"/>
        <v>5级：伤害提升至&lt;q=attr_atk&gt;&lt;c=A6EC41&gt;0%&lt;/c&gt;</v>
      </c>
      <c r="BR657" s="1">
        <f t="shared" si="194"/>
        <v>6</v>
      </c>
      <c r="BS657" s="1">
        <f t="shared" si="195"/>
        <v>605</v>
      </c>
      <c r="BT657" s="1">
        <f>COUNTIF($BS$10:BS657,601)</f>
        <v>14</v>
      </c>
      <c r="BU657" s="1">
        <f t="shared" si="196"/>
        <v>0</v>
      </c>
    </row>
    <row r="658" spans="2:73">
      <c r="B658" s="1" t="str">
        <f t="shared" si="192"/>
        <v>SkillDescBrief// 战斗被动</v>
      </c>
      <c r="C658" s="1" t="str">
        <f t="shared" si="193"/>
        <v>SkillDescDetail// 战斗被动4</v>
      </c>
      <c r="D658" s="7" t="s">
        <v>340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 t="str">
        <f t="shared" si="190"/>
        <v/>
      </c>
      <c r="Z658" s="10" t="s">
        <v>336</v>
      </c>
      <c r="AA658" s="10" t="str">
        <f t="shared" si="182"/>
        <v/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 t="str">
        <f t="shared" si="191"/>
        <v/>
      </c>
      <c r="BQ658" s="10" t="str">
        <f t="shared" si="179"/>
        <v/>
      </c>
      <c r="BR658" s="1">
        <f t="shared" si="194"/>
        <v>0</v>
      </c>
      <c r="BS658" s="1">
        <f t="shared" si="195"/>
        <v>0</v>
      </c>
      <c r="BT658" s="1">
        <f>COUNTIF($BS$10:BS658,601)</f>
        <v>14</v>
      </c>
      <c r="BU658" s="1">
        <f t="shared" si="196"/>
        <v>0</v>
      </c>
    </row>
    <row r="659" spans="2:73">
      <c r="B659" s="1" t="str">
        <f t="shared" si="192"/>
        <v>SkillDescBrief4011007</v>
      </c>
      <c r="C659" s="1" t="str">
        <f t="shared" si="193"/>
        <v>SkillDescDetail401100701</v>
      </c>
      <c r="D659" s="3">
        <v>401100701</v>
      </c>
      <c r="E659" s="3">
        <v>4011007</v>
      </c>
      <c r="F659" s="3">
        <v>1</v>
      </c>
      <c r="G659" s="3" t="s">
        <v>332</v>
      </c>
      <c r="H659" s="3"/>
      <c r="I659" s="3" t="s">
        <v>333</v>
      </c>
      <c r="J659" s="3"/>
      <c r="K659" s="3" t="s">
        <v>334</v>
      </c>
      <c r="L659" s="3"/>
      <c r="M659" s="3"/>
      <c r="N659" s="3"/>
      <c r="O659" s="3"/>
      <c r="P659" s="3"/>
      <c r="Q659" s="3" t="s">
        <v>335</v>
      </c>
      <c r="R659" s="3"/>
      <c r="S659" s="3" t="str">
        <f>IF(H659="","",$B$2&amp;G659&amp;$B$2&amp;$B$1&amp;H659)</f>
        <v/>
      </c>
      <c r="T659" s="3" t="str">
        <f>IF(J659="","",$B$2&amp;I659&amp;$B$2&amp;$B$1&amp;J659)</f>
        <v/>
      </c>
      <c r="U659" s="3" t="str">
        <f>IF(L659="","",$B$2&amp;K659&amp;$B$2&amp;$B$1&amp;L659)</f>
        <v/>
      </c>
      <c r="V659" s="3" t="str">
        <f>IF(N659="","",$B$2&amp;M659&amp;$B$2&amp;$B$1&amp;N659)</f>
        <v/>
      </c>
      <c r="W659" s="3" t="str">
        <f>IF(P659="","",$B$2&amp;O659&amp;$B$2&amp;$B$1&amp;P659)</f>
        <v/>
      </c>
      <c r="X659" s="3" t="str">
        <f>IF(R659="","",$B$2&amp;Q659&amp;$B$2&amp;$B$1&amp;R659)</f>
        <v/>
      </c>
      <c r="Y659" s="3" t="str">
        <f t="shared" si="190"/>
        <v>{}</v>
      </c>
      <c r="Z659" s="11" t="s">
        <v>511</v>
      </c>
      <c r="AA659" s="11" t="str">
        <f t="shared" si="182"/>
        <v>每隔&lt;c=A6EC41&gt;10&lt;/c&gt;秒，获得&lt;c=A6EC41&gt;3&lt;/c&gt;秒控制免疫效果</v>
      </c>
      <c r="AB659" s="11"/>
      <c r="AC659" s="11"/>
      <c r="AD659" s="11"/>
      <c r="AE659" s="11"/>
      <c r="AF659" s="11"/>
      <c r="AG659" s="11"/>
      <c r="AH659" s="11"/>
      <c r="AI659" s="11"/>
      <c r="AJ659" s="11" t="s">
        <v>451</v>
      </c>
      <c r="AK659" s="11" t="str">
        <f>$B$6</f>
        <v>&lt;c=A6EC41&gt;</v>
      </c>
      <c r="AL659" s="11">
        <v>10</v>
      </c>
      <c r="AM659" s="11" t="s">
        <v>298</v>
      </c>
      <c r="AN659" s="11" t="s">
        <v>512</v>
      </c>
      <c r="AO659" s="11" t="str">
        <f>$B$6</f>
        <v>&lt;c=A6EC41&gt;</v>
      </c>
      <c r="AP659" s="11">
        <v>3</v>
      </c>
      <c r="AQ659" s="11" t="s">
        <v>298</v>
      </c>
      <c r="AR659" s="11" t="s">
        <v>513</v>
      </c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 t="str">
        <f t="shared" si="191"/>
        <v>周期性免疫控制</v>
      </c>
      <c r="BQ659" s="11" t="str">
        <f t="shared" si="179"/>
        <v>每隔&lt;c=A6EC41&gt;10&lt;/c&gt;秒，获得&lt;c=A6EC41&gt;3&lt;/c&gt;秒控制免疫效果</v>
      </c>
      <c r="BR659" s="1">
        <f t="shared" si="194"/>
        <v>7</v>
      </c>
      <c r="BS659" s="1">
        <f t="shared" si="195"/>
        <v>701</v>
      </c>
      <c r="BT659" s="1">
        <f>COUNTIF($BS$10:BS659,601)</f>
        <v>14</v>
      </c>
      <c r="BU659" s="1">
        <f t="shared" si="196"/>
        <v>0</v>
      </c>
    </row>
    <row r="660" spans="2:73">
      <c r="B660" s="1" t="str">
        <f t="shared" si="192"/>
        <v>SkillDescBrief4011007</v>
      </c>
      <c r="C660" s="1" t="str">
        <f t="shared" si="193"/>
        <v>SkillDescDetail401100702</v>
      </c>
      <c r="D660" s="3">
        <v>401100702</v>
      </c>
      <c r="E660" s="3">
        <v>4011007</v>
      </c>
      <c r="F660" s="3">
        <v>2</v>
      </c>
      <c r="G660" s="3" t="s">
        <v>332</v>
      </c>
      <c r="H660" s="3"/>
      <c r="I660" s="3" t="s">
        <v>333</v>
      </c>
      <c r="J660" s="3"/>
      <c r="K660" s="3" t="s">
        <v>334</v>
      </c>
      <c r="L660" s="3"/>
      <c r="M660" s="3"/>
      <c r="N660" s="3"/>
      <c r="O660" s="3"/>
      <c r="P660" s="3"/>
      <c r="Q660" s="3" t="s">
        <v>335</v>
      </c>
      <c r="R660" s="3"/>
      <c r="S660" s="3" t="str">
        <f>IF(H660="","",$B$2&amp;G660&amp;$B$2&amp;$B$1&amp;H660)</f>
        <v/>
      </c>
      <c r="T660" s="3" t="str">
        <f>IF(J660="","",$B$2&amp;I660&amp;$B$2&amp;$B$1&amp;J660)</f>
        <v/>
      </c>
      <c r="U660" s="3" t="str">
        <f>IF(L660="","",$B$2&amp;K660&amp;$B$2&amp;$B$1&amp;L660)</f>
        <v/>
      </c>
      <c r="V660" s="3" t="str">
        <f>IF(N660="","",$B$2&amp;M660&amp;$B$2&amp;$B$1&amp;N660)</f>
        <v/>
      </c>
      <c r="W660" s="3" t="str">
        <f>IF(P660="","",$B$2&amp;O660&amp;$B$2&amp;$B$1&amp;P660)</f>
        <v/>
      </c>
      <c r="X660" s="3" t="str">
        <f>IF(R660="","",$B$2&amp;Q660&amp;$B$2&amp;$B$1&amp;R660)</f>
        <v/>
      </c>
      <c r="Y660" s="3" t="str">
        <f t="shared" si="190"/>
        <v>{}</v>
      </c>
      <c r="Z660" s="11" t="s">
        <v>336</v>
      </c>
      <c r="AA660" s="11" t="str">
        <f t="shared" si="182"/>
        <v/>
      </c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 t="str">
        <f t="shared" si="191"/>
        <v/>
      </c>
      <c r="BQ660" s="11" t="str">
        <f t="shared" si="179"/>
        <v/>
      </c>
      <c r="BR660" s="1">
        <f t="shared" si="194"/>
        <v>7</v>
      </c>
      <c r="BS660" s="1">
        <f t="shared" si="195"/>
        <v>702</v>
      </c>
      <c r="BT660" s="1">
        <f>COUNTIF($BS$10:BS660,601)</f>
        <v>14</v>
      </c>
      <c r="BU660" s="1">
        <f t="shared" si="196"/>
        <v>0</v>
      </c>
    </row>
    <row r="661" spans="2:73">
      <c r="B661" s="1" t="str">
        <f t="shared" si="192"/>
        <v>SkillDescBrief4011007</v>
      </c>
      <c r="C661" s="1" t="str">
        <f t="shared" si="193"/>
        <v>SkillDescDetail401100703</v>
      </c>
      <c r="D661" s="3">
        <v>401100703</v>
      </c>
      <c r="E661" s="3">
        <v>4011007</v>
      </c>
      <c r="F661" s="3">
        <v>3</v>
      </c>
      <c r="G661" s="3" t="s">
        <v>332</v>
      </c>
      <c r="H661" s="3"/>
      <c r="I661" s="3" t="s">
        <v>333</v>
      </c>
      <c r="J661" s="3"/>
      <c r="K661" s="3" t="s">
        <v>334</v>
      </c>
      <c r="L661" s="3"/>
      <c r="M661" s="3"/>
      <c r="N661" s="3"/>
      <c r="O661" s="3"/>
      <c r="P661" s="3"/>
      <c r="Q661" s="3" t="s">
        <v>335</v>
      </c>
      <c r="R661" s="3"/>
      <c r="S661" s="3" t="str">
        <f>IF(H661="","",$B$2&amp;G661&amp;$B$2&amp;$B$1&amp;H661)</f>
        <v/>
      </c>
      <c r="T661" s="3" t="str">
        <f>IF(J661="","",$B$2&amp;I661&amp;$B$2&amp;$B$1&amp;J661)</f>
        <v/>
      </c>
      <c r="U661" s="3" t="str">
        <f>IF(L661="","",$B$2&amp;K661&amp;$B$2&amp;$B$1&amp;L661)</f>
        <v/>
      </c>
      <c r="V661" s="3" t="str">
        <f>IF(N661="","",$B$2&amp;M661&amp;$B$2&amp;$B$1&amp;N661)</f>
        <v/>
      </c>
      <c r="W661" s="3" t="str">
        <f>IF(P661="","",$B$2&amp;O661&amp;$B$2&amp;$B$1&amp;P661)</f>
        <v/>
      </c>
      <c r="X661" s="3" t="str">
        <f>IF(R661="","",$B$2&amp;Q661&amp;$B$2&amp;$B$1&amp;R661)</f>
        <v/>
      </c>
      <c r="Y661" s="3" t="str">
        <f t="shared" si="190"/>
        <v>{}</v>
      </c>
      <c r="Z661" s="11" t="s">
        <v>336</v>
      </c>
      <c r="AA661" s="11" t="str">
        <f t="shared" si="182"/>
        <v/>
      </c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 t="str">
        <f t="shared" si="191"/>
        <v/>
      </c>
      <c r="BQ661" s="11" t="str">
        <f t="shared" si="179"/>
        <v/>
      </c>
      <c r="BR661" s="1">
        <f t="shared" si="194"/>
        <v>7</v>
      </c>
      <c r="BS661" s="1">
        <f t="shared" si="195"/>
        <v>703</v>
      </c>
      <c r="BT661" s="1">
        <f>COUNTIF($BS$10:BS661,601)</f>
        <v>14</v>
      </c>
      <c r="BU661" s="1">
        <f t="shared" si="196"/>
        <v>0</v>
      </c>
    </row>
    <row r="662" spans="2:73">
      <c r="B662" s="1" t="str">
        <f t="shared" si="192"/>
        <v>SkillDescBrief4011007</v>
      </c>
      <c r="C662" s="1" t="str">
        <f t="shared" si="193"/>
        <v>SkillDescDetail401100704</v>
      </c>
      <c r="D662" s="3">
        <v>401100704</v>
      </c>
      <c r="E662" s="3">
        <v>4011007</v>
      </c>
      <c r="F662" s="3">
        <v>4</v>
      </c>
      <c r="G662" s="3" t="s">
        <v>332</v>
      </c>
      <c r="H662" s="3"/>
      <c r="I662" s="3" t="s">
        <v>333</v>
      </c>
      <c r="J662" s="3"/>
      <c r="K662" s="3" t="s">
        <v>334</v>
      </c>
      <c r="L662" s="3"/>
      <c r="M662" s="3"/>
      <c r="N662" s="3"/>
      <c r="O662" s="3"/>
      <c r="P662" s="3"/>
      <c r="Q662" s="3" t="s">
        <v>335</v>
      </c>
      <c r="R662" s="3"/>
      <c r="S662" s="3" t="str">
        <f>IF(H662="","",$B$2&amp;G662&amp;$B$2&amp;$B$1&amp;H662)</f>
        <v/>
      </c>
      <c r="T662" s="3" t="str">
        <f>IF(J662="","",$B$2&amp;I662&amp;$B$2&amp;$B$1&amp;J662)</f>
        <v/>
      </c>
      <c r="U662" s="3" t="str">
        <f>IF(L662="","",$B$2&amp;K662&amp;$B$2&amp;$B$1&amp;L662)</f>
        <v/>
      </c>
      <c r="V662" s="3" t="str">
        <f>IF(N662="","",$B$2&amp;M662&amp;$B$2&amp;$B$1&amp;N662)</f>
        <v/>
      </c>
      <c r="W662" s="3" t="str">
        <f>IF(P662="","",$B$2&amp;O662&amp;$B$2&amp;$B$1&amp;P662)</f>
        <v/>
      </c>
      <c r="X662" s="3" t="str">
        <f>IF(R662="","",$B$2&amp;Q662&amp;$B$2&amp;$B$1&amp;R662)</f>
        <v/>
      </c>
      <c r="Y662" s="3" t="str">
        <f t="shared" si="190"/>
        <v>{}</v>
      </c>
      <c r="Z662" s="11" t="s">
        <v>336</v>
      </c>
      <c r="AA662" s="11" t="str">
        <f t="shared" si="182"/>
        <v/>
      </c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 t="str">
        <f t="shared" si="191"/>
        <v/>
      </c>
      <c r="BQ662" s="11" t="str">
        <f t="shared" si="179"/>
        <v/>
      </c>
      <c r="BR662" s="1">
        <f t="shared" si="194"/>
        <v>7</v>
      </c>
      <c r="BS662" s="1">
        <f t="shared" si="195"/>
        <v>704</v>
      </c>
      <c r="BT662" s="1">
        <f>COUNTIF($BS$10:BS662,601)</f>
        <v>14</v>
      </c>
      <c r="BU662" s="1">
        <f t="shared" si="196"/>
        <v>0</v>
      </c>
    </row>
    <row r="663" spans="2:73">
      <c r="B663" s="1" t="str">
        <f t="shared" si="192"/>
        <v>SkillDescBrief4011007</v>
      </c>
      <c r="C663" s="1" t="str">
        <f t="shared" si="193"/>
        <v>SkillDescDetail401100705</v>
      </c>
      <c r="D663" s="3">
        <v>401100705</v>
      </c>
      <c r="E663" s="3">
        <v>4011007</v>
      </c>
      <c r="F663" s="3">
        <v>5</v>
      </c>
      <c r="G663" s="3" t="s">
        <v>332</v>
      </c>
      <c r="H663" s="3"/>
      <c r="I663" s="3" t="s">
        <v>333</v>
      </c>
      <c r="J663" s="3"/>
      <c r="K663" s="3" t="s">
        <v>334</v>
      </c>
      <c r="L663" s="3"/>
      <c r="M663" s="3"/>
      <c r="N663" s="3"/>
      <c r="O663" s="3"/>
      <c r="P663" s="3"/>
      <c r="Q663" s="3" t="s">
        <v>335</v>
      </c>
      <c r="R663" s="3"/>
      <c r="S663" s="3" t="str">
        <f>IF(H663="","",$B$2&amp;G663&amp;$B$2&amp;$B$1&amp;H663)</f>
        <v/>
      </c>
      <c r="T663" s="3" t="str">
        <f>IF(J663="","",$B$2&amp;I663&amp;$B$2&amp;$B$1&amp;J663)</f>
        <v/>
      </c>
      <c r="U663" s="3" t="str">
        <f>IF(L663="","",$B$2&amp;K663&amp;$B$2&amp;$B$1&amp;L663)</f>
        <v/>
      </c>
      <c r="V663" s="3" t="str">
        <f>IF(N663="","",$B$2&amp;M663&amp;$B$2&amp;$B$1&amp;N663)</f>
        <v/>
      </c>
      <c r="W663" s="3" t="str">
        <f>IF(P663="","",$B$2&amp;O663&amp;$B$2&amp;$B$1&amp;P663)</f>
        <v/>
      </c>
      <c r="X663" s="3" t="str">
        <f>IF(R663="","",$B$2&amp;Q663&amp;$B$2&amp;$B$1&amp;R663)</f>
        <v/>
      </c>
      <c r="Y663" s="3" t="str">
        <f t="shared" si="190"/>
        <v>{}</v>
      </c>
      <c r="Z663" s="11" t="s">
        <v>336</v>
      </c>
      <c r="AA663" s="11" t="str">
        <f t="shared" si="182"/>
        <v/>
      </c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 t="str">
        <f t="shared" si="191"/>
        <v/>
      </c>
      <c r="BQ663" s="11" t="str">
        <f t="shared" si="179"/>
        <v/>
      </c>
      <c r="BR663" s="1">
        <f t="shared" si="194"/>
        <v>7</v>
      </c>
      <c r="BS663" s="1">
        <f t="shared" si="195"/>
        <v>705</v>
      </c>
      <c r="BT663" s="1">
        <f>COUNTIF($BS$10:BS663,601)</f>
        <v>14</v>
      </c>
      <c r="BU663" s="1">
        <f t="shared" si="196"/>
        <v>0</v>
      </c>
    </row>
    <row r="664" spans="2:73">
      <c r="B664" s="1" t="str">
        <f t="shared" si="192"/>
        <v>SkillDescBrief// 强化普攻</v>
      </c>
      <c r="C664" s="1" t="str">
        <f t="shared" si="193"/>
        <v>SkillDescDetail// 强化普攻</v>
      </c>
      <c r="D664" s="7" t="s">
        <v>426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 t="str">
        <f t="shared" si="190"/>
        <v/>
      </c>
      <c r="Z664" s="10" t="s">
        <v>336</v>
      </c>
      <c r="AA664" s="10" t="str">
        <f t="shared" si="182"/>
        <v/>
      </c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 t="str">
        <f t="shared" si="191"/>
        <v/>
      </c>
      <c r="BQ664" s="10" t="str">
        <f t="shared" si="179"/>
        <v/>
      </c>
      <c r="BR664" s="1">
        <f t="shared" si="194"/>
        <v>0</v>
      </c>
      <c r="BS664" s="1">
        <f t="shared" si="195"/>
        <v>0</v>
      </c>
      <c r="BT664" s="1">
        <f>COUNTIF($BS$10:BS664,601)</f>
        <v>14</v>
      </c>
      <c r="BU664" s="1">
        <f t="shared" si="196"/>
        <v>0</v>
      </c>
    </row>
    <row r="665" spans="2:73">
      <c r="B665" s="1" t="str">
        <f t="shared" si="192"/>
        <v>SkillDescBrief4011008</v>
      </c>
      <c r="C665" s="1" t="str">
        <f t="shared" si="193"/>
        <v>SkillDescDetail401100801</v>
      </c>
      <c r="D665" s="3">
        <v>401100801</v>
      </c>
      <c r="E665" s="3">
        <v>4011008</v>
      </c>
      <c r="F665" s="3">
        <v>1</v>
      </c>
      <c r="G665" s="3" t="s">
        <v>332</v>
      </c>
      <c r="H665" s="3">
        <f ca="1">ROUND(_xlfn.XLOOKUP($F665,$D$1:$D$5,$E$1:$E$5)*OFFSET(H665,5-$F665,0)/0.05,0)*0.05</f>
        <v>2.8</v>
      </c>
      <c r="I665" s="3" t="s">
        <v>333</v>
      </c>
      <c r="J665" s="3"/>
      <c r="K665" s="3" t="s">
        <v>334</v>
      </c>
      <c r="L665" s="3"/>
      <c r="M665" s="3"/>
      <c r="N665" s="3"/>
      <c r="O665" s="3"/>
      <c r="P665" s="3"/>
      <c r="Q665" s="3" t="s">
        <v>335</v>
      </c>
      <c r="R665" s="3"/>
      <c r="S665" s="3" t="str">
        <f ca="1">IF(H665="","",$B$2&amp;G665&amp;$B$2&amp;$B$1&amp;H665)</f>
        <v>"AtkPower":2.8</v>
      </c>
      <c r="T665" s="3" t="str">
        <f>IF(J665="","",$B$2&amp;I665&amp;$B$2&amp;$B$1&amp;J665)</f>
        <v/>
      </c>
      <c r="U665" s="3" t="str">
        <f>IF(L665="","",$B$2&amp;K665&amp;$B$2&amp;$B$1&amp;L665)</f>
        <v/>
      </c>
      <c r="V665" s="3" t="str">
        <f>IF(N665="","",$B$2&amp;M665&amp;$B$2&amp;$B$1&amp;N665)</f>
        <v/>
      </c>
      <c r="W665" s="3" t="str">
        <f>IF(P665="","",$B$2&amp;O665&amp;$B$2&amp;$B$1&amp;P665)</f>
        <v/>
      </c>
      <c r="X665" s="3" t="str">
        <f>IF(R665="","",$B$2&amp;Q665&amp;$B$2&amp;$B$1&amp;R665)</f>
        <v/>
      </c>
      <c r="Y665" s="3" t="str">
        <f ca="1" t="shared" si="190"/>
        <v>{"AtkPower":2.8}</v>
      </c>
      <c r="Z665" s="11" t="s">
        <v>336</v>
      </c>
      <c r="AA665" s="11" t="str">
        <f t="shared" si="182"/>
        <v/>
      </c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 t="str">
        <f t="shared" si="191"/>
        <v/>
      </c>
      <c r="BQ665" s="11" t="str">
        <f t="shared" si="179"/>
        <v/>
      </c>
      <c r="BR665" s="1">
        <f t="shared" si="194"/>
        <v>8</v>
      </c>
      <c r="BS665" s="1">
        <f t="shared" si="195"/>
        <v>801</v>
      </c>
      <c r="BT665" s="1">
        <f>COUNTIF($BS$10:BS665,601)</f>
        <v>14</v>
      </c>
      <c r="BU665" s="1">
        <f t="shared" si="196"/>
        <v>0</v>
      </c>
    </row>
    <row r="666" spans="2:73">
      <c r="B666" s="1" t="str">
        <f t="shared" si="192"/>
        <v>SkillDescBrief4011008</v>
      </c>
      <c r="C666" s="1" t="str">
        <f t="shared" si="193"/>
        <v>SkillDescDetail401100802</v>
      </c>
      <c r="D666" s="3">
        <v>401100802</v>
      </c>
      <c r="E666" s="3">
        <v>4011008</v>
      </c>
      <c r="F666" s="3">
        <v>2</v>
      </c>
      <c r="G666" s="3" t="s">
        <v>332</v>
      </c>
      <c r="H666" s="3">
        <f ca="1">ROUND(_xlfn.XLOOKUP($F666,$D$1:$D$5,$E$1:$E$5)*OFFSET(H666,5-$F666,0)/0.05,0)*0.05</f>
        <v>3</v>
      </c>
      <c r="I666" s="3" t="s">
        <v>333</v>
      </c>
      <c r="J666" s="3"/>
      <c r="K666" s="3" t="s">
        <v>334</v>
      </c>
      <c r="L666" s="3"/>
      <c r="M666" s="3"/>
      <c r="N666" s="3"/>
      <c r="O666" s="3"/>
      <c r="P666" s="3"/>
      <c r="Q666" s="3" t="s">
        <v>335</v>
      </c>
      <c r="R666" s="3"/>
      <c r="S666" s="3" t="str">
        <f ca="1">IF(H666="","",$B$2&amp;G666&amp;$B$2&amp;$B$1&amp;H666)</f>
        <v>"AtkPower":3</v>
      </c>
      <c r="T666" s="3" t="str">
        <f>IF(J666="","",$B$2&amp;I666&amp;$B$2&amp;$B$1&amp;J666)</f>
        <v/>
      </c>
      <c r="U666" s="3" t="str">
        <f>IF(L666="","",$B$2&amp;K666&amp;$B$2&amp;$B$1&amp;L666)</f>
        <v/>
      </c>
      <c r="V666" s="3" t="str">
        <f>IF(N666="","",$B$2&amp;M666&amp;$B$2&amp;$B$1&amp;N666)</f>
        <v/>
      </c>
      <c r="W666" s="3" t="str">
        <f>IF(P666="","",$B$2&amp;O666&amp;$B$2&amp;$B$1&amp;P666)</f>
        <v/>
      </c>
      <c r="X666" s="3" t="str">
        <f>IF(R666="","",$B$2&amp;Q666&amp;$B$2&amp;$B$1&amp;R666)</f>
        <v/>
      </c>
      <c r="Y666" s="3" t="str">
        <f ca="1" t="shared" si="190"/>
        <v>{"AtkPower":3}</v>
      </c>
      <c r="Z666" s="11" t="s">
        <v>336</v>
      </c>
      <c r="AA666" s="11" t="str">
        <f t="shared" si="182"/>
        <v/>
      </c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 t="str">
        <f t="shared" si="191"/>
        <v/>
      </c>
      <c r="BQ666" s="11" t="str">
        <f t="shared" si="179"/>
        <v/>
      </c>
      <c r="BR666" s="1">
        <f t="shared" si="194"/>
        <v>8</v>
      </c>
      <c r="BS666" s="1">
        <f t="shared" si="195"/>
        <v>802</v>
      </c>
      <c r="BT666" s="1">
        <f>COUNTIF($BS$10:BS666,601)</f>
        <v>14</v>
      </c>
      <c r="BU666" s="1">
        <f t="shared" si="196"/>
        <v>0</v>
      </c>
    </row>
    <row r="667" spans="2:73">
      <c r="B667" s="1" t="str">
        <f t="shared" si="192"/>
        <v>SkillDescBrief4011008</v>
      </c>
      <c r="C667" s="1" t="str">
        <f t="shared" si="193"/>
        <v>SkillDescDetail401100803</v>
      </c>
      <c r="D667" s="3">
        <v>401100803</v>
      </c>
      <c r="E667" s="3">
        <v>4011008</v>
      </c>
      <c r="F667" s="3">
        <v>3</v>
      </c>
      <c r="G667" s="3" t="s">
        <v>332</v>
      </c>
      <c r="H667" s="3">
        <f ca="1">ROUND(_xlfn.XLOOKUP($F667,$D$1:$D$5,$E$1:$E$5)*OFFSET(H667,5-$F667,0)/0.05,0)*0.05</f>
        <v>3.2</v>
      </c>
      <c r="I667" s="3" t="s">
        <v>333</v>
      </c>
      <c r="J667" s="3"/>
      <c r="K667" s="3" t="s">
        <v>334</v>
      </c>
      <c r="L667" s="3"/>
      <c r="M667" s="3"/>
      <c r="N667" s="3"/>
      <c r="O667" s="3"/>
      <c r="P667" s="3"/>
      <c r="Q667" s="3" t="s">
        <v>335</v>
      </c>
      <c r="R667" s="3"/>
      <c r="S667" s="3" t="str">
        <f ca="1">IF(H667="","",$B$2&amp;G667&amp;$B$2&amp;$B$1&amp;H667)</f>
        <v>"AtkPower":3.2</v>
      </c>
      <c r="T667" s="3" t="str">
        <f>IF(J667="","",$B$2&amp;I667&amp;$B$2&amp;$B$1&amp;J667)</f>
        <v/>
      </c>
      <c r="U667" s="3" t="str">
        <f>IF(L667="","",$B$2&amp;K667&amp;$B$2&amp;$B$1&amp;L667)</f>
        <v/>
      </c>
      <c r="V667" s="3" t="str">
        <f>IF(N667="","",$B$2&amp;M667&amp;$B$2&amp;$B$1&amp;N667)</f>
        <v/>
      </c>
      <c r="W667" s="3" t="str">
        <f>IF(P667="","",$B$2&amp;O667&amp;$B$2&amp;$B$1&amp;P667)</f>
        <v/>
      </c>
      <c r="X667" s="3" t="str">
        <f>IF(R667="","",$B$2&amp;Q667&amp;$B$2&amp;$B$1&amp;R667)</f>
        <v/>
      </c>
      <c r="Y667" s="3" t="str">
        <f ca="1" t="shared" si="190"/>
        <v>{"AtkPower":3.2}</v>
      </c>
      <c r="Z667" s="11" t="s">
        <v>336</v>
      </c>
      <c r="AA667" s="11" t="str">
        <f t="shared" si="182"/>
        <v/>
      </c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 t="str">
        <f t="shared" si="191"/>
        <v/>
      </c>
      <c r="BQ667" s="11" t="str">
        <f t="shared" si="179"/>
        <v/>
      </c>
      <c r="BR667" s="1">
        <f t="shared" si="194"/>
        <v>8</v>
      </c>
      <c r="BS667" s="1">
        <f t="shared" si="195"/>
        <v>803</v>
      </c>
      <c r="BT667" s="1">
        <f>COUNTIF($BS$10:BS667,601)</f>
        <v>14</v>
      </c>
      <c r="BU667" s="1">
        <f t="shared" si="196"/>
        <v>0</v>
      </c>
    </row>
    <row r="668" spans="2:73">
      <c r="B668" s="1" t="str">
        <f t="shared" si="192"/>
        <v>SkillDescBrief4011008</v>
      </c>
      <c r="C668" s="1" t="str">
        <f t="shared" si="193"/>
        <v>SkillDescDetail401100804</v>
      </c>
      <c r="D668" s="3">
        <v>401100804</v>
      </c>
      <c r="E668" s="3">
        <v>4011008</v>
      </c>
      <c r="F668" s="3">
        <v>4</v>
      </c>
      <c r="G668" s="3" t="s">
        <v>332</v>
      </c>
      <c r="H668" s="3">
        <f ca="1">ROUND(_xlfn.XLOOKUP($F668,$D$1:$D$5,$E$1:$E$5)*OFFSET(H668,5-$F668,0)/0.05,0)*0.05</f>
        <v>3.6</v>
      </c>
      <c r="I668" s="3" t="s">
        <v>333</v>
      </c>
      <c r="J668" s="3"/>
      <c r="K668" s="3" t="s">
        <v>334</v>
      </c>
      <c r="L668" s="3"/>
      <c r="M668" s="3"/>
      <c r="N668" s="3"/>
      <c r="O668" s="3"/>
      <c r="P668" s="3"/>
      <c r="Q668" s="3" t="s">
        <v>335</v>
      </c>
      <c r="R668" s="3"/>
      <c r="S668" s="3" t="str">
        <f ca="1">IF(H668="","",$B$2&amp;G668&amp;$B$2&amp;$B$1&amp;H668)</f>
        <v>"AtkPower":3.6</v>
      </c>
      <c r="T668" s="3" t="str">
        <f>IF(J668="","",$B$2&amp;I668&amp;$B$2&amp;$B$1&amp;J668)</f>
        <v/>
      </c>
      <c r="U668" s="3" t="str">
        <f>IF(L668="","",$B$2&amp;K668&amp;$B$2&amp;$B$1&amp;L668)</f>
        <v/>
      </c>
      <c r="V668" s="3" t="str">
        <f>IF(N668="","",$B$2&amp;M668&amp;$B$2&amp;$B$1&amp;N668)</f>
        <v/>
      </c>
      <c r="W668" s="3" t="str">
        <f>IF(P668="","",$B$2&amp;O668&amp;$B$2&amp;$B$1&amp;P668)</f>
        <v/>
      </c>
      <c r="X668" s="3" t="str">
        <f>IF(R668="","",$B$2&amp;Q668&amp;$B$2&amp;$B$1&amp;R668)</f>
        <v/>
      </c>
      <c r="Y668" s="3" t="str">
        <f ca="1" t="shared" si="190"/>
        <v>{"AtkPower":3.6}</v>
      </c>
      <c r="Z668" s="11" t="s">
        <v>336</v>
      </c>
      <c r="AA668" s="11" t="str">
        <f t="shared" si="182"/>
        <v/>
      </c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 t="str">
        <f t="shared" si="191"/>
        <v/>
      </c>
      <c r="BQ668" s="11" t="str">
        <f t="shared" si="179"/>
        <v/>
      </c>
      <c r="BR668" s="1">
        <f t="shared" si="194"/>
        <v>8</v>
      </c>
      <c r="BS668" s="1">
        <f t="shared" si="195"/>
        <v>804</v>
      </c>
      <c r="BT668" s="1">
        <f>COUNTIF($BS$10:BS668,601)</f>
        <v>14</v>
      </c>
      <c r="BU668" s="1">
        <f t="shared" si="196"/>
        <v>0</v>
      </c>
    </row>
    <row r="669" spans="2:73">
      <c r="B669" s="1" t="str">
        <f t="shared" si="192"/>
        <v>SkillDescBrief4011008</v>
      </c>
      <c r="C669" s="1" t="str">
        <f t="shared" si="193"/>
        <v>SkillDescDetail401100805</v>
      </c>
      <c r="D669" s="3">
        <v>401100805</v>
      </c>
      <c r="E669" s="3">
        <v>4011008</v>
      </c>
      <c r="F669" s="3">
        <v>5</v>
      </c>
      <c r="G669" s="3" t="s">
        <v>332</v>
      </c>
      <c r="H669" s="3">
        <v>4</v>
      </c>
      <c r="I669" s="3" t="s">
        <v>333</v>
      </c>
      <c r="J669" s="3"/>
      <c r="K669" s="3" t="s">
        <v>334</v>
      </c>
      <c r="L669" s="3"/>
      <c r="M669" s="3"/>
      <c r="N669" s="3"/>
      <c r="O669" s="3"/>
      <c r="P669" s="3"/>
      <c r="Q669" s="3" t="s">
        <v>335</v>
      </c>
      <c r="R669" s="3"/>
      <c r="S669" s="3" t="str">
        <f>IF(H669="","",$B$2&amp;G669&amp;$B$2&amp;$B$1&amp;H669)</f>
        <v>"AtkPower":4</v>
      </c>
      <c r="T669" s="3" t="str">
        <f>IF(J669="","",$B$2&amp;I669&amp;$B$2&amp;$B$1&amp;J669)</f>
        <v/>
      </c>
      <c r="U669" s="3" t="str">
        <f>IF(L669="","",$B$2&amp;K669&amp;$B$2&amp;$B$1&amp;L669)</f>
        <v/>
      </c>
      <c r="V669" s="3" t="str">
        <f>IF(N669="","",$B$2&amp;M669&amp;$B$2&amp;$B$1&amp;N669)</f>
        <v/>
      </c>
      <c r="W669" s="3" t="str">
        <f>IF(P669="","",$B$2&amp;O669&amp;$B$2&amp;$B$1&amp;P669)</f>
        <v/>
      </c>
      <c r="X669" s="3" t="str">
        <f>IF(R669="","",$B$2&amp;Q669&amp;$B$2&amp;$B$1&amp;R669)</f>
        <v/>
      </c>
      <c r="Y669" s="3" t="str">
        <f t="shared" si="190"/>
        <v>{"AtkPower":4}</v>
      </c>
      <c r="Z669" s="11" t="s">
        <v>336</v>
      </c>
      <c r="AA669" s="11" t="str">
        <f t="shared" si="182"/>
        <v/>
      </c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 t="str">
        <f t="shared" si="191"/>
        <v/>
      </c>
      <c r="BQ669" s="11" t="str">
        <f t="shared" si="179"/>
        <v/>
      </c>
      <c r="BR669" s="1">
        <f t="shared" si="194"/>
        <v>8</v>
      </c>
      <c r="BS669" s="1">
        <f t="shared" si="195"/>
        <v>805</v>
      </c>
      <c r="BT669" s="1">
        <f>COUNTIF($BS$10:BS669,601)</f>
        <v>14</v>
      </c>
      <c r="BU669" s="1">
        <f t="shared" si="196"/>
        <v>0</v>
      </c>
    </row>
    <row r="670" spans="2:73">
      <c r="B670" s="1" t="str">
        <f t="shared" si="192"/>
        <v>SkillDescBrief// 激光步枪</v>
      </c>
      <c r="C670" s="1" t="str">
        <f t="shared" si="193"/>
        <v>SkillDescDetail// 激光步枪</v>
      </c>
      <c r="D670" s="7" t="s">
        <v>514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 t="str">
        <f t="shared" si="190"/>
        <v/>
      </c>
      <c r="Z670" s="10" t="s">
        <v>336</v>
      </c>
      <c r="AA670" s="10" t="str">
        <f t="shared" si="182"/>
        <v/>
      </c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 t="str">
        <f t="shared" si="191"/>
        <v/>
      </c>
      <c r="BQ670" s="10" t="str">
        <f t="shared" si="179"/>
        <v/>
      </c>
      <c r="BR670" s="1">
        <f t="shared" si="194"/>
        <v>0</v>
      </c>
      <c r="BS670" s="1">
        <f t="shared" si="195"/>
        <v>0</v>
      </c>
      <c r="BT670" s="1">
        <f>COUNTIF($BS$10:BS670,601)</f>
        <v>14</v>
      </c>
      <c r="BU670" s="1">
        <f t="shared" si="196"/>
        <v>0</v>
      </c>
    </row>
    <row r="671" spans="2:73">
      <c r="B671" s="1" t="str">
        <f t="shared" si="192"/>
        <v>SkillDescBrief// 普攻</v>
      </c>
      <c r="C671" s="1" t="str">
        <f t="shared" si="193"/>
        <v>SkillDescDetail// 普攻</v>
      </c>
      <c r="D671" s="7" t="s">
        <v>331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 t="str">
        <f t="shared" si="190"/>
        <v/>
      </c>
      <c r="Z671" s="10" t="s">
        <v>336</v>
      </c>
      <c r="AA671" s="10" t="str">
        <f t="shared" si="182"/>
        <v/>
      </c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 t="str">
        <f t="shared" si="191"/>
        <v/>
      </c>
      <c r="BQ671" s="10" t="str">
        <f t="shared" si="179"/>
        <v/>
      </c>
      <c r="BR671" s="1">
        <f t="shared" si="194"/>
        <v>0</v>
      </c>
      <c r="BS671" s="1">
        <f t="shared" si="195"/>
        <v>0</v>
      </c>
      <c r="BT671" s="1">
        <f>COUNTIF($BS$10:BS671,601)</f>
        <v>14</v>
      </c>
      <c r="BU671" s="1">
        <f t="shared" si="196"/>
        <v>0</v>
      </c>
    </row>
    <row r="672" spans="2:73">
      <c r="B672" s="1" t="str">
        <f t="shared" si="192"/>
        <v>SkillDescBrief4011101</v>
      </c>
      <c r="C672" s="1" t="str">
        <f t="shared" si="193"/>
        <v>SkillDescDetail401110101</v>
      </c>
      <c r="D672" s="3">
        <v>401110101</v>
      </c>
      <c r="E672" s="3">
        <v>4011101</v>
      </c>
      <c r="F672" s="3">
        <v>1</v>
      </c>
      <c r="G672" s="3" t="s">
        <v>332</v>
      </c>
      <c r="H672" s="3">
        <f ca="1">ROUND(_xlfn.XLOOKUP($F672,$D$1:$D$5,$E$1:$E$5)*OFFSET(H672,5-$F672,0)/0.05,0)*0.05</f>
        <v>0.75</v>
      </c>
      <c r="I672" s="3" t="s">
        <v>333</v>
      </c>
      <c r="J672" s="3"/>
      <c r="K672" s="3" t="s">
        <v>334</v>
      </c>
      <c r="L672" s="3"/>
      <c r="M672" s="3"/>
      <c r="N672" s="3"/>
      <c r="O672" s="3"/>
      <c r="P672" s="3"/>
      <c r="Q672" s="3" t="s">
        <v>335</v>
      </c>
      <c r="R672" s="3"/>
      <c r="S672" s="3" t="str">
        <f ca="1">IF(H672="","",$B$2&amp;G672&amp;$B$2&amp;$B$1&amp;H672)</f>
        <v>"AtkPower":0.75</v>
      </c>
      <c r="T672" s="3" t="str">
        <f>IF(J672="","",$B$2&amp;I672&amp;$B$2&amp;$B$1&amp;J672)</f>
        <v/>
      </c>
      <c r="U672" s="3" t="str">
        <f>IF(L672="","",$B$2&amp;K672&amp;$B$2&amp;$B$1&amp;L672)</f>
        <v/>
      </c>
      <c r="V672" s="3" t="str">
        <f>IF(N672="","",$B$2&amp;M672&amp;$B$2&amp;$B$1&amp;N672)</f>
        <v/>
      </c>
      <c r="W672" s="3" t="str">
        <f>IF(P672="","",$B$2&amp;O672&amp;$B$2&amp;$B$1&amp;P672)</f>
        <v/>
      </c>
      <c r="X672" s="3" t="str">
        <f>IF(R672="","",$B$2&amp;Q672&amp;$B$2&amp;$B$1&amp;R672)</f>
        <v/>
      </c>
      <c r="Y672" s="3" t="str">
        <f ca="1" t="shared" si="190"/>
        <v>{"AtkPower":0.75}</v>
      </c>
      <c r="Z672" s="11" t="s">
        <v>515</v>
      </c>
      <c r="AA672" s="11" t="str">
        <f ca="1" t="shared" si="182"/>
        <v>激光穿刺射击，对&lt;c=A6EC41&gt;1&lt;/c&gt;个敌人造成伤害，伤害提升&lt;q=attr_atk&gt;&lt;c=A6EC41&gt;75%&lt;/c&gt;</v>
      </c>
      <c r="AB672" s="11"/>
      <c r="AC672" s="11"/>
      <c r="AD672" s="11"/>
      <c r="AE672" s="11"/>
      <c r="AF672" s="11"/>
      <c r="AG672" s="11"/>
      <c r="AH672" s="11"/>
      <c r="AI672" s="11"/>
      <c r="AJ672" s="11" t="s">
        <v>516</v>
      </c>
      <c r="AK672" s="11" t="str">
        <f>$B$6</f>
        <v>&lt;c=A6EC41&gt;</v>
      </c>
      <c r="AL672" s="11">
        <v>1</v>
      </c>
      <c r="AM672" s="11" t="s">
        <v>298</v>
      </c>
      <c r="AN672" s="11" t="s">
        <v>517</v>
      </c>
      <c r="AO672" s="11" t="str">
        <f>$B$8&amp;$B$6</f>
        <v>&lt;q=attr_atk&gt;&lt;c=A6EC41&gt;</v>
      </c>
      <c r="AP672" s="11" t="str">
        <f ca="1">ROUND($H672*100,2)&amp;"%"</f>
        <v>75%</v>
      </c>
      <c r="AQ672" s="11" t="s">
        <v>298</v>
      </c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 t="str">
        <f t="shared" si="191"/>
        <v>使用激光穿刺射击敌人</v>
      </c>
      <c r="BQ672" s="11" t="str">
        <f ca="1" t="shared" si="179"/>
        <v>激光穿刺射击，对&lt;c=A6EC41&gt;1&lt;/c&gt;个敌人造成伤害，伤害提升&lt;q=attr_atk&gt;&lt;c=A6EC41&gt;75%&lt;/c&gt;</v>
      </c>
      <c r="BR672" s="1">
        <f t="shared" si="194"/>
        <v>1</v>
      </c>
      <c r="BS672" s="1">
        <f t="shared" si="195"/>
        <v>101</v>
      </c>
      <c r="BT672" s="1">
        <f>COUNTIF($BS$10:BS672,601)</f>
        <v>14</v>
      </c>
      <c r="BU672" s="1">
        <f t="shared" si="196"/>
        <v>0</v>
      </c>
    </row>
    <row r="673" spans="2:73">
      <c r="B673" s="1" t="str">
        <f t="shared" si="192"/>
        <v>SkillDescBrief4011101</v>
      </c>
      <c r="C673" s="1" t="str">
        <f t="shared" si="193"/>
        <v>SkillDescDetail401110102</v>
      </c>
      <c r="D673" s="3">
        <v>401110102</v>
      </c>
      <c r="E673" s="3">
        <v>4011101</v>
      </c>
      <c r="F673" s="3">
        <v>2</v>
      </c>
      <c r="G673" s="3" t="s">
        <v>332</v>
      </c>
      <c r="H673" s="3">
        <f ca="1">ROUND(_xlfn.XLOOKUP($F673,$D$1:$D$5,$E$1:$E$5)*OFFSET(H673,5-$F673,0)/0.05,0)*0.05</f>
        <v>0.85</v>
      </c>
      <c r="I673" s="3" t="s">
        <v>333</v>
      </c>
      <c r="J673" s="3"/>
      <c r="K673" s="3" t="s">
        <v>334</v>
      </c>
      <c r="L673" s="3"/>
      <c r="M673" s="3"/>
      <c r="N673" s="3"/>
      <c r="O673" s="3"/>
      <c r="P673" s="3"/>
      <c r="Q673" s="3" t="s">
        <v>335</v>
      </c>
      <c r="R673" s="3"/>
      <c r="S673" s="3" t="str">
        <f ca="1">IF(H673="","",$B$2&amp;G673&amp;$B$2&amp;$B$1&amp;H673)</f>
        <v>"AtkPower":0.85</v>
      </c>
      <c r="T673" s="3" t="str">
        <f>IF(J673="","",$B$2&amp;I673&amp;$B$2&amp;$B$1&amp;J673)</f>
        <v/>
      </c>
      <c r="U673" s="3" t="str">
        <f>IF(L673="","",$B$2&amp;K673&amp;$B$2&amp;$B$1&amp;L673)</f>
        <v/>
      </c>
      <c r="V673" s="3" t="str">
        <f>IF(N673="","",$B$2&amp;M673&amp;$B$2&amp;$B$1&amp;N673)</f>
        <v/>
      </c>
      <c r="W673" s="3" t="str">
        <f>IF(P673="","",$B$2&amp;O673&amp;$B$2&amp;$B$1&amp;P673)</f>
        <v/>
      </c>
      <c r="X673" s="3" t="str">
        <f>IF(R673="","",$B$2&amp;Q673&amp;$B$2&amp;$B$1&amp;R673)</f>
        <v/>
      </c>
      <c r="Y673" s="3" t="str">
        <f ca="1" t="shared" si="190"/>
        <v>{"AtkPower":0.85}</v>
      </c>
      <c r="Z673" s="11" t="s">
        <v>515</v>
      </c>
      <c r="AA673" s="11" t="str">
        <f ca="1" t="shared" si="182"/>
        <v>2级：造成的伤害提升&lt;q=attr_atk&gt;&lt;c=A6EC41&gt;85%&lt;/c&gt;</v>
      </c>
      <c r="AB673" s="11"/>
      <c r="AC673" s="11"/>
      <c r="AD673" s="11">
        <v>2</v>
      </c>
      <c r="AE673" s="11"/>
      <c r="AF673" s="11" t="s">
        <v>345</v>
      </c>
      <c r="AG673" s="11"/>
      <c r="AH673" s="11"/>
      <c r="AI673" s="11"/>
      <c r="AJ673" s="11" t="s">
        <v>302</v>
      </c>
      <c r="AK673" s="11" t="str">
        <f t="shared" ref="AK673:AK676" si="199">$B$8&amp;$B$6</f>
        <v>&lt;q=attr_atk&gt;&lt;c=A6EC41&gt;</v>
      </c>
      <c r="AL673" s="11" t="str">
        <f ca="1" t="shared" ref="AL673:AL676" si="200">ROUND($H673*100,2)&amp;"%"</f>
        <v>85%</v>
      </c>
      <c r="AM673" s="11" t="s">
        <v>298</v>
      </c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 t="str">
        <f t="shared" si="191"/>
        <v>使用激光穿刺射击敌人</v>
      </c>
      <c r="BQ673" s="11" t="str">
        <f ca="1" t="shared" ref="BQ673:BQ736" si="201">AA673</f>
        <v>2级：造成的伤害提升&lt;q=attr_atk&gt;&lt;c=A6EC41&gt;85%&lt;/c&gt;</v>
      </c>
      <c r="BR673" s="1">
        <f t="shared" si="194"/>
        <v>1</v>
      </c>
      <c r="BS673" s="1">
        <f t="shared" si="195"/>
        <v>102</v>
      </c>
      <c r="BT673" s="1">
        <f>COUNTIF($BS$10:BS673,601)</f>
        <v>14</v>
      </c>
      <c r="BU673" s="1">
        <f t="shared" si="196"/>
        <v>0</v>
      </c>
    </row>
    <row r="674" spans="2:73">
      <c r="B674" s="1" t="str">
        <f t="shared" si="192"/>
        <v>SkillDescBrief4011101</v>
      </c>
      <c r="C674" s="1" t="str">
        <f t="shared" si="193"/>
        <v>SkillDescDetail401110103</v>
      </c>
      <c r="D674" s="3">
        <v>401110103</v>
      </c>
      <c r="E674" s="3">
        <v>4011101</v>
      </c>
      <c r="F674" s="3">
        <v>3</v>
      </c>
      <c r="G674" s="3" t="s">
        <v>332</v>
      </c>
      <c r="H674" s="3">
        <f ca="1">ROUND(_xlfn.XLOOKUP($F674,$D$1:$D$5,$E$1:$E$5)*OFFSET(H674,5-$F674,0)/0.05,0)*0.05</f>
        <v>0.9</v>
      </c>
      <c r="I674" s="3" t="s">
        <v>333</v>
      </c>
      <c r="J674" s="3"/>
      <c r="K674" s="3" t="s">
        <v>334</v>
      </c>
      <c r="L674" s="3"/>
      <c r="M674" s="3"/>
      <c r="N674" s="3"/>
      <c r="O674" s="3"/>
      <c r="P674" s="3"/>
      <c r="Q674" s="3" t="s">
        <v>335</v>
      </c>
      <c r="R674" s="3"/>
      <c r="S674" s="3" t="str">
        <f ca="1">IF(H674="","",$B$2&amp;G674&amp;$B$2&amp;$B$1&amp;H674)</f>
        <v>"AtkPower":0.9</v>
      </c>
      <c r="T674" s="3" t="str">
        <f>IF(J674="","",$B$2&amp;I674&amp;$B$2&amp;$B$1&amp;J674)</f>
        <v/>
      </c>
      <c r="U674" s="3" t="str">
        <f>IF(L674="","",$B$2&amp;K674&amp;$B$2&amp;$B$1&amp;L674)</f>
        <v/>
      </c>
      <c r="V674" s="3" t="str">
        <f>IF(N674="","",$B$2&amp;M674&amp;$B$2&amp;$B$1&amp;N674)</f>
        <v/>
      </c>
      <c r="W674" s="3" t="str">
        <f>IF(P674="","",$B$2&amp;O674&amp;$B$2&amp;$B$1&amp;P674)</f>
        <v/>
      </c>
      <c r="X674" s="3" t="str">
        <f>IF(R674="","",$B$2&amp;Q674&amp;$B$2&amp;$B$1&amp;R674)</f>
        <v/>
      </c>
      <c r="Y674" s="3" t="str">
        <f ca="1" t="shared" si="190"/>
        <v>{"AtkPower":0.9}</v>
      </c>
      <c r="Z674" s="11" t="s">
        <v>515</v>
      </c>
      <c r="AA674" s="11" t="str">
        <f ca="1" t="shared" si="182"/>
        <v>3级：造成的伤害提升&lt;q=attr_atk&gt;&lt;c=A6EC41&gt;90%&lt;/c&gt;</v>
      </c>
      <c r="AB674" s="11"/>
      <c r="AC674" s="11"/>
      <c r="AD674" s="11">
        <v>3</v>
      </c>
      <c r="AE674" s="11"/>
      <c r="AF674" s="11" t="s">
        <v>345</v>
      </c>
      <c r="AG674" s="11"/>
      <c r="AH674" s="11"/>
      <c r="AI674" s="11"/>
      <c r="AJ674" s="11" t="s">
        <v>302</v>
      </c>
      <c r="AK674" s="11" t="str">
        <f t="shared" si="199"/>
        <v>&lt;q=attr_atk&gt;&lt;c=A6EC41&gt;</v>
      </c>
      <c r="AL674" s="11" t="str">
        <f ca="1" t="shared" si="200"/>
        <v>90%</v>
      </c>
      <c r="AM674" s="11" t="s">
        <v>298</v>
      </c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 t="str">
        <f t="shared" si="191"/>
        <v>使用激光穿刺射击敌人</v>
      </c>
      <c r="BQ674" s="11" t="str">
        <f ca="1" t="shared" si="201"/>
        <v>3级：造成的伤害提升&lt;q=attr_atk&gt;&lt;c=A6EC41&gt;90%&lt;/c&gt;</v>
      </c>
      <c r="BR674" s="1">
        <f t="shared" si="194"/>
        <v>1</v>
      </c>
      <c r="BS674" s="1">
        <f t="shared" si="195"/>
        <v>103</v>
      </c>
      <c r="BT674" s="1">
        <f>COUNTIF($BS$10:BS674,601)</f>
        <v>14</v>
      </c>
      <c r="BU674" s="1">
        <f t="shared" si="196"/>
        <v>0</v>
      </c>
    </row>
    <row r="675" spans="2:73">
      <c r="B675" s="1" t="str">
        <f t="shared" si="192"/>
        <v>SkillDescBrief4011101</v>
      </c>
      <c r="C675" s="1" t="str">
        <f t="shared" si="193"/>
        <v>SkillDescDetail401110104</v>
      </c>
      <c r="D675" s="3">
        <v>401110104</v>
      </c>
      <c r="E675" s="3">
        <v>4011101</v>
      </c>
      <c r="F675" s="3">
        <v>4</v>
      </c>
      <c r="G675" s="3" t="s">
        <v>332</v>
      </c>
      <c r="H675" s="3">
        <f ca="1">ROUND(_xlfn.XLOOKUP($F675,$D$1:$D$5,$E$1:$E$5)*OFFSET(H675,5-$F675,0)/0.05,0)*0.05</f>
        <v>1</v>
      </c>
      <c r="I675" s="3" t="s">
        <v>333</v>
      </c>
      <c r="J675" s="3"/>
      <c r="K675" s="3" t="s">
        <v>334</v>
      </c>
      <c r="L675" s="3"/>
      <c r="M675" s="3"/>
      <c r="N675" s="3"/>
      <c r="O675" s="3"/>
      <c r="P675" s="3"/>
      <c r="Q675" s="3" t="s">
        <v>335</v>
      </c>
      <c r="R675" s="3"/>
      <c r="S675" s="3" t="str">
        <f ca="1">IF(H675="","",$B$2&amp;G675&amp;$B$2&amp;$B$1&amp;H675)</f>
        <v>"AtkPower":1</v>
      </c>
      <c r="T675" s="3" t="str">
        <f>IF(J675="","",$B$2&amp;I675&amp;$B$2&amp;$B$1&amp;J675)</f>
        <v/>
      </c>
      <c r="U675" s="3" t="str">
        <f>IF(L675="","",$B$2&amp;K675&amp;$B$2&amp;$B$1&amp;L675)</f>
        <v/>
      </c>
      <c r="V675" s="3" t="str">
        <f>IF(N675="","",$B$2&amp;M675&amp;$B$2&amp;$B$1&amp;N675)</f>
        <v/>
      </c>
      <c r="W675" s="3" t="str">
        <f>IF(P675="","",$B$2&amp;O675&amp;$B$2&amp;$B$1&amp;P675)</f>
        <v/>
      </c>
      <c r="X675" s="3" t="str">
        <f>IF(R675="","",$B$2&amp;Q675&amp;$B$2&amp;$B$1&amp;R675)</f>
        <v/>
      </c>
      <c r="Y675" s="3" t="str">
        <f ca="1" t="shared" si="190"/>
        <v>{"AtkPower":1}</v>
      </c>
      <c r="Z675" s="11" t="s">
        <v>515</v>
      </c>
      <c r="AA675" s="11" t="str">
        <f ca="1" t="shared" si="182"/>
        <v>4级：造成的伤害提升&lt;q=attr_atk&gt;&lt;c=A6EC41&gt;100%&lt;/c&gt;</v>
      </c>
      <c r="AB675" s="11"/>
      <c r="AC675" s="11"/>
      <c r="AD675" s="11">
        <v>4</v>
      </c>
      <c r="AE675" s="11"/>
      <c r="AF675" s="11" t="s">
        <v>345</v>
      </c>
      <c r="AG675" s="11"/>
      <c r="AH675" s="11"/>
      <c r="AI675" s="11"/>
      <c r="AJ675" s="11" t="s">
        <v>302</v>
      </c>
      <c r="AK675" s="11" t="str">
        <f t="shared" si="199"/>
        <v>&lt;q=attr_atk&gt;&lt;c=A6EC41&gt;</v>
      </c>
      <c r="AL675" s="11" t="str">
        <f ca="1" t="shared" si="200"/>
        <v>100%</v>
      </c>
      <c r="AM675" s="11" t="s">
        <v>298</v>
      </c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 t="str">
        <f t="shared" si="191"/>
        <v>使用激光穿刺射击敌人</v>
      </c>
      <c r="BQ675" s="11" t="str">
        <f ca="1" t="shared" si="201"/>
        <v>4级：造成的伤害提升&lt;q=attr_atk&gt;&lt;c=A6EC41&gt;100%&lt;/c&gt;</v>
      </c>
      <c r="BR675" s="1">
        <f t="shared" si="194"/>
        <v>1</v>
      </c>
      <c r="BS675" s="1">
        <f t="shared" si="195"/>
        <v>104</v>
      </c>
      <c r="BT675" s="1">
        <f>COUNTIF($BS$10:BS675,601)</f>
        <v>14</v>
      </c>
      <c r="BU675" s="1">
        <f t="shared" si="196"/>
        <v>0</v>
      </c>
    </row>
    <row r="676" spans="2:73">
      <c r="B676" s="1" t="str">
        <f t="shared" si="192"/>
        <v>SkillDescBrief4011101</v>
      </c>
      <c r="C676" s="1" t="str">
        <f t="shared" si="193"/>
        <v>SkillDescDetail401110105</v>
      </c>
      <c r="D676" s="3">
        <v>401110105</v>
      </c>
      <c r="E676" s="3">
        <v>4011101</v>
      </c>
      <c r="F676" s="3">
        <v>5</v>
      </c>
      <c r="G676" s="3" t="s">
        <v>332</v>
      </c>
      <c r="H676" s="3">
        <v>1.1</v>
      </c>
      <c r="I676" s="3" t="s">
        <v>333</v>
      </c>
      <c r="J676" s="3"/>
      <c r="K676" s="3" t="s">
        <v>334</v>
      </c>
      <c r="L676" s="3"/>
      <c r="M676" s="3"/>
      <c r="N676" s="3"/>
      <c r="O676" s="3"/>
      <c r="P676" s="3"/>
      <c r="Q676" s="3" t="s">
        <v>335</v>
      </c>
      <c r="R676" s="3"/>
      <c r="S676" s="3" t="str">
        <f>IF(H676="","",$B$2&amp;G676&amp;$B$2&amp;$B$1&amp;H676)</f>
        <v>"AtkPower":1.1</v>
      </c>
      <c r="T676" s="3" t="str">
        <f>IF(J676="","",$B$2&amp;I676&amp;$B$2&amp;$B$1&amp;J676)</f>
        <v/>
      </c>
      <c r="U676" s="3" t="str">
        <f>IF(L676="","",$B$2&amp;K676&amp;$B$2&amp;$B$1&amp;L676)</f>
        <v/>
      </c>
      <c r="V676" s="3" t="str">
        <f>IF(N676="","",$B$2&amp;M676&amp;$B$2&amp;$B$1&amp;N676)</f>
        <v/>
      </c>
      <c r="W676" s="3" t="str">
        <f>IF(P676="","",$B$2&amp;O676&amp;$B$2&amp;$B$1&amp;P676)</f>
        <v/>
      </c>
      <c r="X676" s="3" t="str">
        <f>IF(R676="","",$B$2&amp;Q676&amp;$B$2&amp;$B$1&amp;R676)</f>
        <v/>
      </c>
      <c r="Y676" s="3" t="str">
        <f t="shared" si="190"/>
        <v>{"AtkPower":1.1}</v>
      </c>
      <c r="Z676" s="11" t="s">
        <v>515</v>
      </c>
      <c r="AA676" s="11" t="str">
        <f t="shared" si="182"/>
        <v>5级：造成的伤害提升&lt;q=attr_atk&gt;&lt;c=A6EC41&gt;110%&lt;/c&gt;</v>
      </c>
      <c r="AB676" s="11"/>
      <c r="AC676" s="11"/>
      <c r="AD676" s="11">
        <v>5</v>
      </c>
      <c r="AE676" s="11"/>
      <c r="AF676" s="11" t="s">
        <v>345</v>
      </c>
      <c r="AG676" s="11"/>
      <c r="AH676" s="11"/>
      <c r="AI676" s="11"/>
      <c r="AJ676" s="11" t="s">
        <v>302</v>
      </c>
      <c r="AK676" s="11" t="str">
        <f t="shared" si="199"/>
        <v>&lt;q=attr_atk&gt;&lt;c=A6EC41&gt;</v>
      </c>
      <c r="AL676" s="11" t="str">
        <f t="shared" si="200"/>
        <v>110%</v>
      </c>
      <c r="AM676" s="11" t="s">
        <v>298</v>
      </c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 t="str">
        <f t="shared" si="191"/>
        <v>使用激光穿刺射击敌人</v>
      </c>
      <c r="BQ676" s="11" t="str">
        <f t="shared" si="201"/>
        <v>5级：造成的伤害提升&lt;q=attr_atk&gt;&lt;c=A6EC41&gt;110%&lt;/c&gt;</v>
      </c>
      <c r="BR676" s="1">
        <f t="shared" si="194"/>
        <v>1</v>
      </c>
      <c r="BS676" s="1">
        <f t="shared" si="195"/>
        <v>105</v>
      </c>
      <c r="BT676" s="1">
        <f>COUNTIF($BS$10:BS676,601)</f>
        <v>14</v>
      </c>
      <c r="BU676" s="1">
        <f t="shared" si="196"/>
        <v>0</v>
      </c>
    </row>
    <row r="677" spans="2:73">
      <c r="B677" s="1" t="str">
        <f t="shared" si="192"/>
        <v>SkillDescBrief// 大招</v>
      </c>
      <c r="C677" s="1" t="str">
        <f t="shared" si="193"/>
        <v>SkillDescDetail// 大招</v>
      </c>
      <c r="D677" s="7" t="s">
        <v>199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 t="str">
        <f t="shared" si="190"/>
        <v/>
      </c>
      <c r="Z677" s="10" t="s">
        <v>336</v>
      </c>
      <c r="AA677" s="10" t="str">
        <f t="shared" si="182"/>
        <v/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 t="str">
        <f t="shared" si="191"/>
        <v/>
      </c>
      <c r="BQ677" s="10" t="str">
        <f t="shared" si="201"/>
        <v/>
      </c>
      <c r="BR677" s="1">
        <f t="shared" si="194"/>
        <v>0</v>
      </c>
      <c r="BS677" s="1">
        <f t="shared" si="195"/>
        <v>0</v>
      </c>
      <c r="BT677" s="1">
        <f>COUNTIF($BS$10:BS677,601)</f>
        <v>14</v>
      </c>
      <c r="BU677" s="1">
        <f t="shared" si="196"/>
        <v>0</v>
      </c>
    </row>
    <row r="678" spans="2:73">
      <c r="B678" s="1" t="str">
        <f t="shared" si="192"/>
        <v>SkillDescBrief4011102</v>
      </c>
      <c r="C678" s="1" t="str">
        <f t="shared" si="193"/>
        <v>SkillDescDetail401110201</v>
      </c>
      <c r="D678" s="3">
        <v>401110201</v>
      </c>
      <c r="E678" s="3">
        <v>4011102</v>
      </c>
      <c r="F678" s="3">
        <v>1</v>
      </c>
      <c r="G678" s="3" t="s">
        <v>332</v>
      </c>
      <c r="H678" s="3">
        <f ca="1">ROUND(_xlfn.XLOOKUP($F678,$D$1:$D$5,$E$1:$E$5)*OFFSET(H678,5-$F678,0)/0.05,0)*0.05</f>
        <v>0.55</v>
      </c>
      <c r="I678" s="3" t="s">
        <v>333</v>
      </c>
      <c r="J678" s="3"/>
      <c r="K678" s="3" t="s">
        <v>334</v>
      </c>
      <c r="L678" s="3"/>
      <c r="M678" s="3"/>
      <c r="N678" s="3"/>
      <c r="O678" s="3"/>
      <c r="P678" s="3"/>
      <c r="Q678" s="3" t="s">
        <v>335</v>
      </c>
      <c r="R678" s="3"/>
      <c r="S678" s="3" t="str">
        <f ca="1">IF(H678="","",$B$2&amp;G678&amp;$B$2&amp;$B$1&amp;H678)</f>
        <v>"AtkPower":0.55</v>
      </c>
      <c r="T678" s="3" t="str">
        <f>IF(J678="","",$B$2&amp;I678&amp;$B$2&amp;$B$1&amp;J678)</f>
        <v/>
      </c>
      <c r="U678" s="3" t="str">
        <f>IF(L678="","",$B$2&amp;K678&amp;$B$2&amp;$B$1&amp;L678)</f>
        <v/>
      </c>
      <c r="V678" s="3" t="str">
        <f>IF(N678="","",$B$2&amp;M678&amp;$B$2&amp;$B$1&amp;N678)</f>
        <v/>
      </c>
      <c r="W678" s="3" t="str">
        <f>IF(P678="","",$B$2&amp;O678&amp;$B$2&amp;$B$1&amp;P678)</f>
        <v/>
      </c>
      <c r="X678" s="3" t="str">
        <f>IF(R678="","",$B$2&amp;Q678&amp;$B$2&amp;$B$1&amp;R678)</f>
        <v/>
      </c>
      <c r="Y678" s="3" t="str">
        <f ca="1" t="shared" si="190"/>
        <v>{"AtkPower":0.55}</v>
      </c>
      <c r="Z678" s="11" t="s">
        <v>518</v>
      </c>
      <c r="AA678" s="11" t="str">
        <f ca="1" t="shared" si="182"/>
        <v>释放&lt;c=A6EC41&gt;1&lt;/c&gt;次电磁镇压，对&lt;c=A6EC41&gt;1&lt;/c&gt;个敌人造成伤害，伤害提升&lt;q=attr_atk&gt;&lt;c=A6EC41&gt;55%&lt;/c&gt;</v>
      </c>
      <c r="AB678" s="11"/>
      <c r="AC678" s="11"/>
      <c r="AD678" s="11"/>
      <c r="AE678" s="11"/>
      <c r="AF678" s="11"/>
      <c r="AG678" s="11"/>
      <c r="AH678" s="11"/>
      <c r="AI678" s="11"/>
      <c r="AJ678" s="11" t="s">
        <v>519</v>
      </c>
      <c r="AK678" s="11" t="str">
        <f>$B$6</f>
        <v>&lt;c=A6EC41&gt;</v>
      </c>
      <c r="AL678" s="11">
        <v>1</v>
      </c>
      <c r="AM678" s="11" t="s">
        <v>298</v>
      </c>
      <c r="AN678" s="11" t="s">
        <v>520</v>
      </c>
      <c r="AO678" s="11" t="str">
        <f>$B$6</f>
        <v>&lt;c=A6EC41&gt;</v>
      </c>
      <c r="AP678" s="11">
        <v>1</v>
      </c>
      <c r="AQ678" s="11" t="s">
        <v>298</v>
      </c>
      <c r="AR678" s="11" t="s">
        <v>517</v>
      </c>
      <c r="AS678" s="11" t="str">
        <f>$B$8&amp;$B$6</f>
        <v>&lt;q=attr_atk&gt;&lt;c=A6EC41&gt;</v>
      </c>
      <c r="AT678" s="11" t="str">
        <f ca="1">ROUND($H678*100,2)&amp;"%"</f>
        <v>55%</v>
      </c>
      <c r="AU678" s="11" t="s">
        <v>298</v>
      </c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 t="str">
        <f t="shared" si="191"/>
        <v>释放电磁，镇压敌人</v>
      </c>
      <c r="BQ678" s="11" t="str">
        <f ca="1" t="shared" si="201"/>
        <v>释放&lt;c=A6EC41&gt;1&lt;/c&gt;次电磁镇压，对&lt;c=A6EC41&gt;1&lt;/c&gt;个敌人造成伤害，伤害提升&lt;q=attr_atk&gt;&lt;c=A6EC41&gt;55%&lt;/c&gt;</v>
      </c>
      <c r="BR678" s="1">
        <f t="shared" si="194"/>
        <v>2</v>
      </c>
      <c r="BS678" s="1">
        <f t="shared" si="195"/>
        <v>201</v>
      </c>
      <c r="BT678" s="1">
        <f>COUNTIF($BS$10:BS678,601)</f>
        <v>14</v>
      </c>
      <c r="BU678" s="1">
        <f t="shared" si="196"/>
        <v>0</v>
      </c>
    </row>
    <row r="679" spans="2:73">
      <c r="B679" s="1" t="str">
        <f t="shared" si="192"/>
        <v>SkillDescBrief4011102</v>
      </c>
      <c r="C679" s="1" t="str">
        <f t="shared" si="193"/>
        <v>SkillDescDetail401110202</v>
      </c>
      <c r="D679" s="3">
        <v>401110202</v>
      </c>
      <c r="E679" s="3">
        <v>4011102</v>
      </c>
      <c r="F679" s="3">
        <v>2</v>
      </c>
      <c r="G679" s="3" t="s">
        <v>332</v>
      </c>
      <c r="H679" s="3">
        <f ca="1">ROUND(_xlfn.XLOOKUP($F679,$D$1:$D$5,$E$1:$E$5)*OFFSET(H679,5-$F679,0)/0.05,0)*0.05</f>
        <v>0.6</v>
      </c>
      <c r="I679" s="3" t="s">
        <v>333</v>
      </c>
      <c r="J679" s="3"/>
      <c r="K679" s="3" t="s">
        <v>334</v>
      </c>
      <c r="L679" s="3"/>
      <c r="M679" s="3"/>
      <c r="N679" s="3"/>
      <c r="O679" s="3"/>
      <c r="P679" s="3"/>
      <c r="Q679" s="3" t="s">
        <v>335</v>
      </c>
      <c r="R679" s="3"/>
      <c r="S679" s="3" t="str">
        <f ca="1">IF(H679="","",$B$2&amp;G679&amp;$B$2&amp;$B$1&amp;H679)</f>
        <v>"AtkPower":0.6</v>
      </c>
      <c r="T679" s="3" t="str">
        <f>IF(J679="","",$B$2&amp;I679&amp;$B$2&amp;$B$1&amp;J679)</f>
        <v/>
      </c>
      <c r="U679" s="3" t="str">
        <f>IF(L679="","",$B$2&amp;K679&amp;$B$2&amp;$B$1&amp;L679)</f>
        <v/>
      </c>
      <c r="V679" s="3" t="str">
        <f>IF(N679="","",$B$2&amp;M679&amp;$B$2&amp;$B$1&amp;N679)</f>
        <v/>
      </c>
      <c r="W679" s="3" t="str">
        <f>IF(P679="","",$B$2&amp;O679&amp;$B$2&amp;$B$1&amp;P679)</f>
        <v/>
      </c>
      <c r="X679" s="3" t="str">
        <f>IF(R679="","",$B$2&amp;Q679&amp;$B$2&amp;$B$1&amp;R679)</f>
        <v/>
      </c>
      <c r="Y679" s="3" t="str">
        <f ca="1" t="shared" si="190"/>
        <v>{"AtkPower":0.6}</v>
      </c>
      <c r="Z679" s="11" t="s">
        <v>518</v>
      </c>
      <c r="AA679" s="11" t="str">
        <f ca="1" t="shared" si="182"/>
        <v>2级：造成的伤害提升&lt;q=attr_atk&gt;&lt;c=A6EC41&gt;60%&lt;/c&gt;</v>
      </c>
      <c r="AB679" s="11"/>
      <c r="AC679" s="11"/>
      <c r="AD679" s="11">
        <v>2</v>
      </c>
      <c r="AE679" s="11"/>
      <c r="AF679" s="11" t="s">
        <v>345</v>
      </c>
      <c r="AG679" s="11"/>
      <c r="AH679" s="11"/>
      <c r="AI679" s="11"/>
      <c r="AJ679" s="11" t="s">
        <v>302</v>
      </c>
      <c r="AK679" s="11" t="str">
        <f t="shared" ref="AK679:AK682" si="202">$B$8&amp;$B$6</f>
        <v>&lt;q=attr_atk&gt;&lt;c=A6EC41&gt;</v>
      </c>
      <c r="AL679" s="11" t="str">
        <f ca="1" t="shared" ref="AL679:AL682" si="203">ROUND($H679*100,2)&amp;"%"</f>
        <v>60%</v>
      </c>
      <c r="AM679" s="11" t="s">
        <v>298</v>
      </c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 t="str">
        <f t="shared" si="191"/>
        <v>释放电磁，镇压敌人</v>
      </c>
      <c r="BQ679" s="11" t="str">
        <f ca="1" t="shared" si="201"/>
        <v>2级：造成的伤害提升&lt;q=attr_atk&gt;&lt;c=A6EC41&gt;60%&lt;/c&gt;</v>
      </c>
      <c r="BR679" s="1">
        <f t="shared" si="194"/>
        <v>2</v>
      </c>
      <c r="BS679" s="1">
        <f t="shared" si="195"/>
        <v>202</v>
      </c>
      <c r="BT679" s="1">
        <f>COUNTIF($BS$10:BS679,601)</f>
        <v>14</v>
      </c>
      <c r="BU679" s="1">
        <f t="shared" si="196"/>
        <v>0</v>
      </c>
    </row>
    <row r="680" spans="2:73">
      <c r="B680" s="1" t="str">
        <f t="shared" si="192"/>
        <v>SkillDescBrief4011102</v>
      </c>
      <c r="C680" s="1" t="str">
        <f t="shared" si="193"/>
        <v>SkillDescDetail401110203</v>
      </c>
      <c r="D680" s="3">
        <v>401110203</v>
      </c>
      <c r="E680" s="3">
        <v>4011102</v>
      </c>
      <c r="F680" s="3">
        <v>3</v>
      </c>
      <c r="G680" s="3" t="s">
        <v>332</v>
      </c>
      <c r="H680" s="3">
        <f ca="1">ROUND(_xlfn.XLOOKUP($F680,$D$1:$D$5,$E$1:$E$5)*OFFSET(H680,5-$F680,0)/0.05,0)*0.05</f>
        <v>0.65</v>
      </c>
      <c r="I680" s="3" t="s">
        <v>333</v>
      </c>
      <c r="J680" s="3"/>
      <c r="K680" s="3" t="s">
        <v>334</v>
      </c>
      <c r="L680" s="3"/>
      <c r="M680" s="3"/>
      <c r="N680" s="3"/>
      <c r="O680" s="3"/>
      <c r="P680" s="3"/>
      <c r="Q680" s="3" t="s">
        <v>335</v>
      </c>
      <c r="R680" s="3"/>
      <c r="S680" s="3" t="str">
        <f ca="1">IF(H680="","",$B$2&amp;G680&amp;$B$2&amp;$B$1&amp;H680)</f>
        <v>"AtkPower":0.65</v>
      </c>
      <c r="T680" s="3" t="str">
        <f>IF(J680="","",$B$2&amp;I680&amp;$B$2&amp;$B$1&amp;J680)</f>
        <v/>
      </c>
      <c r="U680" s="3" t="str">
        <f>IF(L680="","",$B$2&amp;K680&amp;$B$2&amp;$B$1&amp;L680)</f>
        <v/>
      </c>
      <c r="V680" s="3" t="str">
        <f>IF(N680="","",$B$2&amp;M680&amp;$B$2&amp;$B$1&amp;N680)</f>
        <v/>
      </c>
      <c r="W680" s="3" t="str">
        <f>IF(P680="","",$B$2&amp;O680&amp;$B$2&amp;$B$1&amp;P680)</f>
        <v/>
      </c>
      <c r="X680" s="3" t="str">
        <f>IF(R680="","",$B$2&amp;Q680&amp;$B$2&amp;$B$1&amp;R680)</f>
        <v/>
      </c>
      <c r="Y680" s="3" t="str">
        <f ca="1" t="shared" si="190"/>
        <v>{"AtkPower":0.65}</v>
      </c>
      <c r="Z680" s="11" t="s">
        <v>518</v>
      </c>
      <c r="AA680" s="11" t="str">
        <f ca="1" t="shared" ref="AA680:AA743" si="204">_xlfn.TEXTJOIN("",1,AB680:BO680)</f>
        <v>3级：造成的伤害提升&lt;q=attr_atk&gt;&lt;c=A6EC41&gt;65%&lt;/c&gt;</v>
      </c>
      <c r="AB680" s="11"/>
      <c r="AC680" s="11"/>
      <c r="AD680" s="11">
        <v>3</v>
      </c>
      <c r="AE680" s="11"/>
      <c r="AF680" s="11" t="s">
        <v>345</v>
      </c>
      <c r="AG680" s="11"/>
      <c r="AH680" s="11"/>
      <c r="AI680" s="11"/>
      <c r="AJ680" s="11" t="s">
        <v>302</v>
      </c>
      <c r="AK680" s="11" t="str">
        <f t="shared" si="202"/>
        <v>&lt;q=attr_atk&gt;&lt;c=A6EC41&gt;</v>
      </c>
      <c r="AL680" s="11" t="str">
        <f ca="1" t="shared" si="203"/>
        <v>65%</v>
      </c>
      <c r="AM680" s="11" t="s">
        <v>298</v>
      </c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 t="str">
        <f t="shared" si="191"/>
        <v>释放电磁，镇压敌人</v>
      </c>
      <c r="BQ680" s="11" t="str">
        <f ca="1" t="shared" si="201"/>
        <v>3级：造成的伤害提升&lt;q=attr_atk&gt;&lt;c=A6EC41&gt;65%&lt;/c&gt;</v>
      </c>
      <c r="BR680" s="1">
        <f t="shared" si="194"/>
        <v>2</v>
      </c>
      <c r="BS680" s="1">
        <f t="shared" si="195"/>
        <v>203</v>
      </c>
      <c r="BT680" s="1">
        <f>COUNTIF($BS$10:BS680,601)</f>
        <v>14</v>
      </c>
      <c r="BU680" s="1">
        <f t="shared" si="196"/>
        <v>0</v>
      </c>
    </row>
    <row r="681" spans="2:73">
      <c r="B681" s="1" t="str">
        <f t="shared" si="192"/>
        <v>SkillDescBrief4011102</v>
      </c>
      <c r="C681" s="1" t="str">
        <f t="shared" si="193"/>
        <v>SkillDescDetail401110204</v>
      </c>
      <c r="D681" s="3">
        <v>401110204</v>
      </c>
      <c r="E681" s="3">
        <v>4011102</v>
      </c>
      <c r="F681" s="3">
        <v>4</v>
      </c>
      <c r="G681" s="3" t="s">
        <v>332</v>
      </c>
      <c r="H681" s="3">
        <f ca="1">ROUND(_xlfn.XLOOKUP($F681,$D$1:$D$5,$E$1:$E$5)*OFFSET(H681,5-$F681,0)/0.05,0)*0.05</f>
        <v>0.7</v>
      </c>
      <c r="I681" s="3" t="s">
        <v>333</v>
      </c>
      <c r="J681" s="3"/>
      <c r="K681" s="3" t="s">
        <v>334</v>
      </c>
      <c r="L681" s="3"/>
      <c r="M681" s="3"/>
      <c r="N681" s="3"/>
      <c r="O681" s="3"/>
      <c r="P681" s="3"/>
      <c r="Q681" s="3" t="s">
        <v>335</v>
      </c>
      <c r="R681" s="3"/>
      <c r="S681" s="3" t="str">
        <f ca="1">IF(H681="","",$B$2&amp;G681&amp;$B$2&amp;$B$1&amp;H681)</f>
        <v>"AtkPower":0.7</v>
      </c>
      <c r="T681" s="3" t="str">
        <f>IF(J681="","",$B$2&amp;I681&amp;$B$2&amp;$B$1&amp;J681)</f>
        <v/>
      </c>
      <c r="U681" s="3" t="str">
        <f>IF(L681="","",$B$2&amp;K681&amp;$B$2&amp;$B$1&amp;L681)</f>
        <v/>
      </c>
      <c r="V681" s="3" t="str">
        <f>IF(N681="","",$B$2&amp;M681&amp;$B$2&amp;$B$1&amp;N681)</f>
        <v/>
      </c>
      <c r="W681" s="3" t="str">
        <f>IF(P681="","",$B$2&amp;O681&amp;$B$2&amp;$B$1&amp;P681)</f>
        <v/>
      </c>
      <c r="X681" s="3" t="str">
        <f>IF(R681="","",$B$2&amp;Q681&amp;$B$2&amp;$B$1&amp;R681)</f>
        <v/>
      </c>
      <c r="Y681" s="3" t="str">
        <f ca="1" t="shared" si="190"/>
        <v>{"AtkPower":0.7}</v>
      </c>
      <c r="Z681" s="11" t="s">
        <v>518</v>
      </c>
      <c r="AA681" s="11" t="str">
        <f ca="1" t="shared" si="204"/>
        <v>4级：造成的伤害提升&lt;q=attr_atk&gt;&lt;c=A6EC41&gt;70%&lt;/c&gt;</v>
      </c>
      <c r="AB681" s="11"/>
      <c r="AC681" s="11"/>
      <c r="AD681" s="11">
        <v>4</v>
      </c>
      <c r="AE681" s="11"/>
      <c r="AF681" s="11" t="s">
        <v>345</v>
      </c>
      <c r="AG681" s="11"/>
      <c r="AH681" s="11"/>
      <c r="AI681" s="11"/>
      <c r="AJ681" s="11" t="s">
        <v>302</v>
      </c>
      <c r="AK681" s="11" t="str">
        <f t="shared" si="202"/>
        <v>&lt;q=attr_atk&gt;&lt;c=A6EC41&gt;</v>
      </c>
      <c r="AL681" s="11" t="str">
        <f ca="1" t="shared" si="203"/>
        <v>70%</v>
      </c>
      <c r="AM681" s="11" t="s">
        <v>298</v>
      </c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 t="str">
        <f t="shared" si="191"/>
        <v>释放电磁，镇压敌人</v>
      </c>
      <c r="BQ681" s="11" t="str">
        <f ca="1" t="shared" si="201"/>
        <v>4级：造成的伤害提升&lt;q=attr_atk&gt;&lt;c=A6EC41&gt;70%&lt;/c&gt;</v>
      </c>
      <c r="BR681" s="1">
        <f t="shared" si="194"/>
        <v>2</v>
      </c>
      <c r="BS681" s="1">
        <f t="shared" si="195"/>
        <v>204</v>
      </c>
      <c r="BT681" s="1">
        <f>COUNTIF($BS$10:BS681,601)</f>
        <v>14</v>
      </c>
      <c r="BU681" s="1">
        <f t="shared" si="196"/>
        <v>0</v>
      </c>
    </row>
    <row r="682" spans="2:73">
      <c r="B682" s="1" t="str">
        <f t="shared" si="192"/>
        <v>SkillDescBrief4011102</v>
      </c>
      <c r="C682" s="1" t="str">
        <f t="shared" si="193"/>
        <v>SkillDescDetail401110205</v>
      </c>
      <c r="D682" s="3">
        <v>401110205</v>
      </c>
      <c r="E682" s="3">
        <v>4011102</v>
      </c>
      <c r="F682" s="3">
        <v>5</v>
      </c>
      <c r="G682" s="3" t="s">
        <v>332</v>
      </c>
      <c r="H682" s="3">
        <v>0.8</v>
      </c>
      <c r="I682" s="3" t="s">
        <v>333</v>
      </c>
      <c r="J682" s="3"/>
      <c r="K682" s="3" t="s">
        <v>334</v>
      </c>
      <c r="L682" s="3"/>
      <c r="M682" s="3"/>
      <c r="N682" s="3"/>
      <c r="O682" s="3"/>
      <c r="P682" s="3"/>
      <c r="Q682" s="3" t="s">
        <v>335</v>
      </c>
      <c r="R682" s="3"/>
      <c r="S682" s="3" t="str">
        <f>IF(H682="","",$B$2&amp;G682&amp;$B$2&amp;$B$1&amp;H682)</f>
        <v>"AtkPower":0.8</v>
      </c>
      <c r="T682" s="3" t="str">
        <f>IF(J682="","",$B$2&amp;I682&amp;$B$2&amp;$B$1&amp;J682)</f>
        <v/>
      </c>
      <c r="U682" s="3" t="str">
        <f>IF(L682="","",$B$2&amp;K682&amp;$B$2&amp;$B$1&amp;L682)</f>
        <v/>
      </c>
      <c r="V682" s="3" t="str">
        <f>IF(N682="","",$B$2&amp;M682&amp;$B$2&amp;$B$1&amp;N682)</f>
        <v/>
      </c>
      <c r="W682" s="3" t="str">
        <f>IF(P682="","",$B$2&amp;O682&amp;$B$2&amp;$B$1&amp;P682)</f>
        <v/>
      </c>
      <c r="X682" s="3" t="str">
        <f>IF(R682="","",$B$2&amp;Q682&amp;$B$2&amp;$B$1&amp;R682)</f>
        <v/>
      </c>
      <c r="Y682" s="3" t="str">
        <f t="shared" si="190"/>
        <v>{"AtkPower":0.8}</v>
      </c>
      <c r="Z682" s="11" t="s">
        <v>518</v>
      </c>
      <c r="AA682" s="11" t="str">
        <f t="shared" si="204"/>
        <v>5级：造成的伤害提升&lt;q=attr_atk&gt;&lt;c=A6EC41&gt;80%&lt;/c&gt;</v>
      </c>
      <c r="AB682" s="11"/>
      <c r="AC682" s="11"/>
      <c r="AD682" s="11">
        <v>5</v>
      </c>
      <c r="AE682" s="11"/>
      <c r="AF682" s="11" t="s">
        <v>345</v>
      </c>
      <c r="AG682" s="11"/>
      <c r="AH682" s="11"/>
      <c r="AI682" s="11"/>
      <c r="AJ682" s="11" t="s">
        <v>302</v>
      </c>
      <c r="AK682" s="11" t="str">
        <f t="shared" si="202"/>
        <v>&lt;q=attr_atk&gt;&lt;c=A6EC41&gt;</v>
      </c>
      <c r="AL682" s="11" t="str">
        <f t="shared" si="203"/>
        <v>80%</v>
      </c>
      <c r="AM682" s="11" t="s">
        <v>298</v>
      </c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 t="str">
        <f t="shared" si="191"/>
        <v>释放电磁，镇压敌人</v>
      </c>
      <c r="BQ682" s="11" t="str">
        <f t="shared" si="201"/>
        <v>5级：造成的伤害提升&lt;q=attr_atk&gt;&lt;c=A6EC41&gt;80%&lt;/c&gt;</v>
      </c>
      <c r="BR682" s="1">
        <f t="shared" si="194"/>
        <v>2</v>
      </c>
      <c r="BS682" s="1">
        <f t="shared" si="195"/>
        <v>205</v>
      </c>
      <c r="BT682" s="1">
        <f>COUNTIF($BS$10:BS682,601)</f>
        <v>14</v>
      </c>
      <c r="BU682" s="1">
        <f t="shared" si="196"/>
        <v>0</v>
      </c>
    </row>
    <row r="683" spans="2:73">
      <c r="B683" s="1" t="str">
        <f t="shared" si="192"/>
        <v>SkillDescBrief// 经营被动</v>
      </c>
      <c r="C683" s="1" t="str">
        <f t="shared" si="193"/>
        <v>SkillDescDetail// 经营被动</v>
      </c>
      <c r="D683" s="7" t="s">
        <v>71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 t="str">
        <f t="shared" si="190"/>
        <v/>
      </c>
      <c r="Z683" s="10" t="s">
        <v>336</v>
      </c>
      <c r="AA683" s="10" t="str">
        <f t="shared" si="204"/>
        <v/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 t="str">
        <f t="shared" si="191"/>
        <v/>
      </c>
      <c r="BQ683" s="10" t="str">
        <f t="shared" si="201"/>
        <v/>
      </c>
      <c r="BR683" s="1">
        <f t="shared" si="194"/>
        <v>0</v>
      </c>
      <c r="BS683" s="1">
        <f t="shared" si="195"/>
        <v>0</v>
      </c>
      <c r="BT683" s="1">
        <f>COUNTIF($BS$10:BS683,601)</f>
        <v>14</v>
      </c>
      <c r="BU683" s="1">
        <f t="shared" si="196"/>
        <v>0</v>
      </c>
    </row>
    <row r="684" spans="2:73">
      <c r="B684" s="1" t="str">
        <f t="shared" si="192"/>
        <v>SkillDescBrief4011103</v>
      </c>
      <c r="C684" s="1" t="str">
        <f t="shared" si="193"/>
        <v>SkillDescDetail401110301</v>
      </c>
      <c r="D684" s="3">
        <v>401110301</v>
      </c>
      <c r="E684" s="3">
        <v>4011103</v>
      </c>
      <c r="F684" s="3">
        <v>1</v>
      </c>
      <c r="G684" s="3" t="s">
        <v>332</v>
      </c>
      <c r="H684" s="3"/>
      <c r="I684" s="3" t="s">
        <v>333</v>
      </c>
      <c r="J684" s="3"/>
      <c r="K684" s="3" t="s">
        <v>334</v>
      </c>
      <c r="L684" s="3"/>
      <c r="M684" s="3"/>
      <c r="N684" s="3"/>
      <c r="O684" s="3"/>
      <c r="P684" s="3"/>
      <c r="Q684" s="3" t="s">
        <v>335</v>
      </c>
      <c r="R684" s="3"/>
      <c r="S684" s="3" t="str">
        <f>IF(H684="","",$B$2&amp;G684&amp;$B$2&amp;$B$1&amp;H684)</f>
        <v/>
      </c>
      <c r="T684" s="3" t="str">
        <f>IF(J684="","",$B$2&amp;I684&amp;$B$2&amp;$B$1&amp;J684)</f>
        <v/>
      </c>
      <c r="U684" s="3" t="str">
        <f>IF(L684="","",$B$2&amp;K684&amp;$B$2&amp;$B$1&amp;L684)</f>
        <v/>
      </c>
      <c r="V684" s="3" t="str">
        <f>IF(N684="","",$B$2&amp;M684&amp;$B$2&amp;$B$1&amp;N684)</f>
        <v/>
      </c>
      <c r="W684" s="3" t="str">
        <f>IF(P684="","",$B$2&amp;O684&amp;$B$2&amp;$B$1&amp;P684)</f>
        <v/>
      </c>
      <c r="X684" s="3" t="str">
        <f>IF(R684="","",$B$2&amp;Q684&amp;$B$2&amp;$B$1&amp;R684)</f>
        <v/>
      </c>
      <c r="Y684" s="3" t="str">
        <f t="shared" si="190"/>
        <v>{}</v>
      </c>
      <c r="Z684" s="11" t="s">
        <v>358</v>
      </c>
      <c r="AA684" s="11" t="str">
        <f t="shared" si="204"/>
        <v>放置在产业中时，产业收入提高&lt;c=A6EC41&gt;2&lt;/c&gt;倍，产业升级消耗减少&lt;c=A6EC41&gt;2&lt;/c&gt;倍</v>
      </c>
      <c r="AB684" s="11"/>
      <c r="AC684" s="11"/>
      <c r="AD684" s="11"/>
      <c r="AE684" s="11"/>
      <c r="AF684" s="11"/>
      <c r="AG684" s="11"/>
      <c r="AH684" s="11"/>
      <c r="AI684" s="11"/>
      <c r="AJ684" s="11" t="s">
        <v>359</v>
      </c>
      <c r="AK684" s="11" t="str">
        <f t="shared" ref="AK684:AK688" si="205">$B$6</f>
        <v>&lt;c=A6EC41&gt;</v>
      </c>
      <c r="AL684" s="11">
        <v>2</v>
      </c>
      <c r="AM684" s="11" t="s">
        <v>298</v>
      </c>
      <c r="AN684" s="11" t="s">
        <v>360</v>
      </c>
      <c r="AO684" s="11" t="s">
        <v>304</v>
      </c>
      <c r="AP684" s="11">
        <v>2</v>
      </c>
      <c r="AQ684" s="11" t="s">
        <v>298</v>
      </c>
      <c r="AR684" s="11" t="s">
        <v>361</v>
      </c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 t="str">
        <f t="shared" si="191"/>
        <v>使产业收入提高，升级消耗减少</v>
      </c>
      <c r="BQ684" s="11" t="str">
        <f t="shared" si="201"/>
        <v>放置在产业中时，产业收入提高&lt;c=A6EC41&gt;2&lt;/c&gt;倍，产业升级消耗减少&lt;c=A6EC41&gt;2&lt;/c&gt;倍</v>
      </c>
      <c r="BR684" s="1">
        <f t="shared" si="194"/>
        <v>3</v>
      </c>
      <c r="BS684" s="1">
        <f t="shared" si="195"/>
        <v>301</v>
      </c>
      <c r="BT684" s="1">
        <f>COUNTIF($BS$10:BS684,601)</f>
        <v>14</v>
      </c>
      <c r="BU684" s="1">
        <f t="shared" si="196"/>
        <v>0</v>
      </c>
    </row>
    <row r="685" spans="2:73">
      <c r="B685" s="1" t="str">
        <f t="shared" si="192"/>
        <v>SkillDescBrief4011103</v>
      </c>
      <c r="C685" s="1" t="str">
        <f t="shared" si="193"/>
        <v>SkillDescDetail401110302</v>
      </c>
      <c r="D685" s="3">
        <v>401110302</v>
      </c>
      <c r="E685" s="3">
        <v>4011103</v>
      </c>
      <c r="F685" s="3">
        <v>2</v>
      </c>
      <c r="G685" s="3" t="s">
        <v>332</v>
      </c>
      <c r="H685" s="3"/>
      <c r="I685" s="3" t="s">
        <v>333</v>
      </c>
      <c r="J685" s="3"/>
      <c r="K685" s="3" t="s">
        <v>334</v>
      </c>
      <c r="L685" s="3"/>
      <c r="M685" s="3"/>
      <c r="N685" s="3"/>
      <c r="O685" s="3"/>
      <c r="P685" s="3"/>
      <c r="Q685" s="3" t="s">
        <v>335</v>
      </c>
      <c r="R685" s="3"/>
      <c r="S685" s="3" t="str">
        <f>IF(H685="","",$B$2&amp;G685&amp;$B$2&amp;$B$1&amp;H685)</f>
        <v/>
      </c>
      <c r="T685" s="3" t="str">
        <f>IF(J685="","",$B$2&amp;I685&amp;$B$2&amp;$B$1&amp;J685)</f>
        <v/>
      </c>
      <c r="U685" s="3" t="str">
        <f>IF(L685="","",$B$2&amp;K685&amp;$B$2&amp;$B$1&amp;L685)</f>
        <v/>
      </c>
      <c r="V685" s="3" t="str">
        <f>IF(N685="","",$B$2&amp;M685&amp;$B$2&amp;$B$1&amp;N685)</f>
        <v/>
      </c>
      <c r="W685" s="3" t="str">
        <f>IF(P685="","",$B$2&amp;O685&amp;$B$2&amp;$B$1&amp;P685)</f>
        <v/>
      </c>
      <c r="X685" s="3" t="str">
        <f>IF(R685="","",$B$2&amp;Q685&amp;$B$2&amp;$B$1&amp;R685)</f>
        <v/>
      </c>
      <c r="Y685" s="3" t="str">
        <f t="shared" si="190"/>
        <v>{}</v>
      </c>
      <c r="Z685" s="11" t="s">
        <v>358</v>
      </c>
      <c r="AA685" s="11" t="str">
        <f t="shared" si="204"/>
        <v>2级：放置在产业中时，产业收入提高&lt;c=A6EC41&gt;8&lt;/c&gt;倍，产业升级消耗减少&lt;c=A6EC41&gt;8&lt;/c&gt;倍</v>
      </c>
      <c r="AB685" s="11"/>
      <c r="AC685" s="11"/>
      <c r="AD685" s="11">
        <v>2</v>
      </c>
      <c r="AE685" s="11"/>
      <c r="AF685" s="11" t="s">
        <v>345</v>
      </c>
      <c r="AG685" s="11"/>
      <c r="AH685" s="11"/>
      <c r="AI685" s="11"/>
      <c r="AJ685" s="11" t="s">
        <v>359</v>
      </c>
      <c r="AK685" s="11" t="str">
        <f t="shared" si="205"/>
        <v>&lt;c=A6EC41&gt;</v>
      </c>
      <c r="AL685" s="11">
        <f>AL684*4</f>
        <v>8</v>
      </c>
      <c r="AM685" s="11" t="s">
        <v>298</v>
      </c>
      <c r="AN685" s="11" t="s">
        <v>360</v>
      </c>
      <c r="AO685" s="11" t="s">
        <v>304</v>
      </c>
      <c r="AP685" s="11">
        <f>AP684*4</f>
        <v>8</v>
      </c>
      <c r="AQ685" s="11" t="s">
        <v>298</v>
      </c>
      <c r="AR685" s="11" t="s">
        <v>361</v>
      </c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 t="str">
        <f t="shared" si="191"/>
        <v>使产业收入提高，升级消耗减少</v>
      </c>
      <c r="BQ685" s="11" t="str">
        <f t="shared" si="201"/>
        <v>2级：放置在产业中时，产业收入提高&lt;c=A6EC41&gt;8&lt;/c&gt;倍，产业升级消耗减少&lt;c=A6EC41&gt;8&lt;/c&gt;倍</v>
      </c>
      <c r="BR685" s="1">
        <f t="shared" si="194"/>
        <v>3</v>
      </c>
      <c r="BS685" s="1">
        <f t="shared" si="195"/>
        <v>302</v>
      </c>
      <c r="BT685" s="1">
        <f>COUNTIF($BS$10:BS685,601)</f>
        <v>14</v>
      </c>
      <c r="BU685" s="1">
        <f t="shared" si="196"/>
        <v>0</v>
      </c>
    </row>
    <row r="686" spans="2:73">
      <c r="B686" s="1" t="str">
        <f t="shared" si="192"/>
        <v>SkillDescBrief4011103</v>
      </c>
      <c r="C686" s="1" t="str">
        <f t="shared" si="193"/>
        <v>SkillDescDetail401110303</v>
      </c>
      <c r="D686" s="3">
        <v>401110303</v>
      </c>
      <c r="E686" s="3">
        <v>4011103</v>
      </c>
      <c r="F686" s="3">
        <v>3</v>
      </c>
      <c r="G686" s="3" t="s">
        <v>332</v>
      </c>
      <c r="H686" s="3"/>
      <c r="I686" s="3" t="s">
        <v>333</v>
      </c>
      <c r="J686" s="3"/>
      <c r="K686" s="3" t="s">
        <v>334</v>
      </c>
      <c r="L686" s="3"/>
      <c r="M686" s="3"/>
      <c r="N686" s="3"/>
      <c r="O686" s="3"/>
      <c r="P686" s="3"/>
      <c r="Q686" s="3" t="s">
        <v>335</v>
      </c>
      <c r="R686" s="3"/>
      <c r="S686" s="3" t="str">
        <f>IF(H686="","",$B$2&amp;G686&amp;$B$2&amp;$B$1&amp;H686)</f>
        <v/>
      </c>
      <c r="T686" s="3" t="str">
        <f>IF(J686="","",$B$2&amp;I686&amp;$B$2&amp;$B$1&amp;J686)</f>
        <v/>
      </c>
      <c r="U686" s="3" t="str">
        <f>IF(L686="","",$B$2&amp;K686&amp;$B$2&amp;$B$1&amp;L686)</f>
        <v/>
      </c>
      <c r="V686" s="3" t="str">
        <f>IF(N686="","",$B$2&amp;M686&amp;$B$2&amp;$B$1&amp;N686)</f>
        <v/>
      </c>
      <c r="W686" s="3" t="str">
        <f>IF(P686="","",$B$2&amp;O686&amp;$B$2&amp;$B$1&amp;P686)</f>
        <v/>
      </c>
      <c r="X686" s="3" t="str">
        <f>IF(R686="","",$B$2&amp;Q686&amp;$B$2&amp;$B$1&amp;R686)</f>
        <v/>
      </c>
      <c r="Y686" s="3" t="str">
        <f t="shared" si="190"/>
        <v>{}</v>
      </c>
      <c r="Z686" s="11" t="s">
        <v>358</v>
      </c>
      <c r="AA686" s="11" t="str">
        <f t="shared" si="204"/>
        <v>3级：放置在产业中时，产业收入提高&lt;c=A6EC41&gt;32&lt;/c&gt;倍，产业升级消耗减少&lt;c=A6EC41&gt;32&lt;/c&gt;倍</v>
      </c>
      <c r="AB686" s="11"/>
      <c r="AC686" s="11"/>
      <c r="AD686" s="11">
        <v>3</v>
      </c>
      <c r="AE686" s="11"/>
      <c r="AF686" s="11" t="s">
        <v>345</v>
      </c>
      <c r="AG686" s="11"/>
      <c r="AH686" s="11"/>
      <c r="AI686" s="11"/>
      <c r="AJ686" s="11" t="s">
        <v>359</v>
      </c>
      <c r="AK686" s="11" t="str">
        <f t="shared" si="205"/>
        <v>&lt;c=A6EC41&gt;</v>
      </c>
      <c r="AL686" s="11">
        <f>AL685*4</f>
        <v>32</v>
      </c>
      <c r="AM686" s="11" t="s">
        <v>298</v>
      </c>
      <c r="AN686" s="11" t="s">
        <v>360</v>
      </c>
      <c r="AO686" s="11" t="s">
        <v>304</v>
      </c>
      <c r="AP686" s="11">
        <f>AP685*4</f>
        <v>32</v>
      </c>
      <c r="AQ686" s="11" t="s">
        <v>298</v>
      </c>
      <c r="AR686" s="11" t="s">
        <v>361</v>
      </c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 t="str">
        <f t="shared" si="191"/>
        <v>使产业收入提高，升级消耗减少</v>
      </c>
      <c r="BQ686" s="11" t="str">
        <f t="shared" si="201"/>
        <v>3级：放置在产业中时，产业收入提高&lt;c=A6EC41&gt;32&lt;/c&gt;倍，产业升级消耗减少&lt;c=A6EC41&gt;32&lt;/c&gt;倍</v>
      </c>
      <c r="BR686" s="1">
        <f t="shared" si="194"/>
        <v>3</v>
      </c>
      <c r="BS686" s="1">
        <f t="shared" si="195"/>
        <v>303</v>
      </c>
      <c r="BT686" s="1">
        <f>COUNTIF($BS$10:BS686,601)</f>
        <v>14</v>
      </c>
      <c r="BU686" s="1">
        <f t="shared" si="196"/>
        <v>0</v>
      </c>
    </row>
    <row r="687" spans="2:73">
      <c r="B687" s="1" t="str">
        <f t="shared" si="192"/>
        <v>SkillDescBrief4011103</v>
      </c>
      <c r="C687" s="1" t="str">
        <f t="shared" si="193"/>
        <v>SkillDescDetail401110304</v>
      </c>
      <c r="D687" s="3">
        <v>401110304</v>
      </c>
      <c r="E687" s="3">
        <v>4011103</v>
      </c>
      <c r="F687" s="3">
        <v>4</v>
      </c>
      <c r="G687" s="3" t="s">
        <v>332</v>
      </c>
      <c r="H687" s="3"/>
      <c r="I687" s="3" t="s">
        <v>333</v>
      </c>
      <c r="J687" s="3"/>
      <c r="K687" s="3" t="s">
        <v>334</v>
      </c>
      <c r="L687" s="3"/>
      <c r="M687" s="3"/>
      <c r="N687" s="3"/>
      <c r="O687" s="3"/>
      <c r="P687" s="3"/>
      <c r="Q687" s="3" t="s">
        <v>335</v>
      </c>
      <c r="R687" s="3"/>
      <c r="S687" s="3" t="str">
        <f>IF(H687="","",$B$2&amp;G687&amp;$B$2&amp;$B$1&amp;H687)</f>
        <v/>
      </c>
      <c r="T687" s="3" t="str">
        <f>IF(J687="","",$B$2&amp;I687&amp;$B$2&amp;$B$1&amp;J687)</f>
        <v/>
      </c>
      <c r="U687" s="3" t="str">
        <f>IF(L687="","",$B$2&amp;K687&amp;$B$2&amp;$B$1&amp;L687)</f>
        <v/>
      </c>
      <c r="V687" s="3" t="str">
        <f>IF(N687="","",$B$2&amp;M687&amp;$B$2&amp;$B$1&amp;N687)</f>
        <v/>
      </c>
      <c r="W687" s="3" t="str">
        <f>IF(P687="","",$B$2&amp;O687&amp;$B$2&amp;$B$1&amp;P687)</f>
        <v/>
      </c>
      <c r="X687" s="3" t="str">
        <f>IF(R687="","",$B$2&amp;Q687&amp;$B$2&amp;$B$1&amp;R687)</f>
        <v/>
      </c>
      <c r="Y687" s="3" t="str">
        <f t="shared" si="190"/>
        <v>{}</v>
      </c>
      <c r="Z687" s="11" t="s">
        <v>358</v>
      </c>
      <c r="AA687" s="11" t="str">
        <f t="shared" si="204"/>
        <v>4级：放置在产业中时，产业收入提高&lt;c=A6EC41&gt;64&lt;/c&gt;倍，产业升级消耗减少&lt;c=A6EC41&gt;64&lt;/c&gt;倍</v>
      </c>
      <c r="AB687" s="11"/>
      <c r="AC687" s="11"/>
      <c r="AD687" s="11">
        <v>4</v>
      </c>
      <c r="AE687" s="11"/>
      <c r="AF687" s="11" t="s">
        <v>345</v>
      </c>
      <c r="AG687" s="11"/>
      <c r="AH687" s="11"/>
      <c r="AI687" s="11"/>
      <c r="AJ687" s="11" t="s">
        <v>359</v>
      </c>
      <c r="AK687" s="11" t="str">
        <f t="shared" si="205"/>
        <v>&lt;c=A6EC41&gt;</v>
      </c>
      <c r="AL687" s="11">
        <v>64</v>
      </c>
      <c r="AM687" s="11" t="s">
        <v>298</v>
      </c>
      <c r="AN687" s="11" t="s">
        <v>360</v>
      </c>
      <c r="AO687" s="11" t="s">
        <v>304</v>
      </c>
      <c r="AP687" s="11">
        <v>64</v>
      </c>
      <c r="AQ687" s="11" t="s">
        <v>298</v>
      </c>
      <c r="AR687" s="11" t="s">
        <v>361</v>
      </c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 t="str">
        <f t="shared" si="191"/>
        <v>使产业收入提高，升级消耗减少</v>
      </c>
      <c r="BQ687" s="11" t="str">
        <f t="shared" si="201"/>
        <v>4级：放置在产业中时，产业收入提高&lt;c=A6EC41&gt;64&lt;/c&gt;倍，产业升级消耗减少&lt;c=A6EC41&gt;64&lt;/c&gt;倍</v>
      </c>
      <c r="BR687" s="1">
        <f t="shared" si="194"/>
        <v>3</v>
      </c>
      <c r="BS687" s="1">
        <f t="shared" si="195"/>
        <v>304</v>
      </c>
      <c r="BT687" s="1">
        <f>COUNTIF($BS$10:BS687,601)</f>
        <v>14</v>
      </c>
      <c r="BU687" s="1">
        <f t="shared" si="196"/>
        <v>0</v>
      </c>
    </row>
    <row r="688" spans="2:73">
      <c r="B688" s="1" t="str">
        <f t="shared" si="192"/>
        <v>SkillDescBrief4011103</v>
      </c>
      <c r="C688" s="1" t="str">
        <f t="shared" si="193"/>
        <v>SkillDescDetail401110305</v>
      </c>
      <c r="D688" s="3">
        <v>401110305</v>
      </c>
      <c r="E688" s="3">
        <v>4011103</v>
      </c>
      <c r="F688" s="3">
        <v>5</v>
      </c>
      <c r="G688" s="3" t="s">
        <v>332</v>
      </c>
      <c r="H688" s="3"/>
      <c r="I688" s="3" t="s">
        <v>333</v>
      </c>
      <c r="J688" s="3"/>
      <c r="K688" s="3" t="s">
        <v>334</v>
      </c>
      <c r="L688" s="3"/>
      <c r="M688" s="3"/>
      <c r="N688" s="3"/>
      <c r="O688" s="3"/>
      <c r="P688" s="3"/>
      <c r="Q688" s="3" t="s">
        <v>335</v>
      </c>
      <c r="R688" s="3"/>
      <c r="S688" s="3" t="str">
        <f>IF(H688="","",$B$2&amp;G688&amp;$B$2&amp;$B$1&amp;H688)</f>
        <v/>
      </c>
      <c r="T688" s="3" t="str">
        <f>IF(J688="","",$B$2&amp;I688&amp;$B$2&amp;$B$1&amp;J688)</f>
        <v/>
      </c>
      <c r="U688" s="3" t="str">
        <f>IF(L688="","",$B$2&amp;K688&amp;$B$2&amp;$B$1&amp;L688)</f>
        <v/>
      </c>
      <c r="V688" s="3" t="str">
        <f>IF(N688="","",$B$2&amp;M688&amp;$B$2&amp;$B$1&amp;N688)</f>
        <v/>
      </c>
      <c r="W688" s="3" t="str">
        <f>IF(P688="","",$B$2&amp;O688&amp;$B$2&amp;$B$1&amp;P688)</f>
        <v/>
      </c>
      <c r="X688" s="3" t="str">
        <f>IF(R688="","",$B$2&amp;Q688&amp;$B$2&amp;$B$1&amp;R688)</f>
        <v/>
      </c>
      <c r="Y688" s="3" t="str">
        <f t="shared" si="190"/>
        <v>{}</v>
      </c>
      <c r="Z688" s="11" t="s">
        <v>358</v>
      </c>
      <c r="AA688" s="11" t="str">
        <f t="shared" si="204"/>
        <v>5级：放置在产业中时，产业收入提高&lt;c=A6EC41&gt;128&lt;/c&gt;倍，产业升级消耗减少&lt;c=A6EC41&gt;128&lt;/c&gt;倍</v>
      </c>
      <c r="AB688" s="11"/>
      <c r="AC688" s="11"/>
      <c r="AD688" s="11">
        <v>5</v>
      </c>
      <c r="AE688" s="11"/>
      <c r="AF688" s="11" t="s">
        <v>345</v>
      </c>
      <c r="AG688" s="11"/>
      <c r="AH688" s="11"/>
      <c r="AI688" s="11"/>
      <c r="AJ688" s="11" t="s">
        <v>359</v>
      </c>
      <c r="AK688" s="11" t="str">
        <f t="shared" si="205"/>
        <v>&lt;c=A6EC41&gt;</v>
      </c>
      <c r="AL688" s="11">
        <v>128</v>
      </c>
      <c r="AM688" s="11" t="s">
        <v>298</v>
      </c>
      <c r="AN688" s="11" t="s">
        <v>360</v>
      </c>
      <c r="AO688" s="11" t="s">
        <v>304</v>
      </c>
      <c r="AP688" s="11">
        <v>128</v>
      </c>
      <c r="AQ688" s="11" t="s">
        <v>298</v>
      </c>
      <c r="AR688" s="11" t="s">
        <v>361</v>
      </c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 t="str">
        <f t="shared" si="191"/>
        <v>使产业收入提高，升级消耗减少</v>
      </c>
      <c r="BQ688" s="11" t="str">
        <f t="shared" si="201"/>
        <v>5级：放置在产业中时，产业收入提高&lt;c=A6EC41&gt;128&lt;/c&gt;倍，产业升级消耗减少&lt;c=A6EC41&gt;128&lt;/c&gt;倍</v>
      </c>
      <c r="BR688" s="1">
        <f t="shared" si="194"/>
        <v>3</v>
      </c>
      <c r="BS688" s="1">
        <f t="shared" si="195"/>
        <v>305</v>
      </c>
      <c r="BT688" s="1">
        <f>COUNTIF($BS$10:BS688,601)</f>
        <v>14</v>
      </c>
      <c r="BU688" s="1">
        <f t="shared" si="196"/>
        <v>0</v>
      </c>
    </row>
    <row r="689" spans="2:73">
      <c r="B689" s="1" t="str">
        <f t="shared" si="192"/>
        <v>SkillDescBrief// 战斗被动</v>
      </c>
      <c r="C689" s="1" t="str">
        <f t="shared" si="193"/>
        <v>SkillDescDetail// 战斗被动1</v>
      </c>
      <c r="D689" s="7" t="s">
        <v>337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 t="str">
        <f t="shared" si="190"/>
        <v/>
      </c>
      <c r="Z689" s="10" t="s">
        <v>336</v>
      </c>
      <c r="AA689" s="10" t="str">
        <f t="shared" si="204"/>
        <v/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 t="str">
        <f t="shared" si="191"/>
        <v/>
      </c>
      <c r="BQ689" s="10" t="str">
        <f t="shared" si="201"/>
        <v/>
      </c>
      <c r="BR689" s="1">
        <f t="shared" si="194"/>
        <v>0</v>
      </c>
      <c r="BS689" s="1">
        <f t="shared" si="195"/>
        <v>0</v>
      </c>
      <c r="BT689" s="1">
        <f>COUNTIF($BS$10:BS689,601)</f>
        <v>14</v>
      </c>
      <c r="BU689" s="1">
        <f t="shared" si="196"/>
        <v>0</v>
      </c>
    </row>
    <row r="690" spans="2:73">
      <c r="B690" s="1" t="str">
        <f t="shared" si="192"/>
        <v>SkillDescBrief4011104</v>
      </c>
      <c r="C690" s="1" t="str">
        <f t="shared" si="193"/>
        <v>SkillDescDetail401110401</v>
      </c>
      <c r="D690" s="3">
        <v>401110401</v>
      </c>
      <c r="E690" s="3">
        <v>4011104</v>
      </c>
      <c r="F690" s="3">
        <v>1</v>
      </c>
      <c r="G690" s="3" t="s">
        <v>332</v>
      </c>
      <c r="H690" s="3">
        <f ca="1">ROUND(_xlfn.XLOOKUP($F690,$D$1:$D$5,$E$1:$E$5)*OFFSET(H690,5-$F690,0)/0.05,0)*0.05</f>
        <v>0.7</v>
      </c>
      <c r="I690" s="3" t="s">
        <v>333</v>
      </c>
      <c r="J690" s="3"/>
      <c r="K690" s="3" t="s">
        <v>334</v>
      </c>
      <c r="L690" s="3"/>
      <c r="M690" s="3"/>
      <c r="N690" s="3"/>
      <c r="O690" s="3"/>
      <c r="P690" s="3"/>
      <c r="Q690" s="3" t="s">
        <v>335</v>
      </c>
      <c r="R690" s="3"/>
      <c r="S690" s="3" t="str">
        <f ca="1">IF(H690="","",$B$2&amp;G690&amp;$B$2&amp;$B$1&amp;H690)</f>
        <v>"AtkPower":0.7</v>
      </c>
      <c r="T690" s="3" t="str">
        <f>IF(J690="","",$B$2&amp;I690&amp;$B$2&amp;$B$1&amp;J690)</f>
        <v/>
      </c>
      <c r="U690" s="3" t="str">
        <f>IF(L690="","",$B$2&amp;K690&amp;$B$2&amp;$B$1&amp;L690)</f>
        <v/>
      </c>
      <c r="V690" s="3" t="str">
        <f>IF(N690="","",$B$2&amp;M690&amp;$B$2&amp;$B$1&amp;N690)</f>
        <v/>
      </c>
      <c r="W690" s="3" t="str">
        <f>IF(P690="","",$B$2&amp;O690&amp;$B$2&amp;$B$1&amp;P690)</f>
        <v/>
      </c>
      <c r="X690" s="3" t="str">
        <f>IF(R690="","",$B$2&amp;Q690&amp;$B$2&amp;$B$1&amp;R690)</f>
        <v/>
      </c>
      <c r="Y690" s="3" t="str">
        <f ca="1" t="shared" si="190"/>
        <v>{"AtkPower":0.7}</v>
      </c>
      <c r="Z690" s="11" t="s">
        <v>521</v>
      </c>
      <c r="AA690" s="11" t="str">
        <f t="shared" si="204"/>
        <v>核心技能伤害提升&lt;c=A6EC41&gt;1%&lt;/c&gt;，攻击附带&lt;c=A6EC41&gt;1&lt;/c&gt;层电磁，达到&lt;c=A6EC41&gt;3&lt;/c&gt;层后，造成&lt;c=A6EC41&gt;2&lt;/c&gt;秒麻痹</v>
      </c>
      <c r="AB690" s="11"/>
      <c r="AC690" s="11"/>
      <c r="AD690" s="11"/>
      <c r="AE690" s="11"/>
      <c r="AF690" s="11"/>
      <c r="AG690" s="11"/>
      <c r="AH690" s="11"/>
      <c r="AI690" s="11"/>
      <c r="AJ690" s="11" t="s">
        <v>522</v>
      </c>
      <c r="AK690" s="11" t="str">
        <f>$B$6</f>
        <v>&lt;c=A6EC41&gt;</v>
      </c>
      <c r="AL690" s="11" t="str">
        <f>"1%"</f>
        <v>1%</v>
      </c>
      <c r="AM690" s="11" t="s">
        <v>298</v>
      </c>
      <c r="AN690" s="11" t="s">
        <v>523</v>
      </c>
      <c r="AO690" s="11" t="str">
        <f>$B$6</f>
        <v>&lt;c=A6EC41&gt;</v>
      </c>
      <c r="AP690" s="11">
        <v>1</v>
      </c>
      <c r="AQ690" s="11" t="s">
        <v>298</v>
      </c>
      <c r="AR690" s="11" t="s">
        <v>524</v>
      </c>
      <c r="AS690" s="11" t="str">
        <f>$B$6</f>
        <v>&lt;c=A6EC41&gt;</v>
      </c>
      <c r="AT690" s="11">
        <v>3</v>
      </c>
      <c r="AU690" s="11" t="s">
        <v>298</v>
      </c>
      <c r="AV690" s="11" t="s">
        <v>525</v>
      </c>
      <c r="AW690" s="11" t="str">
        <f>$B$6</f>
        <v>&lt;c=A6EC41&gt;</v>
      </c>
      <c r="AX690" s="11">
        <v>2</v>
      </c>
      <c r="AY690" s="11" t="s">
        <v>298</v>
      </c>
      <c r="AZ690" s="11" t="s">
        <v>526</v>
      </c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 t="str">
        <f t="shared" si="191"/>
        <v>攻击附带电磁效果，造成额外伤害</v>
      </c>
      <c r="BQ690" s="11" t="str">
        <f t="shared" si="201"/>
        <v>核心技能伤害提升&lt;c=A6EC41&gt;1%&lt;/c&gt;，攻击附带&lt;c=A6EC41&gt;1&lt;/c&gt;层电磁，达到&lt;c=A6EC41&gt;3&lt;/c&gt;层后，造成&lt;c=A6EC41&gt;2&lt;/c&gt;秒麻痹</v>
      </c>
      <c r="BR690" s="1">
        <f t="shared" si="194"/>
        <v>4</v>
      </c>
      <c r="BS690" s="1">
        <f t="shared" si="195"/>
        <v>401</v>
      </c>
      <c r="BT690" s="1">
        <f>COUNTIF($BS$10:BS690,601)</f>
        <v>14</v>
      </c>
      <c r="BU690" s="1">
        <f t="shared" si="196"/>
        <v>0</v>
      </c>
    </row>
    <row r="691" spans="2:73">
      <c r="B691" s="1" t="str">
        <f t="shared" si="192"/>
        <v>SkillDescBrief4011104</v>
      </c>
      <c r="C691" s="1" t="str">
        <f t="shared" si="193"/>
        <v>SkillDescDetail401110402</v>
      </c>
      <c r="D691" s="3">
        <v>401110402</v>
      </c>
      <c r="E691" s="3">
        <v>4011104</v>
      </c>
      <c r="F691" s="3">
        <v>2</v>
      </c>
      <c r="G691" s="3" t="s">
        <v>332</v>
      </c>
      <c r="H691" s="3">
        <f ca="1">ROUND(_xlfn.XLOOKUP($F691,$D$1:$D$5,$E$1:$E$5)*OFFSET(H691,5-$F691,0)/0.05,0)*0.05</f>
        <v>0.75</v>
      </c>
      <c r="I691" s="3" t="s">
        <v>333</v>
      </c>
      <c r="J691" s="3"/>
      <c r="K691" s="3" t="s">
        <v>334</v>
      </c>
      <c r="L691" s="3"/>
      <c r="M691" s="3"/>
      <c r="N691" s="3"/>
      <c r="O691" s="3"/>
      <c r="P691" s="3"/>
      <c r="Q691" s="3" t="s">
        <v>335</v>
      </c>
      <c r="R691" s="3"/>
      <c r="S691" s="3" t="str">
        <f ca="1">IF(H691="","",$B$2&amp;G691&amp;$B$2&amp;$B$1&amp;H691)</f>
        <v>"AtkPower":0.75</v>
      </c>
      <c r="T691" s="3" t="str">
        <f>IF(J691="","",$B$2&amp;I691&amp;$B$2&amp;$B$1&amp;J691)</f>
        <v/>
      </c>
      <c r="U691" s="3" t="str">
        <f>IF(L691="","",$B$2&amp;K691&amp;$B$2&amp;$B$1&amp;L691)</f>
        <v/>
      </c>
      <c r="V691" s="3" t="str">
        <f>IF(N691="","",$B$2&amp;M691&amp;$B$2&amp;$B$1&amp;N691)</f>
        <v/>
      </c>
      <c r="W691" s="3" t="str">
        <f>IF(P691="","",$B$2&amp;O691&amp;$B$2&amp;$B$1&amp;P691)</f>
        <v/>
      </c>
      <c r="X691" s="3" t="str">
        <f>IF(R691="","",$B$2&amp;Q691&amp;$B$2&amp;$B$1&amp;R691)</f>
        <v/>
      </c>
      <c r="Y691" s="3" t="str">
        <f ca="1" t="shared" si="190"/>
        <v>{"AtkPower":0.75}</v>
      </c>
      <c r="Z691" s="11" t="s">
        <v>521</v>
      </c>
      <c r="AA691" s="11" t="str">
        <f t="shared" si="204"/>
        <v>2级：伤害加成提升至&lt;c=A6EC41&gt;2%&lt;/c&gt;</v>
      </c>
      <c r="AB691" s="11"/>
      <c r="AC691" s="11"/>
      <c r="AD691" s="11">
        <v>2</v>
      </c>
      <c r="AE691" s="11"/>
      <c r="AF691" s="11" t="s">
        <v>345</v>
      </c>
      <c r="AG691" s="11"/>
      <c r="AH691" s="11"/>
      <c r="AI691" s="11"/>
      <c r="AJ691" s="11" t="s">
        <v>527</v>
      </c>
      <c r="AK691" s="11" t="str">
        <f>$B$6</f>
        <v>&lt;c=A6EC41&gt;</v>
      </c>
      <c r="AL691" s="11" t="str">
        <f>"2%"</f>
        <v>2%</v>
      </c>
      <c r="AM691" s="11" t="s">
        <v>298</v>
      </c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 t="str">
        <f t="shared" si="191"/>
        <v>攻击附带电磁效果，造成额外伤害</v>
      </c>
      <c r="BQ691" s="11" t="str">
        <f t="shared" si="201"/>
        <v>2级：伤害加成提升至&lt;c=A6EC41&gt;2%&lt;/c&gt;</v>
      </c>
      <c r="BR691" s="1">
        <f t="shared" si="194"/>
        <v>4</v>
      </c>
      <c r="BS691" s="1">
        <f t="shared" si="195"/>
        <v>402</v>
      </c>
      <c r="BT691" s="1">
        <f>COUNTIF($BS$10:BS691,601)</f>
        <v>14</v>
      </c>
      <c r="BU691" s="1">
        <f t="shared" si="196"/>
        <v>0</v>
      </c>
    </row>
    <row r="692" spans="2:73">
      <c r="B692" s="1" t="str">
        <f t="shared" si="192"/>
        <v>SkillDescBrief4011104</v>
      </c>
      <c r="C692" s="1" t="str">
        <f t="shared" si="193"/>
        <v>SkillDescDetail401110403</v>
      </c>
      <c r="D692" s="3">
        <v>401110403</v>
      </c>
      <c r="E692" s="3">
        <v>4011104</v>
      </c>
      <c r="F692" s="3">
        <v>3</v>
      </c>
      <c r="G692" s="3" t="s">
        <v>332</v>
      </c>
      <c r="H692" s="3">
        <f ca="1">ROUND(_xlfn.XLOOKUP($F692,$D$1:$D$5,$E$1:$E$5)*OFFSET(H692,5-$F692,0)/0.05,0)*0.05</f>
        <v>0.8</v>
      </c>
      <c r="I692" s="3" t="s">
        <v>333</v>
      </c>
      <c r="J692" s="3"/>
      <c r="K692" s="3" t="s">
        <v>334</v>
      </c>
      <c r="L692" s="3"/>
      <c r="M692" s="3"/>
      <c r="N692" s="3"/>
      <c r="O692" s="3"/>
      <c r="P692" s="3"/>
      <c r="Q692" s="3" t="s">
        <v>335</v>
      </c>
      <c r="R692" s="3"/>
      <c r="S692" s="3" t="str">
        <f ca="1">IF(H692="","",$B$2&amp;G692&amp;$B$2&amp;$B$1&amp;H692)</f>
        <v>"AtkPower":0.8</v>
      </c>
      <c r="T692" s="3" t="str">
        <f>IF(J692="","",$B$2&amp;I692&amp;$B$2&amp;$B$1&amp;J692)</f>
        <v/>
      </c>
      <c r="U692" s="3" t="str">
        <f>IF(L692="","",$B$2&amp;K692&amp;$B$2&amp;$B$1&amp;L692)</f>
        <v/>
      </c>
      <c r="V692" s="3" t="str">
        <f>IF(N692="","",$B$2&amp;M692&amp;$B$2&amp;$B$1&amp;N692)</f>
        <v/>
      </c>
      <c r="W692" s="3" t="str">
        <f>IF(P692="","",$B$2&amp;O692&amp;$B$2&amp;$B$1&amp;P692)</f>
        <v/>
      </c>
      <c r="X692" s="3" t="str">
        <f>IF(R692="","",$B$2&amp;Q692&amp;$B$2&amp;$B$1&amp;R692)</f>
        <v/>
      </c>
      <c r="Y692" s="3" t="str">
        <f ca="1" t="shared" si="190"/>
        <v>{"AtkPower":0.8}</v>
      </c>
      <c r="Z692" s="11" t="s">
        <v>521</v>
      </c>
      <c r="AA692" s="11" t="str">
        <f t="shared" si="204"/>
        <v>3级：伤害加成提升至&lt;c=A6EC41&gt;3%&lt;/c&gt;</v>
      </c>
      <c r="AB692" s="11"/>
      <c r="AC692" s="11"/>
      <c r="AD692" s="11">
        <v>3</v>
      </c>
      <c r="AE692" s="11"/>
      <c r="AF692" s="11" t="s">
        <v>345</v>
      </c>
      <c r="AG692" s="11"/>
      <c r="AH692" s="11"/>
      <c r="AI692" s="11"/>
      <c r="AJ692" s="11" t="s">
        <v>527</v>
      </c>
      <c r="AK692" s="11" t="str">
        <f>$B$6</f>
        <v>&lt;c=A6EC41&gt;</v>
      </c>
      <c r="AL692" s="11" t="str">
        <f>"3%"</f>
        <v>3%</v>
      </c>
      <c r="AM692" s="11" t="s">
        <v>298</v>
      </c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 t="str">
        <f t="shared" si="191"/>
        <v>攻击附带电磁效果，造成额外伤害</v>
      </c>
      <c r="BQ692" s="11" t="str">
        <f t="shared" si="201"/>
        <v>3级：伤害加成提升至&lt;c=A6EC41&gt;3%&lt;/c&gt;</v>
      </c>
      <c r="BR692" s="1">
        <f t="shared" si="194"/>
        <v>4</v>
      </c>
      <c r="BS692" s="1">
        <f t="shared" si="195"/>
        <v>403</v>
      </c>
      <c r="BT692" s="1">
        <f>COUNTIF($BS$10:BS692,601)</f>
        <v>14</v>
      </c>
      <c r="BU692" s="1">
        <f t="shared" si="196"/>
        <v>0</v>
      </c>
    </row>
    <row r="693" spans="2:73">
      <c r="B693" s="1" t="str">
        <f t="shared" si="192"/>
        <v>SkillDescBrief4011104</v>
      </c>
      <c r="C693" s="1" t="str">
        <f t="shared" si="193"/>
        <v>SkillDescDetail401110404</v>
      </c>
      <c r="D693" s="3">
        <v>401110404</v>
      </c>
      <c r="E693" s="3">
        <v>4011104</v>
      </c>
      <c r="F693" s="3">
        <v>4</v>
      </c>
      <c r="G693" s="3" t="s">
        <v>332</v>
      </c>
      <c r="H693" s="3">
        <f ca="1">ROUND(_xlfn.XLOOKUP($F693,$D$1:$D$5,$E$1:$E$5)*OFFSET(H693,5-$F693,0)/0.05,0)*0.05</f>
        <v>0.9</v>
      </c>
      <c r="I693" s="3" t="s">
        <v>333</v>
      </c>
      <c r="J693" s="3"/>
      <c r="K693" s="3" t="s">
        <v>334</v>
      </c>
      <c r="L693" s="3"/>
      <c r="M693" s="3"/>
      <c r="N693" s="3"/>
      <c r="O693" s="3"/>
      <c r="P693" s="3"/>
      <c r="Q693" s="3" t="s">
        <v>335</v>
      </c>
      <c r="R693" s="3"/>
      <c r="S693" s="3" t="str">
        <f ca="1">IF(H693="","",$B$2&amp;G693&amp;$B$2&amp;$B$1&amp;H693)</f>
        <v>"AtkPower":0.9</v>
      </c>
      <c r="T693" s="3" t="str">
        <f>IF(J693="","",$B$2&amp;I693&amp;$B$2&amp;$B$1&amp;J693)</f>
        <v/>
      </c>
      <c r="U693" s="3" t="str">
        <f>IF(L693="","",$B$2&amp;K693&amp;$B$2&amp;$B$1&amp;L693)</f>
        <v/>
      </c>
      <c r="V693" s="3" t="str">
        <f>IF(N693="","",$B$2&amp;M693&amp;$B$2&amp;$B$1&amp;N693)</f>
        <v/>
      </c>
      <c r="W693" s="3" t="str">
        <f>IF(P693="","",$B$2&amp;O693&amp;$B$2&amp;$B$1&amp;P693)</f>
        <v/>
      </c>
      <c r="X693" s="3" t="str">
        <f>IF(R693="","",$B$2&amp;Q693&amp;$B$2&amp;$B$1&amp;R693)</f>
        <v/>
      </c>
      <c r="Y693" s="3" t="str">
        <f ca="1" t="shared" si="190"/>
        <v>{"AtkPower":0.9}</v>
      </c>
      <c r="Z693" s="11" t="s">
        <v>521</v>
      </c>
      <c r="AA693" s="11" t="str">
        <f t="shared" si="204"/>
        <v>4级：伤害加成提升至&lt;c=A6EC41&gt;4%&lt;/c&gt;</v>
      </c>
      <c r="AB693" s="11"/>
      <c r="AC693" s="11"/>
      <c r="AD693" s="11">
        <v>4</v>
      </c>
      <c r="AE693" s="11"/>
      <c r="AF693" s="11" t="s">
        <v>345</v>
      </c>
      <c r="AG693" s="11"/>
      <c r="AH693" s="11"/>
      <c r="AI693" s="11"/>
      <c r="AJ693" s="11" t="s">
        <v>527</v>
      </c>
      <c r="AK693" s="11" t="str">
        <f>$B$6</f>
        <v>&lt;c=A6EC41&gt;</v>
      </c>
      <c r="AL693" s="11" t="str">
        <f>"4%"</f>
        <v>4%</v>
      </c>
      <c r="AM693" s="11" t="s">
        <v>298</v>
      </c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 t="str">
        <f t="shared" si="191"/>
        <v>攻击附带电磁效果，造成额外伤害</v>
      </c>
      <c r="BQ693" s="11" t="str">
        <f t="shared" si="201"/>
        <v>4级：伤害加成提升至&lt;c=A6EC41&gt;4%&lt;/c&gt;</v>
      </c>
      <c r="BR693" s="1">
        <f t="shared" si="194"/>
        <v>4</v>
      </c>
      <c r="BS693" s="1">
        <f t="shared" si="195"/>
        <v>404</v>
      </c>
      <c r="BT693" s="1">
        <f>COUNTIF($BS$10:BS693,601)</f>
        <v>14</v>
      </c>
      <c r="BU693" s="1">
        <f t="shared" si="196"/>
        <v>0</v>
      </c>
    </row>
    <row r="694" spans="2:73">
      <c r="B694" s="1" t="str">
        <f t="shared" si="192"/>
        <v>SkillDescBrief4011104</v>
      </c>
      <c r="C694" s="1" t="str">
        <f t="shared" si="193"/>
        <v>SkillDescDetail401110405</v>
      </c>
      <c r="D694" s="3">
        <v>401110405</v>
      </c>
      <c r="E694" s="3">
        <v>4011104</v>
      </c>
      <c r="F694" s="3">
        <v>5</v>
      </c>
      <c r="G694" s="3" t="s">
        <v>332</v>
      </c>
      <c r="H694" s="3">
        <v>1</v>
      </c>
      <c r="I694" s="3" t="s">
        <v>333</v>
      </c>
      <c r="J694" s="3"/>
      <c r="K694" s="3" t="s">
        <v>334</v>
      </c>
      <c r="L694" s="3"/>
      <c r="M694" s="3"/>
      <c r="N694" s="3"/>
      <c r="O694" s="3"/>
      <c r="P694" s="3"/>
      <c r="Q694" s="3" t="s">
        <v>335</v>
      </c>
      <c r="R694" s="3"/>
      <c r="S694" s="3" t="str">
        <f>IF(H694="","",$B$2&amp;G694&amp;$B$2&amp;$B$1&amp;H694)</f>
        <v>"AtkPower":1</v>
      </c>
      <c r="T694" s="3" t="str">
        <f>IF(J694="","",$B$2&amp;I694&amp;$B$2&amp;$B$1&amp;J694)</f>
        <v/>
      </c>
      <c r="U694" s="3" t="str">
        <f>IF(L694="","",$B$2&amp;K694&amp;$B$2&amp;$B$1&amp;L694)</f>
        <v/>
      </c>
      <c r="V694" s="3" t="str">
        <f>IF(N694="","",$B$2&amp;M694&amp;$B$2&amp;$B$1&amp;N694)</f>
        <v/>
      </c>
      <c r="W694" s="3" t="str">
        <f>IF(P694="","",$B$2&amp;O694&amp;$B$2&amp;$B$1&amp;P694)</f>
        <v/>
      </c>
      <c r="X694" s="3" t="str">
        <f>IF(R694="","",$B$2&amp;Q694&amp;$B$2&amp;$B$1&amp;R694)</f>
        <v/>
      </c>
      <c r="Y694" s="3" t="str">
        <f t="shared" si="190"/>
        <v>{"AtkPower":1}</v>
      </c>
      <c r="Z694" s="11" t="s">
        <v>521</v>
      </c>
      <c r="AA694" s="11" t="str">
        <f t="shared" si="204"/>
        <v>5级：伤害加成提升至&lt;c=A6EC41&gt;5%&lt;/c&gt;</v>
      </c>
      <c r="AB694" s="11"/>
      <c r="AC694" s="11"/>
      <c r="AD694" s="11">
        <v>5</v>
      </c>
      <c r="AE694" s="11"/>
      <c r="AF694" s="11" t="s">
        <v>345</v>
      </c>
      <c r="AG694" s="11"/>
      <c r="AH694" s="11"/>
      <c r="AI694" s="11"/>
      <c r="AJ694" s="11" t="s">
        <v>527</v>
      </c>
      <c r="AK694" s="11" t="str">
        <f>$B$6</f>
        <v>&lt;c=A6EC41&gt;</v>
      </c>
      <c r="AL694" s="11" t="str">
        <f>"5%"</f>
        <v>5%</v>
      </c>
      <c r="AM694" s="11" t="s">
        <v>298</v>
      </c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 t="str">
        <f t="shared" si="191"/>
        <v>攻击附带电磁效果，造成额外伤害</v>
      </c>
      <c r="BQ694" s="11" t="str">
        <f t="shared" si="201"/>
        <v>5级：伤害加成提升至&lt;c=A6EC41&gt;5%&lt;/c&gt;</v>
      </c>
      <c r="BR694" s="1">
        <f t="shared" si="194"/>
        <v>4</v>
      </c>
      <c r="BS694" s="1">
        <f t="shared" si="195"/>
        <v>405</v>
      </c>
      <c r="BT694" s="1">
        <f>COUNTIF($BS$10:BS694,601)</f>
        <v>14</v>
      </c>
      <c r="BU694" s="1">
        <f t="shared" si="196"/>
        <v>0</v>
      </c>
    </row>
    <row r="695" spans="2:73">
      <c r="B695" s="1" t="str">
        <f t="shared" si="192"/>
        <v>SkillDescBrief// 战斗被动</v>
      </c>
      <c r="C695" s="1" t="str">
        <f t="shared" si="193"/>
        <v>SkillDescDetail// 战斗被动2</v>
      </c>
      <c r="D695" s="7" t="s">
        <v>338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 t="str">
        <f t="shared" si="190"/>
        <v/>
      </c>
      <c r="Z695" s="10" t="s">
        <v>336</v>
      </c>
      <c r="AA695" s="10" t="str">
        <f t="shared" si="204"/>
        <v/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 t="str">
        <f t="shared" si="191"/>
        <v/>
      </c>
      <c r="BQ695" s="10" t="str">
        <f t="shared" si="201"/>
        <v/>
      </c>
      <c r="BR695" s="1">
        <f t="shared" si="194"/>
        <v>0</v>
      </c>
      <c r="BS695" s="1">
        <f t="shared" si="195"/>
        <v>0</v>
      </c>
      <c r="BT695" s="1">
        <f>COUNTIF($BS$10:BS695,601)</f>
        <v>14</v>
      </c>
      <c r="BU695" s="1">
        <f t="shared" si="196"/>
        <v>0</v>
      </c>
    </row>
    <row r="696" spans="2:73">
      <c r="B696" s="1" t="str">
        <f t="shared" si="192"/>
        <v>SkillDescBrief4011105</v>
      </c>
      <c r="C696" s="1" t="str">
        <f t="shared" si="193"/>
        <v>SkillDescDetail401110501</v>
      </c>
      <c r="D696" s="3">
        <v>401110501</v>
      </c>
      <c r="E696" s="3">
        <v>4011105</v>
      </c>
      <c r="F696" s="3">
        <v>1</v>
      </c>
      <c r="G696" s="3" t="s">
        <v>332</v>
      </c>
      <c r="H696" s="3"/>
      <c r="I696" s="3" t="s">
        <v>333</v>
      </c>
      <c r="J696" s="3"/>
      <c r="K696" s="3" t="s">
        <v>334</v>
      </c>
      <c r="L696" s="3"/>
      <c r="M696" s="3"/>
      <c r="N696" s="3"/>
      <c r="O696" s="3"/>
      <c r="P696" s="3"/>
      <c r="Q696" s="3" t="s">
        <v>335</v>
      </c>
      <c r="R696" s="3"/>
      <c r="S696" s="3" t="str">
        <f>IF(H696="","",$B$2&amp;G696&amp;$B$2&amp;$B$1&amp;H696)</f>
        <v/>
      </c>
      <c r="T696" s="3" t="str">
        <f>IF(J696="","",$B$2&amp;I696&amp;$B$2&amp;$B$1&amp;J696)</f>
        <v/>
      </c>
      <c r="U696" s="3" t="str">
        <f>IF(L696="","",$B$2&amp;K696&amp;$B$2&amp;$B$1&amp;L696)</f>
        <v/>
      </c>
      <c r="V696" s="3" t="str">
        <f>IF(N696="","",$B$2&amp;M696&amp;$B$2&amp;$B$1&amp;N696)</f>
        <v/>
      </c>
      <c r="W696" s="3" t="str">
        <f>IF(P696="","",$B$2&amp;O696&amp;$B$2&amp;$B$1&amp;P696)</f>
        <v/>
      </c>
      <c r="X696" s="3" t="str">
        <f>IF(R696="","",$B$2&amp;Q696&amp;$B$2&amp;$B$1&amp;R696)</f>
        <v/>
      </c>
      <c r="Y696" s="3" t="str">
        <f t="shared" si="190"/>
        <v>{}</v>
      </c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>
        <f t="shared" si="191"/>
        <v>0</v>
      </c>
      <c r="BQ696" s="11">
        <f t="shared" si="201"/>
        <v>0</v>
      </c>
      <c r="BR696" s="1">
        <f t="shared" si="194"/>
        <v>5</v>
      </c>
      <c r="BS696" s="1">
        <f t="shared" si="195"/>
        <v>501</v>
      </c>
      <c r="BT696" s="1">
        <f>COUNTIF($BS$10:BS696,601)</f>
        <v>14</v>
      </c>
      <c r="BU696" s="1">
        <f t="shared" si="196"/>
        <v>0</v>
      </c>
    </row>
    <row r="697" spans="2:73">
      <c r="B697" s="1" t="str">
        <f t="shared" si="192"/>
        <v>SkillDescBrief4011105</v>
      </c>
      <c r="C697" s="1" t="str">
        <f t="shared" si="193"/>
        <v>SkillDescDetail401110502</v>
      </c>
      <c r="D697" s="3">
        <v>401110502</v>
      </c>
      <c r="E697" s="3">
        <v>4011105</v>
      </c>
      <c r="F697" s="3">
        <v>2</v>
      </c>
      <c r="G697" s="3" t="s">
        <v>332</v>
      </c>
      <c r="H697" s="3"/>
      <c r="I697" s="3" t="s">
        <v>333</v>
      </c>
      <c r="J697" s="3"/>
      <c r="K697" s="3" t="s">
        <v>334</v>
      </c>
      <c r="L697" s="3"/>
      <c r="M697" s="3"/>
      <c r="N697" s="3"/>
      <c r="O697" s="3"/>
      <c r="P697" s="3"/>
      <c r="Q697" s="3" t="s">
        <v>335</v>
      </c>
      <c r="R697" s="3"/>
      <c r="S697" s="3" t="str">
        <f>IF(H697="","",$B$2&amp;G697&amp;$B$2&amp;$B$1&amp;H697)</f>
        <v/>
      </c>
      <c r="T697" s="3" t="str">
        <f>IF(J697="","",$B$2&amp;I697&amp;$B$2&amp;$B$1&amp;J697)</f>
        <v/>
      </c>
      <c r="U697" s="3" t="str">
        <f>IF(L697="","",$B$2&amp;K697&amp;$B$2&amp;$B$1&amp;L697)</f>
        <v/>
      </c>
      <c r="V697" s="3" t="str">
        <f>IF(N697="","",$B$2&amp;M697&amp;$B$2&amp;$B$1&amp;N697)</f>
        <v/>
      </c>
      <c r="W697" s="3" t="str">
        <f>IF(P697="","",$B$2&amp;O697&amp;$B$2&amp;$B$1&amp;P697)</f>
        <v/>
      </c>
      <c r="X697" s="3" t="str">
        <f>IF(R697="","",$B$2&amp;Q697&amp;$B$2&amp;$B$1&amp;R697)</f>
        <v/>
      </c>
      <c r="Y697" s="3" t="str">
        <f t="shared" si="190"/>
        <v>{}</v>
      </c>
      <c r="Z697" s="11" t="s">
        <v>336</v>
      </c>
      <c r="AA697" s="11" t="str">
        <f t="shared" si="204"/>
        <v/>
      </c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 t="str">
        <f t="shared" si="191"/>
        <v/>
      </c>
      <c r="BQ697" s="11" t="str">
        <f t="shared" si="201"/>
        <v/>
      </c>
      <c r="BR697" s="1">
        <f t="shared" si="194"/>
        <v>5</v>
      </c>
      <c r="BS697" s="1">
        <f t="shared" si="195"/>
        <v>502</v>
      </c>
      <c r="BT697" s="1">
        <f>COUNTIF($BS$10:BS697,601)</f>
        <v>14</v>
      </c>
      <c r="BU697" s="1">
        <f t="shared" si="196"/>
        <v>0</v>
      </c>
    </row>
    <row r="698" spans="2:73">
      <c r="B698" s="1" t="str">
        <f t="shared" si="192"/>
        <v>SkillDescBrief4011105</v>
      </c>
      <c r="C698" s="1" t="str">
        <f t="shared" si="193"/>
        <v>SkillDescDetail401110503</v>
      </c>
      <c r="D698" s="3">
        <v>401110503</v>
      </c>
      <c r="E698" s="3">
        <v>4011105</v>
      </c>
      <c r="F698" s="3">
        <v>3</v>
      </c>
      <c r="G698" s="3" t="s">
        <v>332</v>
      </c>
      <c r="H698" s="3"/>
      <c r="I698" s="3" t="s">
        <v>333</v>
      </c>
      <c r="J698" s="3"/>
      <c r="K698" s="3" t="s">
        <v>334</v>
      </c>
      <c r="L698" s="3"/>
      <c r="M698" s="3"/>
      <c r="N698" s="3"/>
      <c r="O698" s="3"/>
      <c r="P698" s="3"/>
      <c r="Q698" s="3" t="s">
        <v>335</v>
      </c>
      <c r="R698" s="3"/>
      <c r="S698" s="3" t="str">
        <f>IF(H698="","",$B$2&amp;G698&amp;$B$2&amp;$B$1&amp;H698)</f>
        <v/>
      </c>
      <c r="T698" s="3" t="str">
        <f>IF(J698="","",$B$2&amp;I698&amp;$B$2&amp;$B$1&amp;J698)</f>
        <v/>
      </c>
      <c r="U698" s="3" t="str">
        <f>IF(L698="","",$B$2&amp;K698&amp;$B$2&amp;$B$1&amp;L698)</f>
        <v/>
      </c>
      <c r="V698" s="3" t="str">
        <f>IF(N698="","",$B$2&amp;M698&amp;$B$2&amp;$B$1&amp;N698)</f>
        <v/>
      </c>
      <c r="W698" s="3" t="str">
        <f>IF(P698="","",$B$2&amp;O698&amp;$B$2&amp;$B$1&amp;P698)</f>
        <v/>
      </c>
      <c r="X698" s="3" t="str">
        <f>IF(R698="","",$B$2&amp;Q698&amp;$B$2&amp;$B$1&amp;R698)</f>
        <v/>
      </c>
      <c r="Y698" s="3" t="str">
        <f t="shared" si="190"/>
        <v>{}</v>
      </c>
      <c r="Z698" s="11" t="s">
        <v>336</v>
      </c>
      <c r="AA698" s="11" t="str">
        <f t="shared" si="204"/>
        <v/>
      </c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 t="str">
        <f t="shared" si="191"/>
        <v/>
      </c>
      <c r="BQ698" s="11" t="str">
        <f t="shared" si="201"/>
        <v/>
      </c>
      <c r="BR698" s="1">
        <f t="shared" si="194"/>
        <v>5</v>
      </c>
      <c r="BS698" s="1">
        <f t="shared" si="195"/>
        <v>503</v>
      </c>
      <c r="BT698" s="1">
        <f>COUNTIF($BS$10:BS698,601)</f>
        <v>14</v>
      </c>
      <c r="BU698" s="1">
        <f t="shared" si="196"/>
        <v>0</v>
      </c>
    </row>
    <row r="699" spans="2:73">
      <c r="B699" s="1" t="str">
        <f t="shared" si="192"/>
        <v>SkillDescBrief4011105</v>
      </c>
      <c r="C699" s="1" t="str">
        <f t="shared" si="193"/>
        <v>SkillDescDetail401110504</v>
      </c>
      <c r="D699" s="3">
        <v>401110504</v>
      </c>
      <c r="E699" s="3">
        <v>4011105</v>
      </c>
      <c r="F699" s="3">
        <v>4</v>
      </c>
      <c r="G699" s="3" t="s">
        <v>332</v>
      </c>
      <c r="H699" s="3"/>
      <c r="I699" s="3" t="s">
        <v>333</v>
      </c>
      <c r="J699" s="3"/>
      <c r="K699" s="3" t="s">
        <v>334</v>
      </c>
      <c r="L699" s="3"/>
      <c r="M699" s="3"/>
      <c r="N699" s="3"/>
      <c r="O699" s="3"/>
      <c r="P699" s="3"/>
      <c r="Q699" s="3" t="s">
        <v>335</v>
      </c>
      <c r="R699" s="3"/>
      <c r="S699" s="3" t="str">
        <f>IF(H699="","",$B$2&amp;G699&amp;$B$2&amp;$B$1&amp;H699)</f>
        <v/>
      </c>
      <c r="T699" s="3" t="str">
        <f>IF(J699="","",$B$2&amp;I699&amp;$B$2&amp;$B$1&amp;J699)</f>
        <v/>
      </c>
      <c r="U699" s="3" t="str">
        <f>IF(L699="","",$B$2&amp;K699&amp;$B$2&amp;$B$1&amp;L699)</f>
        <v/>
      </c>
      <c r="V699" s="3" t="str">
        <f>IF(N699="","",$B$2&amp;M699&amp;$B$2&amp;$B$1&amp;N699)</f>
        <v/>
      </c>
      <c r="W699" s="3" t="str">
        <f>IF(P699="","",$B$2&amp;O699&amp;$B$2&amp;$B$1&amp;P699)</f>
        <v/>
      </c>
      <c r="X699" s="3" t="str">
        <f>IF(R699="","",$B$2&amp;Q699&amp;$B$2&amp;$B$1&amp;R699)</f>
        <v/>
      </c>
      <c r="Y699" s="3" t="str">
        <f t="shared" si="190"/>
        <v>{}</v>
      </c>
      <c r="Z699" s="11" t="s">
        <v>336</v>
      </c>
      <c r="AA699" s="11" t="str">
        <f t="shared" si="204"/>
        <v/>
      </c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 t="str">
        <f t="shared" si="191"/>
        <v/>
      </c>
      <c r="BQ699" s="11" t="str">
        <f t="shared" si="201"/>
        <v/>
      </c>
      <c r="BR699" s="1">
        <f t="shared" si="194"/>
        <v>5</v>
      </c>
      <c r="BS699" s="1">
        <f t="shared" si="195"/>
        <v>504</v>
      </c>
      <c r="BT699" s="1">
        <f>COUNTIF($BS$10:BS699,601)</f>
        <v>14</v>
      </c>
      <c r="BU699" s="1">
        <f t="shared" si="196"/>
        <v>0</v>
      </c>
    </row>
    <row r="700" spans="2:73">
      <c r="B700" s="1" t="str">
        <f t="shared" si="192"/>
        <v>SkillDescBrief4011105</v>
      </c>
      <c r="C700" s="1" t="str">
        <f t="shared" si="193"/>
        <v>SkillDescDetail401110505</v>
      </c>
      <c r="D700" s="3">
        <v>401110505</v>
      </c>
      <c r="E700" s="3">
        <v>4011105</v>
      </c>
      <c r="F700" s="3">
        <v>5</v>
      </c>
      <c r="G700" s="3" t="s">
        <v>332</v>
      </c>
      <c r="H700" s="3"/>
      <c r="I700" s="3" t="s">
        <v>333</v>
      </c>
      <c r="J700" s="3"/>
      <c r="K700" s="3" t="s">
        <v>334</v>
      </c>
      <c r="L700" s="3"/>
      <c r="M700" s="3"/>
      <c r="N700" s="3"/>
      <c r="O700" s="3"/>
      <c r="P700" s="3"/>
      <c r="Q700" s="3" t="s">
        <v>335</v>
      </c>
      <c r="R700" s="3"/>
      <c r="S700" s="3" t="str">
        <f>IF(H700="","",$B$2&amp;G700&amp;$B$2&amp;$B$1&amp;H700)</f>
        <v/>
      </c>
      <c r="T700" s="3" t="str">
        <f>IF(J700="","",$B$2&amp;I700&amp;$B$2&amp;$B$1&amp;J700)</f>
        <v/>
      </c>
      <c r="U700" s="3" t="str">
        <f>IF(L700="","",$B$2&amp;K700&amp;$B$2&amp;$B$1&amp;L700)</f>
        <v/>
      </c>
      <c r="V700" s="3" t="str">
        <f>IF(N700="","",$B$2&amp;M700&amp;$B$2&amp;$B$1&amp;N700)</f>
        <v/>
      </c>
      <c r="W700" s="3" t="str">
        <f>IF(P700="","",$B$2&amp;O700&amp;$B$2&amp;$B$1&amp;P700)</f>
        <v/>
      </c>
      <c r="X700" s="3" t="str">
        <f>IF(R700="","",$B$2&amp;Q700&amp;$B$2&amp;$B$1&amp;R700)</f>
        <v/>
      </c>
      <c r="Y700" s="3" t="str">
        <f t="shared" si="190"/>
        <v>{}</v>
      </c>
      <c r="Z700" s="11" t="s">
        <v>336</v>
      </c>
      <c r="AA700" s="11" t="str">
        <f t="shared" si="204"/>
        <v/>
      </c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 t="str">
        <f t="shared" si="191"/>
        <v/>
      </c>
      <c r="BQ700" s="11" t="str">
        <f t="shared" si="201"/>
        <v/>
      </c>
      <c r="BR700" s="1">
        <f t="shared" si="194"/>
        <v>5</v>
      </c>
      <c r="BS700" s="1">
        <f t="shared" si="195"/>
        <v>505</v>
      </c>
      <c r="BT700" s="1">
        <f>COUNTIF($BS$10:BS700,601)</f>
        <v>14</v>
      </c>
      <c r="BU700" s="1">
        <f t="shared" si="196"/>
        <v>0</v>
      </c>
    </row>
    <row r="701" spans="2:73">
      <c r="B701" s="1" t="str">
        <f t="shared" si="192"/>
        <v>SkillDescBrief// 战斗被动</v>
      </c>
      <c r="C701" s="1" t="str">
        <f t="shared" si="193"/>
        <v>SkillDescDetail// 战斗被动3</v>
      </c>
      <c r="D701" s="7" t="s">
        <v>339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 t="str">
        <f t="shared" si="190"/>
        <v/>
      </c>
      <c r="Z701" s="10" t="s">
        <v>336</v>
      </c>
      <c r="AA701" s="10" t="str">
        <f t="shared" si="204"/>
        <v/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 t="str">
        <f t="shared" si="191"/>
        <v/>
      </c>
      <c r="BQ701" s="10" t="str">
        <f t="shared" si="201"/>
        <v/>
      </c>
      <c r="BR701" s="1">
        <f t="shared" si="194"/>
        <v>0</v>
      </c>
      <c r="BS701" s="1">
        <f t="shared" si="195"/>
        <v>0</v>
      </c>
      <c r="BT701" s="1">
        <f>COUNTIF($BS$10:BS701,601)</f>
        <v>14</v>
      </c>
      <c r="BU701" s="1">
        <f t="shared" si="196"/>
        <v>0</v>
      </c>
    </row>
    <row r="702" spans="2:73">
      <c r="B702" s="1" t="str">
        <f t="shared" si="192"/>
        <v>SkillDescBrief4011106</v>
      </c>
      <c r="C702" s="1" t="str">
        <f t="shared" si="193"/>
        <v>SkillDescDetail401110601</v>
      </c>
      <c r="D702" s="3">
        <v>401110601</v>
      </c>
      <c r="E702" s="3">
        <v>4011106</v>
      </c>
      <c r="F702" s="3">
        <v>1</v>
      </c>
      <c r="G702" s="3" t="s">
        <v>332</v>
      </c>
      <c r="H702" s="3"/>
      <c r="I702" s="3" t="s">
        <v>333</v>
      </c>
      <c r="J702" s="3"/>
      <c r="K702" s="3" t="s">
        <v>334</v>
      </c>
      <c r="L702" s="3"/>
      <c r="M702" s="3"/>
      <c r="N702" s="3"/>
      <c r="O702" s="3"/>
      <c r="P702" s="3"/>
      <c r="Q702" s="3" t="s">
        <v>335</v>
      </c>
      <c r="R702" s="3"/>
      <c r="S702" s="3" t="str">
        <f>IF(H702="","",$B$2&amp;G702&amp;$B$2&amp;$B$1&amp;H702)</f>
        <v/>
      </c>
      <c r="T702" s="3" t="str">
        <f>IF(J702="","",$B$2&amp;I702&amp;$B$2&amp;$B$1&amp;J702)</f>
        <v/>
      </c>
      <c r="U702" s="3" t="str">
        <f>IF(L702="","",$B$2&amp;K702&amp;$B$2&amp;$B$1&amp;L702)</f>
        <v/>
      </c>
      <c r="V702" s="3" t="str">
        <f>IF(N702="","",$B$2&amp;M702&amp;$B$2&amp;$B$1&amp;N702)</f>
        <v/>
      </c>
      <c r="W702" s="3" t="str">
        <f>IF(P702="","",$B$2&amp;O702&amp;$B$2&amp;$B$1&amp;P702)</f>
        <v/>
      </c>
      <c r="X702" s="3" t="str">
        <f>IF(R702="","",$B$2&amp;Q702&amp;$B$2&amp;$B$1&amp;R702)</f>
        <v/>
      </c>
      <c r="Y702" s="3" t="str">
        <f t="shared" si="190"/>
        <v>{}</v>
      </c>
      <c r="Z702" s="11" t="s">
        <v>367</v>
      </c>
      <c r="AA702" s="11" t="str">
        <f t="shared" si="20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02" s="11"/>
      <c r="AC702" s="11"/>
      <c r="AD702" s="11"/>
      <c r="AE702" s="11"/>
      <c r="AF702" s="11"/>
      <c r="AG702" s="11"/>
      <c r="AH702" s="11"/>
      <c r="AI702" s="11"/>
      <c r="AJ702" s="11" t="s">
        <v>368</v>
      </c>
      <c r="AK702" s="11" t="str">
        <f>$B$6</f>
        <v>&lt;c=A6EC41&gt;</v>
      </c>
      <c r="AL702" s="11">
        <v>1</v>
      </c>
      <c r="AM702" s="11" t="s">
        <v>298</v>
      </c>
      <c r="AN702" s="11" t="s">
        <v>369</v>
      </c>
      <c r="AO702" s="11" t="str">
        <f t="shared" ref="AO702:AO706" si="206">$B$8&amp;$B$6</f>
        <v>&lt;q=attr_atk&gt;&lt;c=A6EC41&gt;</v>
      </c>
      <c r="AP702" s="11" t="str">
        <f t="shared" ref="AP702:AP706" si="207">ROUND($H702*100,2)&amp;"%"</f>
        <v>0%</v>
      </c>
      <c r="AQ702" s="11" t="s">
        <v>298</v>
      </c>
      <c r="AR702" s="11" t="s">
        <v>370</v>
      </c>
      <c r="AS702" s="11" t="str">
        <f>$B$6</f>
        <v>&lt;c=A6EC41&gt;</v>
      </c>
      <c r="AT702" s="11">
        <v>1</v>
      </c>
      <c r="AU702" s="11" t="s">
        <v>298</v>
      </c>
      <c r="AV702" s="11" t="s">
        <v>371</v>
      </c>
      <c r="AW702" s="11" t="str">
        <f>$B$6</f>
        <v>&lt;c=A6EC41&gt;</v>
      </c>
      <c r="AX702" s="11">
        <v>6</v>
      </c>
      <c r="AY702" s="11" t="s">
        <v>298</v>
      </c>
      <c r="AZ702" s="11" t="s">
        <v>372</v>
      </c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 t="str">
        <f t="shared" si="191"/>
        <v>这是一个专属装备技能，它很好很强大</v>
      </c>
      <c r="BQ702" s="11" t="str">
        <f t="shared" si="20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02" s="1">
        <f t="shared" si="194"/>
        <v>6</v>
      </c>
      <c r="BS702" s="1">
        <f t="shared" si="195"/>
        <v>601</v>
      </c>
      <c r="BT702" s="1">
        <f>COUNTIF($BS$10:BS702,601)</f>
        <v>15</v>
      </c>
      <c r="BU702" s="1">
        <f t="shared" si="196"/>
        <v>1</v>
      </c>
    </row>
    <row r="703" spans="2:73">
      <c r="B703" s="1" t="str">
        <f t="shared" si="192"/>
        <v>SkillDescBrief4011106</v>
      </c>
      <c r="C703" s="1" t="str">
        <f t="shared" si="193"/>
        <v>SkillDescDetail401110602</v>
      </c>
      <c r="D703" s="3">
        <v>401110602</v>
      </c>
      <c r="E703" s="3">
        <v>4011106</v>
      </c>
      <c r="F703" s="3">
        <v>2</v>
      </c>
      <c r="G703" s="3" t="s">
        <v>332</v>
      </c>
      <c r="H703" s="3"/>
      <c r="I703" s="3" t="s">
        <v>333</v>
      </c>
      <c r="J703" s="3"/>
      <c r="K703" s="3" t="s">
        <v>334</v>
      </c>
      <c r="L703" s="3"/>
      <c r="M703" s="3"/>
      <c r="N703" s="3"/>
      <c r="O703" s="3"/>
      <c r="P703" s="3"/>
      <c r="Q703" s="3" t="s">
        <v>335</v>
      </c>
      <c r="R703" s="3"/>
      <c r="S703" s="3" t="str">
        <f>IF(H703="","",$B$2&amp;G703&amp;$B$2&amp;$B$1&amp;H703)</f>
        <v/>
      </c>
      <c r="T703" s="3" t="str">
        <f>IF(J703="","",$B$2&amp;I703&amp;$B$2&amp;$B$1&amp;J703)</f>
        <v/>
      </c>
      <c r="U703" s="3" t="str">
        <f>IF(L703="","",$B$2&amp;K703&amp;$B$2&amp;$B$1&amp;L703)</f>
        <v/>
      </c>
      <c r="V703" s="3" t="str">
        <f>IF(N703="","",$B$2&amp;M703&amp;$B$2&amp;$B$1&amp;N703)</f>
        <v/>
      </c>
      <c r="W703" s="3" t="str">
        <f>IF(P703="","",$B$2&amp;O703&amp;$B$2&amp;$B$1&amp;P703)</f>
        <v/>
      </c>
      <c r="X703" s="3" t="str">
        <f>IF(R703="","",$B$2&amp;Q703&amp;$B$2&amp;$B$1&amp;R703)</f>
        <v/>
      </c>
      <c r="Y703" s="3" t="str">
        <f t="shared" si="190"/>
        <v>{}</v>
      </c>
      <c r="Z703" s="11" t="s">
        <v>367</v>
      </c>
      <c r="AA703" s="11" t="str">
        <f t="shared" si="204"/>
        <v>2级：伤害提升至&lt;q=attr_atk&gt;&lt;c=A6EC41&gt;0%&lt;/c&gt;</v>
      </c>
      <c r="AB703" s="11"/>
      <c r="AC703" s="11"/>
      <c r="AD703" s="11">
        <v>2</v>
      </c>
      <c r="AE703" s="11"/>
      <c r="AF703" s="11" t="s">
        <v>345</v>
      </c>
      <c r="AG703" s="11"/>
      <c r="AH703" s="11"/>
      <c r="AI703" s="11"/>
      <c r="AJ703" s="11"/>
      <c r="AK703" s="11"/>
      <c r="AL703" s="11"/>
      <c r="AM703" s="11"/>
      <c r="AN703" s="11" t="s">
        <v>346</v>
      </c>
      <c r="AO703" s="11" t="str">
        <f t="shared" si="206"/>
        <v>&lt;q=attr_atk&gt;&lt;c=A6EC41&gt;</v>
      </c>
      <c r="AP703" s="11" t="str">
        <f t="shared" si="207"/>
        <v>0%</v>
      </c>
      <c r="AQ703" s="11" t="s">
        <v>298</v>
      </c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 t="str">
        <f t="shared" si="191"/>
        <v>这是一个专属装备技能，它很好很强大</v>
      </c>
      <c r="BQ703" s="11" t="str">
        <f t="shared" si="201"/>
        <v>2级：伤害提升至&lt;q=attr_atk&gt;&lt;c=A6EC41&gt;0%&lt;/c&gt;</v>
      </c>
      <c r="BR703" s="1">
        <f t="shared" si="194"/>
        <v>6</v>
      </c>
      <c r="BS703" s="1">
        <f t="shared" si="195"/>
        <v>602</v>
      </c>
      <c r="BT703" s="1">
        <f>COUNTIF($BS$10:BS703,601)</f>
        <v>15</v>
      </c>
      <c r="BU703" s="1">
        <f t="shared" si="196"/>
        <v>1</v>
      </c>
    </row>
    <row r="704" spans="2:73">
      <c r="B704" s="1" t="str">
        <f t="shared" si="192"/>
        <v>SkillDescBrief4011106</v>
      </c>
      <c r="C704" s="1" t="str">
        <f t="shared" si="193"/>
        <v>SkillDescDetail401110603</v>
      </c>
      <c r="D704" s="3">
        <v>401110603</v>
      </c>
      <c r="E704" s="3">
        <v>4011106</v>
      </c>
      <c r="F704" s="3">
        <v>3</v>
      </c>
      <c r="G704" s="3" t="s">
        <v>332</v>
      </c>
      <c r="H704" s="3"/>
      <c r="I704" s="3" t="s">
        <v>333</v>
      </c>
      <c r="J704" s="3"/>
      <c r="K704" s="3" t="s">
        <v>334</v>
      </c>
      <c r="L704" s="3"/>
      <c r="M704" s="3"/>
      <c r="N704" s="3"/>
      <c r="O704" s="3"/>
      <c r="P704" s="3"/>
      <c r="Q704" s="3" t="s">
        <v>335</v>
      </c>
      <c r="R704" s="3"/>
      <c r="S704" s="3" t="str">
        <f>IF(H704="","",$B$2&amp;G704&amp;$B$2&amp;$B$1&amp;H704)</f>
        <v/>
      </c>
      <c r="T704" s="3" t="str">
        <f>IF(J704="","",$B$2&amp;I704&amp;$B$2&amp;$B$1&amp;J704)</f>
        <v/>
      </c>
      <c r="U704" s="3" t="str">
        <f>IF(L704="","",$B$2&amp;K704&amp;$B$2&amp;$B$1&amp;L704)</f>
        <v/>
      </c>
      <c r="V704" s="3" t="str">
        <f>IF(N704="","",$B$2&amp;M704&amp;$B$2&amp;$B$1&amp;N704)</f>
        <v/>
      </c>
      <c r="W704" s="3" t="str">
        <f>IF(P704="","",$B$2&amp;O704&amp;$B$2&amp;$B$1&amp;P704)</f>
        <v/>
      </c>
      <c r="X704" s="3" t="str">
        <f>IF(R704="","",$B$2&amp;Q704&amp;$B$2&amp;$B$1&amp;R704)</f>
        <v/>
      </c>
      <c r="Y704" s="3" t="str">
        <f t="shared" si="190"/>
        <v>{}</v>
      </c>
      <c r="Z704" s="11" t="s">
        <v>367</v>
      </c>
      <c r="AA704" s="11" t="str">
        <f t="shared" si="204"/>
        <v>3级：伤害提升至&lt;q=attr_atk&gt;&lt;c=A6EC41&gt;0%&lt;/c&gt;</v>
      </c>
      <c r="AB704" s="11"/>
      <c r="AC704" s="11"/>
      <c r="AD704" s="11">
        <v>3</v>
      </c>
      <c r="AE704" s="11"/>
      <c r="AF704" s="11" t="s">
        <v>345</v>
      </c>
      <c r="AG704" s="11"/>
      <c r="AH704" s="11"/>
      <c r="AI704" s="11"/>
      <c r="AJ704" s="11"/>
      <c r="AK704" s="11"/>
      <c r="AL704" s="11"/>
      <c r="AM704" s="11"/>
      <c r="AN704" s="11" t="s">
        <v>346</v>
      </c>
      <c r="AO704" s="11" t="str">
        <f t="shared" si="206"/>
        <v>&lt;q=attr_atk&gt;&lt;c=A6EC41&gt;</v>
      </c>
      <c r="AP704" s="11" t="str">
        <f t="shared" si="207"/>
        <v>0%</v>
      </c>
      <c r="AQ704" s="11" t="s">
        <v>298</v>
      </c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 t="str">
        <f t="shared" si="191"/>
        <v>这是一个专属装备技能，它很好很强大</v>
      </c>
      <c r="BQ704" s="11" t="str">
        <f t="shared" si="201"/>
        <v>3级：伤害提升至&lt;q=attr_atk&gt;&lt;c=A6EC41&gt;0%&lt;/c&gt;</v>
      </c>
      <c r="BR704" s="1">
        <f t="shared" si="194"/>
        <v>6</v>
      </c>
      <c r="BS704" s="1">
        <f t="shared" si="195"/>
        <v>603</v>
      </c>
      <c r="BT704" s="1">
        <f>COUNTIF($BS$10:BS704,601)</f>
        <v>15</v>
      </c>
      <c r="BU704" s="1">
        <f t="shared" si="196"/>
        <v>1</v>
      </c>
    </row>
    <row r="705" spans="2:73">
      <c r="B705" s="1" t="str">
        <f t="shared" si="192"/>
        <v>SkillDescBrief4011106</v>
      </c>
      <c r="C705" s="1" t="str">
        <f t="shared" si="193"/>
        <v>SkillDescDetail401110604</v>
      </c>
      <c r="D705" s="3">
        <v>401110604</v>
      </c>
      <c r="E705" s="3">
        <v>4011106</v>
      </c>
      <c r="F705" s="3">
        <v>4</v>
      </c>
      <c r="G705" s="3" t="s">
        <v>332</v>
      </c>
      <c r="H705" s="3"/>
      <c r="I705" s="3" t="s">
        <v>333</v>
      </c>
      <c r="J705" s="3"/>
      <c r="K705" s="3" t="s">
        <v>334</v>
      </c>
      <c r="L705" s="3"/>
      <c r="M705" s="3"/>
      <c r="N705" s="3"/>
      <c r="O705" s="3"/>
      <c r="P705" s="3"/>
      <c r="Q705" s="3" t="s">
        <v>335</v>
      </c>
      <c r="R705" s="3"/>
      <c r="S705" s="3" t="str">
        <f>IF(H705="","",$B$2&amp;G705&amp;$B$2&amp;$B$1&amp;H705)</f>
        <v/>
      </c>
      <c r="T705" s="3" t="str">
        <f>IF(J705="","",$B$2&amp;I705&amp;$B$2&amp;$B$1&amp;J705)</f>
        <v/>
      </c>
      <c r="U705" s="3" t="str">
        <f>IF(L705="","",$B$2&amp;K705&amp;$B$2&amp;$B$1&amp;L705)</f>
        <v/>
      </c>
      <c r="V705" s="3" t="str">
        <f>IF(N705="","",$B$2&amp;M705&amp;$B$2&amp;$B$1&amp;N705)</f>
        <v/>
      </c>
      <c r="W705" s="3" t="str">
        <f>IF(P705="","",$B$2&amp;O705&amp;$B$2&amp;$B$1&amp;P705)</f>
        <v/>
      </c>
      <c r="X705" s="3" t="str">
        <f>IF(R705="","",$B$2&amp;Q705&amp;$B$2&amp;$B$1&amp;R705)</f>
        <v/>
      </c>
      <c r="Y705" s="3" t="str">
        <f t="shared" si="190"/>
        <v>{}</v>
      </c>
      <c r="Z705" s="11" t="s">
        <v>367</v>
      </c>
      <c r="AA705" s="11" t="str">
        <f t="shared" si="204"/>
        <v>4级：伤害提升至&lt;q=attr_atk&gt;&lt;c=A6EC41&gt;0%&lt;/c&gt;</v>
      </c>
      <c r="AB705" s="11"/>
      <c r="AC705" s="11"/>
      <c r="AD705" s="11">
        <v>4</v>
      </c>
      <c r="AE705" s="11"/>
      <c r="AF705" s="11" t="s">
        <v>345</v>
      </c>
      <c r="AG705" s="11"/>
      <c r="AH705" s="11"/>
      <c r="AI705" s="11"/>
      <c r="AJ705" s="11"/>
      <c r="AK705" s="11"/>
      <c r="AL705" s="11"/>
      <c r="AM705" s="11"/>
      <c r="AN705" s="11" t="s">
        <v>346</v>
      </c>
      <c r="AO705" s="11" t="str">
        <f t="shared" si="206"/>
        <v>&lt;q=attr_atk&gt;&lt;c=A6EC41&gt;</v>
      </c>
      <c r="AP705" s="11" t="str">
        <f t="shared" si="207"/>
        <v>0%</v>
      </c>
      <c r="AQ705" s="11" t="s">
        <v>298</v>
      </c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 t="str">
        <f t="shared" si="191"/>
        <v>这是一个专属装备技能，它很好很强大</v>
      </c>
      <c r="BQ705" s="11" t="str">
        <f t="shared" si="201"/>
        <v>4级：伤害提升至&lt;q=attr_atk&gt;&lt;c=A6EC41&gt;0%&lt;/c&gt;</v>
      </c>
      <c r="BR705" s="1">
        <f t="shared" si="194"/>
        <v>6</v>
      </c>
      <c r="BS705" s="1">
        <f t="shared" si="195"/>
        <v>604</v>
      </c>
      <c r="BT705" s="1">
        <f>COUNTIF($BS$10:BS705,601)</f>
        <v>15</v>
      </c>
      <c r="BU705" s="1">
        <f t="shared" si="196"/>
        <v>1</v>
      </c>
    </row>
    <row r="706" spans="2:73">
      <c r="B706" s="1" t="str">
        <f t="shared" si="192"/>
        <v>SkillDescBrief4011106</v>
      </c>
      <c r="C706" s="1" t="str">
        <f t="shared" si="193"/>
        <v>SkillDescDetail401110605</v>
      </c>
      <c r="D706" s="3">
        <v>401110605</v>
      </c>
      <c r="E706" s="3">
        <v>4011106</v>
      </c>
      <c r="F706" s="3">
        <v>5</v>
      </c>
      <c r="G706" s="3" t="s">
        <v>332</v>
      </c>
      <c r="H706" s="3"/>
      <c r="I706" s="3" t="s">
        <v>333</v>
      </c>
      <c r="J706" s="3"/>
      <c r="K706" s="3" t="s">
        <v>334</v>
      </c>
      <c r="L706" s="3"/>
      <c r="M706" s="3"/>
      <c r="N706" s="3"/>
      <c r="O706" s="3"/>
      <c r="P706" s="3"/>
      <c r="Q706" s="3" t="s">
        <v>335</v>
      </c>
      <c r="R706" s="3"/>
      <c r="S706" s="3" t="str">
        <f>IF(H706="","",$B$2&amp;G706&amp;$B$2&amp;$B$1&amp;H706)</f>
        <v/>
      </c>
      <c r="T706" s="3" t="str">
        <f>IF(J706="","",$B$2&amp;I706&amp;$B$2&amp;$B$1&amp;J706)</f>
        <v/>
      </c>
      <c r="U706" s="3" t="str">
        <f>IF(L706="","",$B$2&amp;K706&amp;$B$2&amp;$B$1&amp;L706)</f>
        <v/>
      </c>
      <c r="V706" s="3" t="str">
        <f>IF(N706="","",$B$2&amp;M706&amp;$B$2&amp;$B$1&amp;N706)</f>
        <v/>
      </c>
      <c r="W706" s="3" t="str">
        <f>IF(P706="","",$B$2&amp;O706&amp;$B$2&amp;$B$1&amp;P706)</f>
        <v/>
      </c>
      <c r="X706" s="3" t="str">
        <f>IF(R706="","",$B$2&amp;Q706&amp;$B$2&amp;$B$1&amp;R706)</f>
        <v/>
      </c>
      <c r="Y706" s="3" t="str">
        <f t="shared" si="190"/>
        <v>{}</v>
      </c>
      <c r="Z706" s="11" t="s">
        <v>373</v>
      </c>
      <c r="AA706" s="11" t="str">
        <f t="shared" si="204"/>
        <v>5级：伤害提升至&lt;q=attr_atk&gt;&lt;c=A6EC41&gt;0%&lt;/c&gt;</v>
      </c>
      <c r="AB706" s="11"/>
      <c r="AC706" s="11"/>
      <c r="AD706" s="11">
        <v>5</v>
      </c>
      <c r="AE706" s="11"/>
      <c r="AF706" s="11" t="s">
        <v>345</v>
      </c>
      <c r="AG706" s="11"/>
      <c r="AH706" s="11"/>
      <c r="AI706" s="11"/>
      <c r="AJ706" s="11"/>
      <c r="AK706" s="11"/>
      <c r="AL706" s="11"/>
      <c r="AM706" s="11"/>
      <c r="AN706" s="11" t="s">
        <v>346</v>
      </c>
      <c r="AO706" s="11" t="str">
        <f t="shared" si="206"/>
        <v>&lt;q=attr_atk&gt;&lt;c=A6EC41&gt;</v>
      </c>
      <c r="AP706" s="11" t="str">
        <f t="shared" si="207"/>
        <v>0%</v>
      </c>
      <c r="AQ706" s="11" t="s">
        <v>298</v>
      </c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 t="str">
        <f t="shared" si="191"/>
        <v>这是一个专属装备技能，它非常好非常强大</v>
      </c>
      <c r="BQ706" s="11" t="str">
        <f t="shared" si="201"/>
        <v>5级：伤害提升至&lt;q=attr_atk&gt;&lt;c=A6EC41&gt;0%&lt;/c&gt;</v>
      </c>
      <c r="BR706" s="1">
        <f t="shared" si="194"/>
        <v>6</v>
      </c>
      <c r="BS706" s="1">
        <f t="shared" si="195"/>
        <v>605</v>
      </c>
      <c r="BT706" s="1">
        <f>COUNTIF($BS$10:BS706,601)</f>
        <v>15</v>
      </c>
      <c r="BU706" s="1">
        <f t="shared" si="196"/>
        <v>1</v>
      </c>
    </row>
    <row r="707" spans="2:73">
      <c r="B707" s="1" t="str">
        <f t="shared" si="192"/>
        <v>SkillDescBrief// 战斗被动</v>
      </c>
      <c r="C707" s="1" t="str">
        <f t="shared" si="193"/>
        <v>SkillDescDetail// 战斗被动4</v>
      </c>
      <c r="D707" s="7" t="s">
        <v>340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 t="str">
        <f t="shared" si="190"/>
        <v/>
      </c>
      <c r="Z707" s="10" t="s">
        <v>336</v>
      </c>
      <c r="AA707" s="10" t="str">
        <f t="shared" si="204"/>
        <v/>
      </c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 t="str">
        <f t="shared" si="191"/>
        <v/>
      </c>
      <c r="BQ707" s="10" t="str">
        <f t="shared" si="201"/>
        <v/>
      </c>
      <c r="BR707" s="1">
        <f t="shared" si="194"/>
        <v>0</v>
      </c>
      <c r="BS707" s="1">
        <f t="shared" si="195"/>
        <v>0</v>
      </c>
      <c r="BT707" s="1">
        <f>COUNTIF($BS$10:BS707,601)</f>
        <v>15</v>
      </c>
      <c r="BU707" s="1">
        <f t="shared" si="196"/>
        <v>1</v>
      </c>
    </row>
    <row r="708" spans="2:73">
      <c r="B708" s="1" t="str">
        <f t="shared" si="192"/>
        <v>SkillDescBrief4011107</v>
      </c>
      <c r="C708" s="1" t="str">
        <f t="shared" si="193"/>
        <v>SkillDescDetail401110701</v>
      </c>
      <c r="D708" s="3">
        <v>401110701</v>
      </c>
      <c r="E708" s="3">
        <v>4011107</v>
      </c>
      <c r="F708" s="3">
        <v>1</v>
      </c>
      <c r="G708" s="3" t="s">
        <v>332</v>
      </c>
      <c r="H708" s="3"/>
      <c r="I708" s="3" t="s">
        <v>333</v>
      </c>
      <c r="J708" s="3"/>
      <c r="K708" s="3" t="s">
        <v>334</v>
      </c>
      <c r="L708" s="3"/>
      <c r="M708" s="3"/>
      <c r="N708" s="3"/>
      <c r="O708" s="3"/>
      <c r="P708" s="3"/>
      <c r="Q708" s="3" t="s">
        <v>335</v>
      </c>
      <c r="R708" s="3"/>
      <c r="S708" s="3" t="str">
        <f>IF(H708="","",$B$2&amp;G708&amp;$B$2&amp;$B$1&amp;H708)</f>
        <v/>
      </c>
      <c r="T708" s="3" t="str">
        <f>IF(J708="","",$B$2&amp;I708&amp;$B$2&amp;$B$1&amp;J708)</f>
        <v/>
      </c>
      <c r="U708" s="3" t="str">
        <f>IF(L708="","",$B$2&amp;K708&amp;$B$2&amp;$B$1&amp;L708)</f>
        <v/>
      </c>
      <c r="V708" s="3" t="str">
        <f>IF(N708="","",$B$2&amp;M708&amp;$B$2&amp;$B$1&amp;N708)</f>
        <v/>
      </c>
      <c r="W708" s="3" t="str">
        <f>IF(P708="","",$B$2&amp;O708&amp;$B$2&amp;$B$1&amp;P708)</f>
        <v/>
      </c>
      <c r="X708" s="3" t="str">
        <f>IF(R708="","",$B$2&amp;Q708&amp;$B$2&amp;$B$1&amp;R708)</f>
        <v/>
      </c>
      <c r="Y708" s="3" t="str">
        <f t="shared" si="190"/>
        <v>{}</v>
      </c>
      <c r="Z708" s="11" t="s">
        <v>528</v>
      </c>
      <c r="AA708" s="11" t="str">
        <f t="shared" si="204"/>
        <v>其他队友释放必杀技能时，自身获得&lt;c=A6EC41&gt;130&lt;/c&gt;能量回复</v>
      </c>
      <c r="AB708" s="11"/>
      <c r="AC708" s="11"/>
      <c r="AD708" s="11"/>
      <c r="AE708" s="11"/>
      <c r="AF708" s="11"/>
      <c r="AG708" s="11"/>
      <c r="AH708" s="11"/>
      <c r="AI708" s="11"/>
      <c r="AJ708" s="11" t="s">
        <v>529</v>
      </c>
      <c r="AK708" s="11" t="str">
        <f>$B$6</f>
        <v>&lt;c=A6EC41&gt;</v>
      </c>
      <c r="AL708" s="11">
        <v>130</v>
      </c>
      <c r="AM708" s="11" t="s">
        <v>298</v>
      </c>
      <c r="AN708" s="11" t="s">
        <v>530</v>
      </c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 t="str">
        <f t="shared" si="191"/>
        <v>友方释放必杀技能时，获得能量回复</v>
      </c>
      <c r="BQ708" s="11" t="str">
        <f t="shared" si="201"/>
        <v>其他队友释放必杀技能时，自身获得&lt;c=A6EC41&gt;130&lt;/c&gt;能量回复</v>
      </c>
      <c r="BR708" s="1">
        <f t="shared" si="194"/>
        <v>7</v>
      </c>
      <c r="BS708" s="1">
        <f t="shared" si="195"/>
        <v>701</v>
      </c>
      <c r="BT708" s="1">
        <f>COUNTIF($BS$10:BS708,601)</f>
        <v>15</v>
      </c>
      <c r="BU708" s="1">
        <f t="shared" si="196"/>
        <v>1</v>
      </c>
    </row>
    <row r="709" spans="2:73">
      <c r="B709" s="1" t="str">
        <f t="shared" si="192"/>
        <v>SkillDescBrief4011107</v>
      </c>
      <c r="C709" s="1" t="str">
        <f t="shared" si="193"/>
        <v>SkillDescDetail401110702</v>
      </c>
      <c r="D709" s="3">
        <v>401110702</v>
      </c>
      <c r="E709" s="3">
        <v>4011107</v>
      </c>
      <c r="F709" s="3">
        <v>2</v>
      </c>
      <c r="G709" s="3" t="s">
        <v>332</v>
      </c>
      <c r="H709" s="3"/>
      <c r="I709" s="3" t="s">
        <v>333</v>
      </c>
      <c r="J709" s="3"/>
      <c r="K709" s="3" t="s">
        <v>334</v>
      </c>
      <c r="L709" s="3"/>
      <c r="M709" s="3"/>
      <c r="N709" s="3"/>
      <c r="O709" s="3"/>
      <c r="P709" s="3"/>
      <c r="Q709" s="3" t="s">
        <v>335</v>
      </c>
      <c r="R709" s="3"/>
      <c r="S709" s="3" t="str">
        <f>IF(H709="","",$B$2&amp;G709&amp;$B$2&amp;$B$1&amp;H709)</f>
        <v/>
      </c>
      <c r="T709" s="3" t="str">
        <f>IF(J709="","",$B$2&amp;I709&amp;$B$2&amp;$B$1&amp;J709)</f>
        <v/>
      </c>
      <c r="U709" s="3" t="str">
        <f>IF(L709="","",$B$2&amp;K709&amp;$B$2&amp;$B$1&amp;L709)</f>
        <v/>
      </c>
      <c r="V709" s="3" t="str">
        <f>IF(N709="","",$B$2&amp;M709&amp;$B$2&amp;$B$1&amp;N709)</f>
        <v/>
      </c>
      <c r="W709" s="3" t="str">
        <f>IF(P709="","",$B$2&amp;O709&amp;$B$2&amp;$B$1&amp;P709)</f>
        <v/>
      </c>
      <c r="X709" s="3" t="str">
        <f>IF(R709="","",$B$2&amp;Q709&amp;$B$2&amp;$B$1&amp;R709)</f>
        <v/>
      </c>
      <c r="Y709" s="3" t="str">
        <f t="shared" si="190"/>
        <v>{}</v>
      </c>
      <c r="Z709" s="11" t="s">
        <v>336</v>
      </c>
      <c r="AA709" s="11" t="str">
        <f t="shared" si="204"/>
        <v/>
      </c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 t="str">
        <f t="shared" si="191"/>
        <v/>
      </c>
      <c r="BQ709" s="11" t="str">
        <f t="shared" si="201"/>
        <v/>
      </c>
      <c r="BR709" s="1">
        <f t="shared" si="194"/>
        <v>7</v>
      </c>
      <c r="BS709" s="1">
        <f t="shared" si="195"/>
        <v>702</v>
      </c>
      <c r="BT709" s="1">
        <f>COUNTIF($BS$10:BS709,601)</f>
        <v>15</v>
      </c>
      <c r="BU709" s="1">
        <f t="shared" si="196"/>
        <v>1</v>
      </c>
    </row>
    <row r="710" spans="2:73">
      <c r="B710" s="1" t="str">
        <f t="shared" si="192"/>
        <v>SkillDescBrief4011107</v>
      </c>
      <c r="C710" s="1" t="str">
        <f t="shared" si="193"/>
        <v>SkillDescDetail401110703</v>
      </c>
      <c r="D710" s="3">
        <v>401110703</v>
      </c>
      <c r="E710" s="3">
        <v>4011107</v>
      </c>
      <c r="F710" s="3">
        <v>3</v>
      </c>
      <c r="G710" s="3" t="s">
        <v>332</v>
      </c>
      <c r="H710" s="3"/>
      <c r="I710" s="3" t="s">
        <v>333</v>
      </c>
      <c r="J710" s="3"/>
      <c r="K710" s="3" t="s">
        <v>334</v>
      </c>
      <c r="L710" s="3"/>
      <c r="M710" s="3"/>
      <c r="N710" s="3"/>
      <c r="O710" s="3"/>
      <c r="P710" s="3"/>
      <c r="Q710" s="3" t="s">
        <v>335</v>
      </c>
      <c r="R710" s="3"/>
      <c r="S710" s="3" t="str">
        <f>IF(H710="","",$B$2&amp;G710&amp;$B$2&amp;$B$1&amp;H710)</f>
        <v/>
      </c>
      <c r="T710" s="3" t="str">
        <f>IF(J710="","",$B$2&amp;I710&amp;$B$2&amp;$B$1&amp;J710)</f>
        <v/>
      </c>
      <c r="U710" s="3" t="str">
        <f>IF(L710="","",$B$2&amp;K710&amp;$B$2&amp;$B$1&amp;L710)</f>
        <v/>
      </c>
      <c r="V710" s="3" t="str">
        <f>IF(N710="","",$B$2&amp;M710&amp;$B$2&amp;$B$1&amp;N710)</f>
        <v/>
      </c>
      <c r="W710" s="3" t="str">
        <f>IF(P710="","",$B$2&amp;O710&amp;$B$2&amp;$B$1&amp;P710)</f>
        <v/>
      </c>
      <c r="X710" s="3" t="str">
        <f>IF(R710="","",$B$2&amp;Q710&amp;$B$2&amp;$B$1&amp;R710)</f>
        <v/>
      </c>
      <c r="Y710" s="3" t="str">
        <f t="shared" si="190"/>
        <v>{}</v>
      </c>
      <c r="Z710" s="11" t="s">
        <v>336</v>
      </c>
      <c r="AA710" s="11" t="str">
        <f t="shared" si="204"/>
        <v/>
      </c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 t="str">
        <f t="shared" si="191"/>
        <v/>
      </c>
      <c r="BQ710" s="11" t="str">
        <f t="shared" si="201"/>
        <v/>
      </c>
      <c r="BR710" s="1">
        <f t="shared" si="194"/>
        <v>7</v>
      </c>
      <c r="BS710" s="1">
        <f t="shared" si="195"/>
        <v>703</v>
      </c>
      <c r="BT710" s="1">
        <f>COUNTIF($BS$10:BS710,601)</f>
        <v>15</v>
      </c>
      <c r="BU710" s="1">
        <f t="shared" si="196"/>
        <v>1</v>
      </c>
    </row>
    <row r="711" spans="2:73">
      <c r="B711" s="1" t="str">
        <f t="shared" si="192"/>
        <v>SkillDescBrief4011107</v>
      </c>
      <c r="C711" s="1" t="str">
        <f t="shared" si="193"/>
        <v>SkillDescDetail401110704</v>
      </c>
      <c r="D711" s="3">
        <v>401110704</v>
      </c>
      <c r="E711" s="3">
        <v>4011107</v>
      </c>
      <c r="F711" s="3">
        <v>4</v>
      </c>
      <c r="G711" s="3" t="s">
        <v>332</v>
      </c>
      <c r="H711" s="3"/>
      <c r="I711" s="3" t="s">
        <v>333</v>
      </c>
      <c r="J711" s="3"/>
      <c r="K711" s="3" t="s">
        <v>334</v>
      </c>
      <c r="L711" s="3"/>
      <c r="M711" s="3"/>
      <c r="N711" s="3"/>
      <c r="O711" s="3"/>
      <c r="P711" s="3"/>
      <c r="Q711" s="3" t="s">
        <v>335</v>
      </c>
      <c r="R711" s="3"/>
      <c r="S711" s="3" t="str">
        <f>IF(H711="","",$B$2&amp;G711&amp;$B$2&amp;$B$1&amp;H711)</f>
        <v/>
      </c>
      <c r="T711" s="3" t="str">
        <f>IF(J711="","",$B$2&amp;I711&amp;$B$2&amp;$B$1&amp;J711)</f>
        <v/>
      </c>
      <c r="U711" s="3" t="str">
        <f>IF(L711="","",$B$2&amp;K711&amp;$B$2&amp;$B$1&amp;L711)</f>
        <v/>
      </c>
      <c r="V711" s="3" t="str">
        <f>IF(N711="","",$B$2&amp;M711&amp;$B$2&amp;$B$1&amp;N711)</f>
        <v/>
      </c>
      <c r="W711" s="3" t="str">
        <f>IF(P711="","",$B$2&amp;O711&amp;$B$2&amp;$B$1&amp;P711)</f>
        <v/>
      </c>
      <c r="X711" s="3" t="str">
        <f>IF(R711="","",$B$2&amp;Q711&amp;$B$2&amp;$B$1&amp;R711)</f>
        <v/>
      </c>
      <c r="Y711" s="3" t="str">
        <f t="shared" si="190"/>
        <v>{}</v>
      </c>
      <c r="Z711" s="11" t="s">
        <v>336</v>
      </c>
      <c r="AA711" s="11" t="str">
        <f t="shared" si="204"/>
        <v/>
      </c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 t="str">
        <f t="shared" si="191"/>
        <v/>
      </c>
      <c r="BQ711" s="11" t="str">
        <f t="shared" si="201"/>
        <v/>
      </c>
      <c r="BR711" s="1">
        <f t="shared" si="194"/>
        <v>7</v>
      </c>
      <c r="BS711" s="1">
        <f t="shared" si="195"/>
        <v>704</v>
      </c>
      <c r="BT711" s="1">
        <f>COUNTIF($BS$10:BS711,601)</f>
        <v>15</v>
      </c>
      <c r="BU711" s="1">
        <f t="shared" si="196"/>
        <v>1</v>
      </c>
    </row>
    <row r="712" spans="2:73">
      <c r="B712" s="1" t="str">
        <f t="shared" si="192"/>
        <v>SkillDescBrief4011107</v>
      </c>
      <c r="C712" s="1" t="str">
        <f t="shared" si="193"/>
        <v>SkillDescDetail401110705</v>
      </c>
      <c r="D712" s="3">
        <v>401110705</v>
      </c>
      <c r="E712" s="3">
        <v>4011107</v>
      </c>
      <c r="F712" s="3">
        <v>5</v>
      </c>
      <c r="G712" s="3" t="s">
        <v>332</v>
      </c>
      <c r="H712" s="3"/>
      <c r="I712" s="3" t="s">
        <v>333</v>
      </c>
      <c r="J712" s="3"/>
      <c r="K712" s="3" t="s">
        <v>334</v>
      </c>
      <c r="L712" s="3"/>
      <c r="M712" s="3"/>
      <c r="N712" s="3"/>
      <c r="O712" s="3"/>
      <c r="P712" s="3"/>
      <c r="Q712" s="3" t="s">
        <v>335</v>
      </c>
      <c r="R712" s="3"/>
      <c r="S712" s="3" t="str">
        <f>IF(H712="","",$B$2&amp;G712&amp;$B$2&amp;$B$1&amp;H712)</f>
        <v/>
      </c>
      <c r="T712" s="3" t="str">
        <f>IF(J712="","",$B$2&amp;I712&amp;$B$2&amp;$B$1&amp;J712)</f>
        <v/>
      </c>
      <c r="U712" s="3" t="str">
        <f>IF(L712="","",$B$2&amp;K712&amp;$B$2&amp;$B$1&amp;L712)</f>
        <v/>
      </c>
      <c r="V712" s="3" t="str">
        <f>IF(N712="","",$B$2&amp;M712&amp;$B$2&amp;$B$1&amp;N712)</f>
        <v/>
      </c>
      <c r="W712" s="3" t="str">
        <f>IF(P712="","",$B$2&amp;O712&amp;$B$2&amp;$B$1&amp;P712)</f>
        <v/>
      </c>
      <c r="X712" s="3" t="str">
        <f>IF(R712="","",$B$2&amp;Q712&amp;$B$2&amp;$B$1&amp;R712)</f>
        <v/>
      </c>
      <c r="Y712" s="3" t="str">
        <f t="shared" si="190"/>
        <v>{}</v>
      </c>
      <c r="Z712" s="11" t="s">
        <v>336</v>
      </c>
      <c r="AA712" s="11" t="str">
        <f t="shared" si="204"/>
        <v/>
      </c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 t="str">
        <f t="shared" si="191"/>
        <v/>
      </c>
      <c r="BQ712" s="11" t="str">
        <f t="shared" si="201"/>
        <v/>
      </c>
      <c r="BR712" s="1">
        <f t="shared" si="194"/>
        <v>7</v>
      </c>
      <c r="BS712" s="1">
        <f t="shared" si="195"/>
        <v>705</v>
      </c>
      <c r="BT712" s="1">
        <f>COUNTIF($BS$10:BS712,601)</f>
        <v>15</v>
      </c>
      <c r="BU712" s="1">
        <f t="shared" si="196"/>
        <v>1</v>
      </c>
    </row>
    <row r="713" spans="2:73">
      <c r="B713" s="1" t="str">
        <f t="shared" si="192"/>
        <v>SkillDescBrief// 手枪&amp;激</v>
      </c>
      <c r="C713" s="1" t="str">
        <f t="shared" si="193"/>
        <v>SkillDescDetail// 手枪&amp;激光普攻</v>
      </c>
      <c r="D713" s="7" t="s">
        <v>531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 t="str">
        <f t="shared" si="190"/>
        <v/>
      </c>
      <c r="Z713" s="10" t="s">
        <v>336</v>
      </c>
      <c r="AA713" s="10" t="str">
        <f t="shared" si="204"/>
        <v/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 t="str">
        <f t="shared" si="191"/>
        <v/>
      </c>
      <c r="BQ713" s="10" t="str">
        <f t="shared" si="201"/>
        <v/>
      </c>
      <c r="BR713" s="1">
        <f t="shared" si="194"/>
        <v>0</v>
      </c>
      <c r="BS713" s="1">
        <f t="shared" si="195"/>
        <v>0</v>
      </c>
      <c r="BT713" s="1">
        <f>COUNTIF($BS$10:BS713,601)</f>
        <v>15</v>
      </c>
      <c r="BU713" s="1">
        <f t="shared" si="196"/>
        <v>1</v>
      </c>
    </row>
    <row r="714" spans="2:73">
      <c r="B714" s="1" t="str">
        <f t="shared" si="192"/>
        <v>SkillDescBrief// 普攻</v>
      </c>
      <c r="C714" s="1" t="str">
        <f t="shared" si="193"/>
        <v>SkillDescDetail// 普攻</v>
      </c>
      <c r="D714" s="7" t="s">
        <v>331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 t="str">
        <f t="shared" ref="Y714:Y777" si="208">IF(E714="","",$A$3&amp;_xlfn.TEXTJOIN($C$1,1,S714:X714)&amp;$A$4)</f>
        <v/>
      </c>
      <c r="Z714" s="10"/>
      <c r="AA714" s="10" t="str">
        <f t="shared" si="204"/>
        <v/>
      </c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>
        <f t="shared" ref="BP714:BP777" si="209">Z714</f>
        <v>0</v>
      </c>
      <c r="BQ714" s="10" t="str">
        <f t="shared" si="201"/>
        <v/>
      </c>
      <c r="BR714" s="1">
        <f t="shared" si="194"/>
        <v>0</v>
      </c>
      <c r="BS714" s="1">
        <f t="shared" si="195"/>
        <v>0</v>
      </c>
      <c r="BT714" s="1">
        <f>COUNTIF($BS$10:BS714,601)</f>
        <v>15</v>
      </c>
      <c r="BU714" s="1">
        <f t="shared" si="196"/>
        <v>1</v>
      </c>
    </row>
    <row r="715" spans="2:73">
      <c r="B715" s="1" t="str">
        <f t="shared" ref="B715:B778" si="210">$C$3&amp;LEFT($D715,7)</f>
        <v>SkillDescBrief4011201</v>
      </c>
      <c r="C715" s="1" t="str">
        <f t="shared" ref="C715:C778" si="211">$C$4&amp;$D715</f>
        <v>SkillDescDetail401120101</v>
      </c>
      <c r="D715" s="3">
        <v>401120101</v>
      </c>
      <c r="E715" s="3">
        <v>4011201</v>
      </c>
      <c r="F715" s="3">
        <v>1</v>
      </c>
      <c r="G715" s="3" t="s">
        <v>332</v>
      </c>
      <c r="H715" s="3">
        <f ca="1">ROUND(_xlfn.XLOOKUP($F715,$D$1:$D$5,$E$1:$E$5)*OFFSET(H715,5-$F715,0)/0.05,0)*0.05</f>
        <v>0.95</v>
      </c>
      <c r="I715" s="3" t="s">
        <v>333</v>
      </c>
      <c r="J715" s="3"/>
      <c r="K715" s="3" t="s">
        <v>334</v>
      </c>
      <c r="L715" s="3"/>
      <c r="M715" s="3"/>
      <c r="N715" s="3"/>
      <c r="O715" s="3"/>
      <c r="P715" s="3"/>
      <c r="Q715" s="3" t="s">
        <v>335</v>
      </c>
      <c r="R715" s="3"/>
      <c r="S715" s="3" t="str">
        <f ca="1">IF(H715="","",$B$2&amp;G715&amp;$B$2&amp;$B$1&amp;H715)</f>
        <v>"AtkPower":0.95</v>
      </c>
      <c r="T715" s="3" t="str">
        <f>IF(J715="","",$B$2&amp;I715&amp;$B$2&amp;$B$1&amp;J715)</f>
        <v/>
      </c>
      <c r="U715" s="3" t="str">
        <f>IF(L715="","",$B$2&amp;K715&amp;$B$2&amp;$B$1&amp;L715)</f>
        <v/>
      </c>
      <c r="V715" s="3" t="str">
        <f>IF(N715="","",$B$2&amp;M715&amp;$B$2&amp;$B$1&amp;N715)</f>
        <v/>
      </c>
      <c r="W715" s="3" t="str">
        <f>IF(P715="","",$B$2&amp;O715&amp;$B$2&amp;$B$1&amp;P715)</f>
        <v/>
      </c>
      <c r="X715" s="3" t="str">
        <f>IF(R715="","",$B$2&amp;Q715&amp;$B$2&amp;$B$1&amp;R715)</f>
        <v/>
      </c>
      <c r="Y715" s="3" t="str">
        <f ca="1" t="shared" si="208"/>
        <v>{"AtkPower":0.95}</v>
      </c>
      <c r="Z715" s="11" t="s">
        <v>532</v>
      </c>
      <c r="AA715" s="11" t="str">
        <f ca="1" t="shared" si="204"/>
        <v>使用激光手枪射击，对&lt;c=A6EC41&gt;1&lt;/c&gt;名敌人造成&lt;q=attr_atk&gt;&lt;c=A6EC41&gt;95%&lt;/c&gt;伤害</v>
      </c>
      <c r="AB715" s="11"/>
      <c r="AC715" s="11"/>
      <c r="AD715" s="11"/>
      <c r="AE715" s="11"/>
      <c r="AF715" s="11"/>
      <c r="AG715" s="11"/>
      <c r="AH715" s="11"/>
      <c r="AI715" s="11"/>
      <c r="AJ715" s="11" t="s">
        <v>533</v>
      </c>
      <c r="AK715" s="11" t="str">
        <f>$B$6</f>
        <v>&lt;c=A6EC41&gt;</v>
      </c>
      <c r="AL715" s="11">
        <v>1</v>
      </c>
      <c r="AM715" s="11" t="s">
        <v>298</v>
      </c>
      <c r="AN715" s="11" t="s">
        <v>445</v>
      </c>
      <c r="AO715" s="11" t="str">
        <f>$B$8&amp;$B$6</f>
        <v>&lt;q=attr_atk&gt;&lt;c=A6EC41&gt;</v>
      </c>
      <c r="AP715" s="11" t="str">
        <f ca="1">ROUND($H715*100,2)&amp;"%"</f>
        <v>95%</v>
      </c>
      <c r="AQ715" s="11" t="s">
        <v>298</v>
      </c>
      <c r="AR715" s="11" t="s">
        <v>344</v>
      </c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 t="str">
        <f t="shared" si="209"/>
        <v>使用激光手枪射击敌方单位</v>
      </c>
      <c r="BQ715" s="11" t="str">
        <f ca="1" t="shared" si="201"/>
        <v>使用激光手枪射击，对&lt;c=A6EC41&gt;1&lt;/c&gt;名敌人造成&lt;q=attr_atk&gt;&lt;c=A6EC41&gt;95%&lt;/c&gt;伤害</v>
      </c>
      <c r="BR715" s="1">
        <f t="shared" ref="BR715:BR778" si="212">MOD(E715,100)</f>
        <v>1</v>
      </c>
      <c r="BS715" s="1">
        <f t="shared" ref="BS715:BS778" si="213">BR715*100+F715</f>
        <v>101</v>
      </c>
      <c r="BT715" s="1">
        <f>COUNTIF($BS$10:BS715,601)</f>
        <v>15</v>
      </c>
      <c r="BU715" s="1">
        <f t="shared" ref="BU715:BU778" si="214">IF(MOD(BT715,2)=0,0,1)</f>
        <v>1</v>
      </c>
    </row>
    <row r="716" spans="2:73">
      <c r="B716" s="1" t="str">
        <f t="shared" si="210"/>
        <v>SkillDescBrief4011201</v>
      </c>
      <c r="C716" s="1" t="str">
        <f t="shared" si="211"/>
        <v>SkillDescDetail401120102</v>
      </c>
      <c r="D716" s="3">
        <v>401120102</v>
      </c>
      <c r="E716" s="3">
        <v>4011201</v>
      </c>
      <c r="F716" s="3">
        <v>2</v>
      </c>
      <c r="G716" s="3" t="s">
        <v>332</v>
      </c>
      <c r="H716" s="3">
        <f ca="1">ROUND(_xlfn.XLOOKUP($F716,$D$1:$D$5,$E$1:$E$5)*OFFSET(H716,5-$F716,0)/0.05,0)*0.05</f>
        <v>1</v>
      </c>
      <c r="I716" s="3" t="s">
        <v>333</v>
      </c>
      <c r="J716" s="3"/>
      <c r="K716" s="3" t="s">
        <v>334</v>
      </c>
      <c r="L716" s="3"/>
      <c r="M716" s="3"/>
      <c r="N716" s="3"/>
      <c r="O716" s="3"/>
      <c r="P716" s="3"/>
      <c r="Q716" s="3" t="s">
        <v>335</v>
      </c>
      <c r="R716" s="3"/>
      <c r="S716" s="3" t="str">
        <f ca="1">IF(H716="","",$B$2&amp;G716&amp;$B$2&amp;$B$1&amp;H716)</f>
        <v>"AtkPower":1</v>
      </c>
      <c r="T716" s="3" t="str">
        <f>IF(J716="","",$B$2&amp;I716&amp;$B$2&amp;$B$1&amp;J716)</f>
        <v/>
      </c>
      <c r="U716" s="3" t="str">
        <f>IF(L716="","",$B$2&amp;K716&amp;$B$2&amp;$B$1&amp;L716)</f>
        <v/>
      </c>
      <c r="V716" s="3" t="str">
        <f>IF(N716="","",$B$2&amp;M716&amp;$B$2&amp;$B$1&amp;N716)</f>
        <v/>
      </c>
      <c r="W716" s="3" t="str">
        <f>IF(P716="","",$B$2&amp;O716&amp;$B$2&amp;$B$1&amp;P716)</f>
        <v/>
      </c>
      <c r="X716" s="3" t="str">
        <f>IF(R716="","",$B$2&amp;Q716&amp;$B$2&amp;$B$1&amp;R716)</f>
        <v/>
      </c>
      <c r="Y716" s="3" t="str">
        <f ca="1" t="shared" si="208"/>
        <v>{"AtkPower":1}</v>
      </c>
      <c r="Z716" s="11" t="s">
        <v>532</v>
      </c>
      <c r="AA716" s="11" t="str">
        <f ca="1" t="shared" si="204"/>
        <v>2级：造成的伤害提升&lt;q=attr_atk&gt;&lt;c=A6EC41&gt;100%&lt;/c&gt;</v>
      </c>
      <c r="AB716" s="11"/>
      <c r="AC716" s="11"/>
      <c r="AD716" s="11">
        <v>2</v>
      </c>
      <c r="AE716" s="11"/>
      <c r="AF716" s="11" t="s">
        <v>345</v>
      </c>
      <c r="AG716" s="11"/>
      <c r="AH716" s="11"/>
      <c r="AI716" s="11"/>
      <c r="AJ716" s="11" t="s">
        <v>302</v>
      </c>
      <c r="AK716" s="11" t="str">
        <f t="shared" ref="AK716:AK719" si="215">$B$8&amp;$B$6</f>
        <v>&lt;q=attr_atk&gt;&lt;c=A6EC41&gt;</v>
      </c>
      <c r="AL716" s="11" t="str">
        <f ca="1" t="shared" ref="AL716:AL719" si="216">ROUND($H716*100,2)&amp;"%"</f>
        <v>100%</v>
      </c>
      <c r="AM716" s="11" t="s">
        <v>298</v>
      </c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 t="str">
        <f t="shared" si="209"/>
        <v>使用激光手枪射击敌方单位</v>
      </c>
      <c r="BQ716" s="11" t="str">
        <f ca="1" t="shared" si="201"/>
        <v>2级：造成的伤害提升&lt;q=attr_atk&gt;&lt;c=A6EC41&gt;100%&lt;/c&gt;</v>
      </c>
      <c r="BR716" s="1">
        <f t="shared" si="212"/>
        <v>1</v>
      </c>
      <c r="BS716" s="1">
        <f t="shared" si="213"/>
        <v>102</v>
      </c>
      <c r="BT716" s="1">
        <f>COUNTIF($BS$10:BS716,601)</f>
        <v>15</v>
      </c>
      <c r="BU716" s="1">
        <f t="shared" si="214"/>
        <v>1</v>
      </c>
    </row>
    <row r="717" spans="2:73">
      <c r="B717" s="1" t="str">
        <f t="shared" si="210"/>
        <v>SkillDescBrief4011201</v>
      </c>
      <c r="C717" s="1" t="str">
        <f t="shared" si="211"/>
        <v>SkillDescDetail401120103</v>
      </c>
      <c r="D717" s="3">
        <v>401120103</v>
      </c>
      <c r="E717" s="3">
        <v>4011201</v>
      </c>
      <c r="F717" s="3">
        <v>3</v>
      </c>
      <c r="G717" s="3" t="s">
        <v>332</v>
      </c>
      <c r="H717" s="3">
        <f ca="1">ROUND(_xlfn.XLOOKUP($F717,$D$1:$D$5,$E$1:$E$5)*OFFSET(H717,5-$F717,0)/0.05,0)*0.05</f>
        <v>1.1</v>
      </c>
      <c r="I717" s="3" t="s">
        <v>333</v>
      </c>
      <c r="J717" s="3"/>
      <c r="K717" s="3" t="s">
        <v>334</v>
      </c>
      <c r="L717" s="3"/>
      <c r="M717" s="3"/>
      <c r="N717" s="3"/>
      <c r="O717" s="3"/>
      <c r="P717" s="3"/>
      <c r="Q717" s="3" t="s">
        <v>335</v>
      </c>
      <c r="R717" s="3"/>
      <c r="S717" s="3" t="str">
        <f ca="1">IF(H717="","",$B$2&amp;G717&amp;$B$2&amp;$B$1&amp;H717)</f>
        <v>"AtkPower":1.1</v>
      </c>
      <c r="T717" s="3" t="str">
        <f>IF(J717="","",$B$2&amp;I717&amp;$B$2&amp;$B$1&amp;J717)</f>
        <v/>
      </c>
      <c r="U717" s="3" t="str">
        <f>IF(L717="","",$B$2&amp;K717&amp;$B$2&amp;$B$1&amp;L717)</f>
        <v/>
      </c>
      <c r="V717" s="3" t="str">
        <f>IF(N717="","",$B$2&amp;M717&amp;$B$2&amp;$B$1&amp;N717)</f>
        <v/>
      </c>
      <c r="W717" s="3" t="str">
        <f>IF(P717="","",$B$2&amp;O717&amp;$B$2&amp;$B$1&amp;P717)</f>
        <v/>
      </c>
      <c r="X717" s="3" t="str">
        <f>IF(R717="","",$B$2&amp;Q717&amp;$B$2&amp;$B$1&amp;R717)</f>
        <v/>
      </c>
      <c r="Y717" s="3" t="str">
        <f ca="1" t="shared" si="208"/>
        <v>{"AtkPower":1.1}</v>
      </c>
      <c r="Z717" s="11" t="s">
        <v>532</v>
      </c>
      <c r="AA717" s="11" t="str">
        <f ca="1" t="shared" si="204"/>
        <v>3级：造成的伤害提升&lt;q=attr_atk&gt;&lt;c=A6EC41&gt;110%&lt;/c&gt;</v>
      </c>
      <c r="AB717" s="11"/>
      <c r="AC717" s="11"/>
      <c r="AD717" s="11">
        <v>3</v>
      </c>
      <c r="AE717" s="11"/>
      <c r="AF717" s="11" t="s">
        <v>345</v>
      </c>
      <c r="AG717" s="11"/>
      <c r="AH717" s="11"/>
      <c r="AI717" s="11"/>
      <c r="AJ717" s="11" t="s">
        <v>302</v>
      </c>
      <c r="AK717" s="11" t="str">
        <f t="shared" si="215"/>
        <v>&lt;q=attr_atk&gt;&lt;c=A6EC41&gt;</v>
      </c>
      <c r="AL717" s="11" t="str">
        <f ca="1" t="shared" si="216"/>
        <v>110%</v>
      </c>
      <c r="AM717" s="11" t="s">
        <v>298</v>
      </c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 t="str">
        <f t="shared" si="209"/>
        <v>使用激光手枪射击敌方单位</v>
      </c>
      <c r="BQ717" s="11" t="str">
        <f ca="1" t="shared" si="201"/>
        <v>3级：造成的伤害提升&lt;q=attr_atk&gt;&lt;c=A6EC41&gt;110%&lt;/c&gt;</v>
      </c>
      <c r="BR717" s="1">
        <f t="shared" si="212"/>
        <v>1</v>
      </c>
      <c r="BS717" s="1">
        <f t="shared" si="213"/>
        <v>103</v>
      </c>
      <c r="BT717" s="1">
        <f>COUNTIF($BS$10:BS717,601)</f>
        <v>15</v>
      </c>
      <c r="BU717" s="1">
        <f t="shared" si="214"/>
        <v>1</v>
      </c>
    </row>
    <row r="718" spans="2:73">
      <c r="B718" s="1" t="str">
        <f t="shared" si="210"/>
        <v>SkillDescBrief4011201</v>
      </c>
      <c r="C718" s="1" t="str">
        <f t="shared" si="211"/>
        <v>SkillDescDetail401120104</v>
      </c>
      <c r="D718" s="3">
        <v>401120104</v>
      </c>
      <c r="E718" s="3">
        <v>4011201</v>
      </c>
      <c r="F718" s="3">
        <v>4</v>
      </c>
      <c r="G718" s="3" t="s">
        <v>332</v>
      </c>
      <c r="H718" s="3">
        <f ca="1">ROUND(_xlfn.XLOOKUP($F718,$D$1:$D$5,$E$1:$E$5)*OFFSET(H718,5-$F718,0)/0.05,0)*0.05</f>
        <v>1.2</v>
      </c>
      <c r="I718" s="3" t="s">
        <v>333</v>
      </c>
      <c r="J718" s="3"/>
      <c r="K718" s="3" t="s">
        <v>334</v>
      </c>
      <c r="L718" s="3"/>
      <c r="M718" s="3"/>
      <c r="N718" s="3"/>
      <c r="O718" s="3"/>
      <c r="P718" s="3"/>
      <c r="Q718" s="3" t="s">
        <v>335</v>
      </c>
      <c r="R718" s="3"/>
      <c r="S718" s="3" t="str">
        <f ca="1">IF(H718="","",$B$2&amp;G718&amp;$B$2&amp;$B$1&amp;H718)</f>
        <v>"AtkPower":1.2</v>
      </c>
      <c r="T718" s="3" t="str">
        <f>IF(J718="","",$B$2&amp;I718&amp;$B$2&amp;$B$1&amp;J718)</f>
        <v/>
      </c>
      <c r="U718" s="3" t="str">
        <f>IF(L718="","",$B$2&amp;K718&amp;$B$2&amp;$B$1&amp;L718)</f>
        <v/>
      </c>
      <c r="V718" s="3" t="str">
        <f>IF(N718="","",$B$2&amp;M718&amp;$B$2&amp;$B$1&amp;N718)</f>
        <v/>
      </c>
      <c r="W718" s="3" t="str">
        <f>IF(P718="","",$B$2&amp;O718&amp;$B$2&amp;$B$1&amp;P718)</f>
        <v/>
      </c>
      <c r="X718" s="3" t="str">
        <f>IF(R718="","",$B$2&amp;Q718&amp;$B$2&amp;$B$1&amp;R718)</f>
        <v/>
      </c>
      <c r="Y718" s="3" t="str">
        <f ca="1" t="shared" si="208"/>
        <v>{"AtkPower":1.2}</v>
      </c>
      <c r="Z718" s="11" t="s">
        <v>532</v>
      </c>
      <c r="AA718" s="11" t="str">
        <f ca="1" t="shared" si="204"/>
        <v>4级：造成的伤害提升&lt;q=attr_atk&gt;&lt;c=A6EC41&gt;120%&lt;/c&gt;</v>
      </c>
      <c r="AB718" s="11"/>
      <c r="AC718" s="11"/>
      <c r="AD718" s="11">
        <v>4</v>
      </c>
      <c r="AE718" s="11"/>
      <c r="AF718" s="11" t="s">
        <v>345</v>
      </c>
      <c r="AG718" s="11"/>
      <c r="AH718" s="11"/>
      <c r="AI718" s="11"/>
      <c r="AJ718" s="11" t="s">
        <v>302</v>
      </c>
      <c r="AK718" s="11" t="str">
        <f t="shared" si="215"/>
        <v>&lt;q=attr_atk&gt;&lt;c=A6EC41&gt;</v>
      </c>
      <c r="AL718" s="11" t="str">
        <f ca="1" t="shared" si="216"/>
        <v>120%</v>
      </c>
      <c r="AM718" s="11" t="s">
        <v>298</v>
      </c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 t="str">
        <f t="shared" si="209"/>
        <v>使用激光手枪射击敌方单位</v>
      </c>
      <c r="BQ718" s="11" t="str">
        <f ca="1" t="shared" si="201"/>
        <v>4级：造成的伤害提升&lt;q=attr_atk&gt;&lt;c=A6EC41&gt;120%&lt;/c&gt;</v>
      </c>
      <c r="BR718" s="1">
        <f t="shared" si="212"/>
        <v>1</v>
      </c>
      <c r="BS718" s="1">
        <f t="shared" si="213"/>
        <v>104</v>
      </c>
      <c r="BT718" s="1">
        <f>COUNTIF($BS$10:BS718,601)</f>
        <v>15</v>
      </c>
      <c r="BU718" s="1">
        <f t="shared" si="214"/>
        <v>1</v>
      </c>
    </row>
    <row r="719" spans="2:73">
      <c r="B719" s="1" t="str">
        <f t="shared" si="210"/>
        <v>SkillDescBrief4011201</v>
      </c>
      <c r="C719" s="1" t="str">
        <f t="shared" si="211"/>
        <v>SkillDescDetail401120105</v>
      </c>
      <c r="D719" s="3">
        <v>401120105</v>
      </c>
      <c r="E719" s="3">
        <v>4011201</v>
      </c>
      <c r="F719" s="3">
        <v>5</v>
      </c>
      <c r="G719" s="3" t="s">
        <v>332</v>
      </c>
      <c r="H719" s="3">
        <v>1.35</v>
      </c>
      <c r="I719" s="3" t="s">
        <v>333</v>
      </c>
      <c r="J719" s="3"/>
      <c r="K719" s="3" t="s">
        <v>334</v>
      </c>
      <c r="L719" s="3"/>
      <c r="M719" s="3"/>
      <c r="N719" s="3"/>
      <c r="O719" s="3"/>
      <c r="P719" s="3"/>
      <c r="Q719" s="3" t="s">
        <v>335</v>
      </c>
      <c r="R719" s="3"/>
      <c r="S719" s="3" t="str">
        <f>IF(H719="","",$B$2&amp;G719&amp;$B$2&amp;$B$1&amp;H719)</f>
        <v>"AtkPower":1.35</v>
      </c>
      <c r="T719" s="3" t="str">
        <f>IF(J719="","",$B$2&amp;I719&amp;$B$2&amp;$B$1&amp;J719)</f>
        <v/>
      </c>
      <c r="U719" s="3" t="str">
        <f>IF(L719="","",$B$2&amp;K719&amp;$B$2&amp;$B$1&amp;L719)</f>
        <v/>
      </c>
      <c r="V719" s="3" t="str">
        <f>IF(N719="","",$B$2&amp;M719&amp;$B$2&amp;$B$1&amp;N719)</f>
        <v/>
      </c>
      <c r="W719" s="3" t="str">
        <f>IF(P719="","",$B$2&amp;O719&amp;$B$2&amp;$B$1&amp;P719)</f>
        <v/>
      </c>
      <c r="X719" s="3" t="str">
        <f>IF(R719="","",$B$2&amp;Q719&amp;$B$2&amp;$B$1&amp;R719)</f>
        <v/>
      </c>
      <c r="Y719" s="3" t="str">
        <f t="shared" si="208"/>
        <v>{"AtkPower":1.35}</v>
      </c>
      <c r="Z719" s="11" t="s">
        <v>532</v>
      </c>
      <c r="AA719" s="11" t="str">
        <f t="shared" si="204"/>
        <v>5级：造成的伤害提升&lt;q=attr_atk&gt;&lt;c=A6EC41&gt;135%&lt;/c&gt;</v>
      </c>
      <c r="AB719" s="11"/>
      <c r="AC719" s="11"/>
      <c r="AD719" s="11">
        <v>5</v>
      </c>
      <c r="AE719" s="11"/>
      <c r="AF719" s="11" t="s">
        <v>345</v>
      </c>
      <c r="AG719" s="11"/>
      <c r="AH719" s="11"/>
      <c r="AI719" s="11"/>
      <c r="AJ719" s="11" t="s">
        <v>302</v>
      </c>
      <c r="AK719" s="11" t="str">
        <f t="shared" si="215"/>
        <v>&lt;q=attr_atk&gt;&lt;c=A6EC41&gt;</v>
      </c>
      <c r="AL719" s="11" t="str">
        <f t="shared" si="216"/>
        <v>135%</v>
      </c>
      <c r="AM719" s="11" t="s">
        <v>298</v>
      </c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 t="str">
        <f t="shared" si="209"/>
        <v>使用激光手枪射击敌方单位</v>
      </c>
      <c r="BQ719" s="11" t="str">
        <f t="shared" si="201"/>
        <v>5级：造成的伤害提升&lt;q=attr_atk&gt;&lt;c=A6EC41&gt;135%&lt;/c&gt;</v>
      </c>
      <c r="BR719" s="1">
        <f t="shared" si="212"/>
        <v>1</v>
      </c>
      <c r="BS719" s="1">
        <f t="shared" si="213"/>
        <v>105</v>
      </c>
      <c r="BT719" s="1">
        <f>COUNTIF($BS$10:BS719,601)</f>
        <v>15</v>
      </c>
      <c r="BU719" s="1">
        <f t="shared" si="214"/>
        <v>1</v>
      </c>
    </row>
    <row r="720" spans="2:73">
      <c r="B720" s="1" t="str">
        <f t="shared" si="210"/>
        <v>SkillDescBrief// 大招</v>
      </c>
      <c r="C720" s="1" t="str">
        <f t="shared" si="211"/>
        <v>SkillDescDetail// 大招</v>
      </c>
      <c r="D720" s="7" t="s">
        <v>199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 t="str">
        <f t="shared" si="208"/>
        <v/>
      </c>
      <c r="Z720" s="10" t="s">
        <v>336</v>
      </c>
      <c r="AA720" s="10" t="str">
        <f t="shared" si="204"/>
        <v/>
      </c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 t="str">
        <f t="shared" si="209"/>
        <v/>
      </c>
      <c r="BQ720" s="10" t="str">
        <f t="shared" si="201"/>
        <v/>
      </c>
      <c r="BR720" s="1">
        <f t="shared" si="212"/>
        <v>0</v>
      </c>
      <c r="BS720" s="1">
        <f t="shared" si="213"/>
        <v>0</v>
      </c>
      <c r="BT720" s="1">
        <f>COUNTIF($BS$10:BS720,601)</f>
        <v>15</v>
      </c>
      <c r="BU720" s="1">
        <f t="shared" si="214"/>
        <v>1</v>
      </c>
    </row>
    <row r="721" spans="2:73">
      <c r="B721" s="1" t="str">
        <f t="shared" si="210"/>
        <v>SkillDescBrief4011202</v>
      </c>
      <c r="C721" s="1" t="str">
        <f t="shared" si="211"/>
        <v>SkillDescDetail401120201</v>
      </c>
      <c r="D721" s="3">
        <v>401120201</v>
      </c>
      <c r="E721" s="3">
        <v>4011202</v>
      </c>
      <c r="F721" s="3">
        <v>1</v>
      </c>
      <c r="G721" s="3" t="s">
        <v>332</v>
      </c>
      <c r="H721" s="3">
        <f ca="1">ROUND(_xlfn.XLOOKUP($F721,$D$1:$D$5,$E$1:$E$5)*OFFSET(H721,5-$F721,0)/0.05,0)*0.05</f>
        <v>0.65</v>
      </c>
      <c r="I721" s="3" t="s">
        <v>333</v>
      </c>
      <c r="J721" s="3"/>
      <c r="K721" s="3" t="s">
        <v>334</v>
      </c>
      <c r="L721" s="3"/>
      <c r="M721" s="3"/>
      <c r="N721" s="3"/>
      <c r="O721" s="3"/>
      <c r="P721" s="3"/>
      <c r="Q721" s="3" t="s">
        <v>335</v>
      </c>
      <c r="R721" s="3"/>
      <c r="S721" s="3" t="str">
        <f ca="1">IF(H721="","",$B$2&amp;G721&amp;$B$2&amp;$B$1&amp;H721)</f>
        <v>"AtkPower":0.65</v>
      </c>
      <c r="T721" s="3" t="str">
        <f>IF(J721="","",$B$2&amp;I721&amp;$B$2&amp;$B$1&amp;J721)</f>
        <v/>
      </c>
      <c r="U721" s="3" t="str">
        <f>IF(L721="","",$B$2&amp;K721&amp;$B$2&amp;$B$1&amp;L721)</f>
        <v/>
      </c>
      <c r="V721" s="3" t="str">
        <f>IF(N721="","",$B$2&amp;M721&amp;$B$2&amp;$B$1&amp;N721)</f>
        <v/>
      </c>
      <c r="W721" s="3" t="str">
        <f>IF(P721="","",$B$2&amp;O721&amp;$B$2&amp;$B$1&amp;P721)</f>
        <v/>
      </c>
      <c r="X721" s="3" t="str">
        <f>IF(R721="","",$B$2&amp;Q721&amp;$B$2&amp;$B$1&amp;R721)</f>
        <v/>
      </c>
      <c r="Y721" s="3" t="str">
        <f ca="1" t="shared" si="208"/>
        <v>{"AtkPower":0.65}</v>
      </c>
      <c r="Z721" s="11" t="s">
        <v>534</v>
      </c>
      <c r="AA721" s="11" t="str">
        <f ca="1" t="shared" si="204"/>
        <v>召唤激光对区域持续轰击，期间不进行攻击，造成&lt;q=attr_atk&gt;&lt;c=A6EC41&gt;65%&lt;/c&gt;范围伤害</v>
      </c>
      <c r="AB721" s="11"/>
      <c r="AC721" s="11"/>
      <c r="AD721" s="11"/>
      <c r="AE721" s="11"/>
      <c r="AF721" s="11"/>
      <c r="AG721" s="11"/>
      <c r="AH721" s="11"/>
      <c r="AI721" s="11"/>
      <c r="AJ721" s="11" t="s">
        <v>535</v>
      </c>
      <c r="AK721" s="11" t="str">
        <f t="shared" ref="AK721:AK725" si="217">$B$8&amp;$B$6</f>
        <v>&lt;q=attr_atk&gt;&lt;c=A6EC41&gt;</v>
      </c>
      <c r="AL721" s="11" t="str">
        <f ca="1" t="shared" ref="AL721:AL725" si="218">ROUND($H721*100,2)&amp;"%"</f>
        <v>65%</v>
      </c>
      <c r="AM721" s="11" t="s">
        <v>298</v>
      </c>
      <c r="AN721" s="11" t="s">
        <v>536</v>
      </c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 t="str">
        <f t="shared" si="209"/>
        <v>召唤激光对区域持续轰击</v>
      </c>
      <c r="BQ721" s="11" t="str">
        <f ca="1" t="shared" si="201"/>
        <v>召唤激光对区域持续轰击，期间不进行攻击，造成&lt;q=attr_atk&gt;&lt;c=A6EC41&gt;65%&lt;/c&gt;范围伤害</v>
      </c>
      <c r="BR721" s="1">
        <f t="shared" si="212"/>
        <v>2</v>
      </c>
      <c r="BS721" s="1">
        <f t="shared" si="213"/>
        <v>201</v>
      </c>
      <c r="BT721" s="1">
        <f>COUNTIF($BS$10:BS721,601)</f>
        <v>15</v>
      </c>
      <c r="BU721" s="1">
        <f t="shared" si="214"/>
        <v>1</v>
      </c>
    </row>
    <row r="722" spans="2:73">
      <c r="B722" s="1" t="str">
        <f t="shared" si="210"/>
        <v>SkillDescBrief4011202</v>
      </c>
      <c r="C722" s="1" t="str">
        <f t="shared" si="211"/>
        <v>SkillDescDetail401120202</v>
      </c>
      <c r="D722" s="3">
        <v>401120202</v>
      </c>
      <c r="E722" s="3">
        <v>4011202</v>
      </c>
      <c r="F722" s="3">
        <v>2</v>
      </c>
      <c r="G722" s="3" t="s">
        <v>332</v>
      </c>
      <c r="H722" s="3">
        <f ca="1">ROUND(_xlfn.XLOOKUP($F722,$D$1:$D$5,$E$1:$E$5)*OFFSET(H722,5-$F722,0)/0.05,0)*0.05</f>
        <v>0.7</v>
      </c>
      <c r="I722" s="3" t="s">
        <v>333</v>
      </c>
      <c r="J722" s="3"/>
      <c r="K722" s="3" t="s">
        <v>334</v>
      </c>
      <c r="L722" s="3"/>
      <c r="M722" s="3"/>
      <c r="N722" s="3"/>
      <c r="O722" s="3"/>
      <c r="P722" s="3"/>
      <c r="Q722" s="3" t="s">
        <v>335</v>
      </c>
      <c r="R722" s="3"/>
      <c r="S722" s="3" t="str">
        <f ca="1">IF(H722="","",$B$2&amp;G722&amp;$B$2&amp;$B$1&amp;H722)</f>
        <v>"AtkPower":0.7</v>
      </c>
      <c r="T722" s="3" t="str">
        <f>IF(J722="","",$B$2&amp;I722&amp;$B$2&amp;$B$1&amp;J722)</f>
        <v/>
      </c>
      <c r="U722" s="3" t="str">
        <f>IF(L722="","",$B$2&amp;K722&amp;$B$2&amp;$B$1&amp;L722)</f>
        <v/>
      </c>
      <c r="V722" s="3" t="str">
        <f>IF(N722="","",$B$2&amp;M722&amp;$B$2&amp;$B$1&amp;N722)</f>
        <v/>
      </c>
      <c r="W722" s="3" t="str">
        <f>IF(P722="","",$B$2&amp;O722&amp;$B$2&amp;$B$1&amp;P722)</f>
        <v/>
      </c>
      <c r="X722" s="3" t="str">
        <f>IF(R722="","",$B$2&amp;Q722&amp;$B$2&amp;$B$1&amp;R722)</f>
        <v/>
      </c>
      <c r="Y722" s="3" t="str">
        <f ca="1" t="shared" si="208"/>
        <v>{"AtkPower":0.7}</v>
      </c>
      <c r="Z722" s="11" t="s">
        <v>534</v>
      </c>
      <c r="AA722" s="11" t="str">
        <f ca="1" t="shared" si="204"/>
        <v>2级：造成的伤害提升&lt;q=attr_atk&gt;&lt;c=A6EC41&gt;70%&lt;/c&gt;</v>
      </c>
      <c r="AB722" s="11"/>
      <c r="AC722" s="11"/>
      <c r="AD722" s="11">
        <v>2</v>
      </c>
      <c r="AE722" s="11"/>
      <c r="AF722" s="11" t="s">
        <v>345</v>
      </c>
      <c r="AG722" s="11"/>
      <c r="AH722" s="11"/>
      <c r="AI722" s="11"/>
      <c r="AJ722" s="11" t="s">
        <v>302</v>
      </c>
      <c r="AK722" s="11" t="str">
        <f t="shared" si="217"/>
        <v>&lt;q=attr_atk&gt;&lt;c=A6EC41&gt;</v>
      </c>
      <c r="AL722" s="11" t="str">
        <f ca="1" t="shared" si="218"/>
        <v>70%</v>
      </c>
      <c r="AM722" s="11" t="s">
        <v>298</v>
      </c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 t="str">
        <f t="shared" si="209"/>
        <v>召唤激光对区域持续轰击</v>
      </c>
      <c r="BQ722" s="11" t="str">
        <f ca="1" t="shared" si="201"/>
        <v>2级：造成的伤害提升&lt;q=attr_atk&gt;&lt;c=A6EC41&gt;70%&lt;/c&gt;</v>
      </c>
      <c r="BR722" s="1">
        <f t="shared" si="212"/>
        <v>2</v>
      </c>
      <c r="BS722" s="1">
        <f t="shared" si="213"/>
        <v>202</v>
      </c>
      <c r="BT722" s="1">
        <f>COUNTIF($BS$10:BS722,601)</f>
        <v>15</v>
      </c>
      <c r="BU722" s="1">
        <f t="shared" si="214"/>
        <v>1</v>
      </c>
    </row>
    <row r="723" spans="2:73">
      <c r="B723" s="1" t="str">
        <f t="shared" si="210"/>
        <v>SkillDescBrief4011202</v>
      </c>
      <c r="C723" s="1" t="str">
        <f t="shared" si="211"/>
        <v>SkillDescDetail401120203</v>
      </c>
      <c r="D723" s="3">
        <v>401120203</v>
      </c>
      <c r="E723" s="3">
        <v>4011202</v>
      </c>
      <c r="F723" s="3">
        <v>3</v>
      </c>
      <c r="G723" s="3" t="s">
        <v>332</v>
      </c>
      <c r="H723" s="3">
        <v>0.75</v>
      </c>
      <c r="I723" s="3" t="s">
        <v>333</v>
      </c>
      <c r="J723" s="3"/>
      <c r="K723" s="3" t="s">
        <v>334</v>
      </c>
      <c r="L723" s="3"/>
      <c r="M723" s="3"/>
      <c r="N723" s="3"/>
      <c r="O723" s="3"/>
      <c r="P723" s="3"/>
      <c r="Q723" s="3" t="s">
        <v>335</v>
      </c>
      <c r="R723" s="3"/>
      <c r="S723" s="3" t="str">
        <f>IF(H723="","",$B$2&amp;G723&amp;$B$2&amp;$B$1&amp;H723)</f>
        <v>"AtkPower":0.75</v>
      </c>
      <c r="T723" s="3" t="str">
        <f>IF(J723="","",$B$2&amp;I723&amp;$B$2&amp;$B$1&amp;J723)</f>
        <v/>
      </c>
      <c r="U723" s="3" t="str">
        <f>IF(L723="","",$B$2&amp;K723&amp;$B$2&amp;$B$1&amp;L723)</f>
        <v/>
      </c>
      <c r="V723" s="3" t="str">
        <f>IF(N723="","",$B$2&amp;M723&amp;$B$2&amp;$B$1&amp;N723)</f>
        <v/>
      </c>
      <c r="W723" s="3" t="str">
        <f>IF(P723="","",$B$2&amp;O723&amp;$B$2&amp;$B$1&amp;P723)</f>
        <v/>
      </c>
      <c r="X723" s="3" t="str">
        <f>IF(R723="","",$B$2&amp;Q723&amp;$B$2&amp;$B$1&amp;R723)</f>
        <v/>
      </c>
      <c r="Y723" s="3" t="str">
        <f t="shared" si="208"/>
        <v>{"AtkPower":0.75}</v>
      </c>
      <c r="Z723" s="11" t="s">
        <v>534</v>
      </c>
      <c r="AA723" s="11" t="str">
        <f t="shared" si="204"/>
        <v>3级：造成的伤害提升&lt;q=attr_atk&gt;&lt;c=A6EC41&gt;75%&lt;/c&gt;</v>
      </c>
      <c r="AB723" s="11"/>
      <c r="AC723" s="11"/>
      <c r="AD723" s="11">
        <v>3</v>
      </c>
      <c r="AE723" s="11"/>
      <c r="AF723" s="11" t="s">
        <v>345</v>
      </c>
      <c r="AG723" s="11"/>
      <c r="AH723" s="11"/>
      <c r="AI723" s="11"/>
      <c r="AJ723" s="11" t="s">
        <v>302</v>
      </c>
      <c r="AK723" s="11" t="str">
        <f t="shared" si="217"/>
        <v>&lt;q=attr_atk&gt;&lt;c=A6EC41&gt;</v>
      </c>
      <c r="AL723" s="11" t="str">
        <f t="shared" si="218"/>
        <v>75%</v>
      </c>
      <c r="AM723" s="11" t="s">
        <v>298</v>
      </c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 t="str">
        <f t="shared" si="209"/>
        <v>召唤激光对区域持续轰击</v>
      </c>
      <c r="BQ723" s="11" t="str">
        <f t="shared" si="201"/>
        <v>3级：造成的伤害提升&lt;q=attr_atk&gt;&lt;c=A6EC41&gt;75%&lt;/c&gt;</v>
      </c>
      <c r="BR723" s="1">
        <f t="shared" si="212"/>
        <v>2</v>
      </c>
      <c r="BS723" s="1">
        <f t="shared" si="213"/>
        <v>203</v>
      </c>
      <c r="BT723" s="1">
        <f>COUNTIF($BS$10:BS723,601)</f>
        <v>15</v>
      </c>
      <c r="BU723" s="1">
        <f t="shared" si="214"/>
        <v>1</v>
      </c>
    </row>
    <row r="724" spans="2:73">
      <c r="B724" s="1" t="str">
        <f t="shared" si="210"/>
        <v>SkillDescBrief4011202</v>
      </c>
      <c r="C724" s="1" t="str">
        <f t="shared" si="211"/>
        <v>SkillDescDetail401120204</v>
      </c>
      <c r="D724" s="3">
        <v>401120204</v>
      </c>
      <c r="E724" s="3">
        <v>4011202</v>
      </c>
      <c r="F724" s="3">
        <v>4</v>
      </c>
      <c r="G724" s="3" t="s">
        <v>332</v>
      </c>
      <c r="H724" s="3">
        <f ca="1">ROUND(_xlfn.XLOOKUP($F724,$D$1:$D$5,$E$1:$E$5)*OFFSET(H724,5-$F724,0)/0.05,0)*0.05</f>
        <v>0.8</v>
      </c>
      <c r="I724" s="3" t="s">
        <v>333</v>
      </c>
      <c r="J724" s="3"/>
      <c r="K724" s="3" t="s">
        <v>334</v>
      </c>
      <c r="L724" s="3"/>
      <c r="M724" s="3"/>
      <c r="N724" s="3"/>
      <c r="O724" s="3"/>
      <c r="P724" s="3"/>
      <c r="Q724" s="3" t="s">
        <v>335</v>
      </c>
      <c r="R724" s="3"/>
      <c r="S724" s="3" t="str">
        <f ca="1">IF(H724="","",$B$2&amp;G724&amp;$B$2&amp;$B$1&amp;H724)</f>
        <v>"AtkPower":0.8</v>
      </c>
      <c r="T724" s="3" t="str">
        <f>IF(J724="","",$B$2&amp;I724&amp;$B$2&amp;$B$1&amp;J724)</f>
        <v/>
      </c>
      <c r="U724" s="3" t="str">
        <f>IF(L724="","",$B$2&amp;K724&amp;$B$2&amp;$B$1&amp;L724)</f>
        <v/>
      </c>
      <c r="V724" s="3" t="str">
        <f>IF(N724="","",$B$2&amp;M724&amp;$B$2&amp;$B$1&amp;N724)</f>
        <v/>
      </c>
      <c r="W724" s="3" t="str">
        <f>IF(P724="","",$B$2&amp;O724&amp;$B$2&amp;$B$1&amp;P724)</f>
        <v/>
      </c>
      <c r="X724" s="3" t="str">
        <f>IF(R724="","",$B$2&amp;Q724&amp;$B$2&amp;$B$1&amp;R724)</f>
        <v/>
      </c>
      <c r="Y724" s="3" t="str">
        <f ca="1" t="shared" si="208"/>
        <v>{"AtkPower":0.8}</v>
      </c>
      <c r="Z724" s="11" t="s">
        <v>534</v>
      </c>
      <c r="AA724" s="11" t="str">
        <f ca="1" t="shared" si="204"/>
        <v>4级：造成的伤害提升&lt;q=attr_atk&gt;&lt;c=A6EC41&gt;80%&lt;/c&gt;</v>
      </c>
      <c r="AB724" s="11"/>
      <c r="AC724" s="11"/>
      <c r="AD724" s="11">
        <v>4</v>
      </c>
      <c r="AE724" s="11"/>
      <c r="AF724" s="11" t="s">
        <v>345</v>
      </c>
      <c r="AG724" s="11"/>
      <c r="AH724" s="11"/>
      <c r="AI724" s="11"/>
      <c r="AJ724" s="11" t="s">
        <v>302</v>
      </c>
      <c r="AK724" s="11" t="str">
        <f t="shared" si="217"/>
        <v>&lt;q=attr_atk&gt;&lt;c=A6EC41&gt;</v>
      </c>
      <c r="AL724" s="11" t="str">
        <f ca="1" t="shared" si="218"/>
        <v>80%</v>
      </c>
      <c r="AM724" s="11" t="s">
        <v>298</v>
      </c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 t="str">
        <f t="shared" si="209"/>
        <v>召唤激光对区域持续轰击</v>
      </c>
      <c r="BQ724" s="11" t="str">
        <f ca="1" t="shared" si="201"/>
        <v>4级：造成的伤害提升&lt;q=attr_atk&gt;&lt;c=A6EC41&gt;80%&lt;/c&gt;</v>
      </c>
      <c r="BR724" s="1">
        <f t="shared" si="212"/>
        <v>2</v>
      </c>
      <c r="BS724" s="1">
        <f t="shared" si="213"/>
        <v>204</v>
      </c>
      <c r="BT724" s="1">
        <f>COUNTIF($BS$10:BS724,601)</f>
        <v>15</v>
      </c>
      <c r="BU724" s="1">
        <f t="shared" si="214"/>
        <v>1</v>
      </c>
    </row>
    <row r="725" spans="2:73">
      <c r="B725" s="1" t="str">
        <f t="shared" si="210"/>
        <v>SkillDescBrief4011202</v>
      </c>
      <c r="C725" s="1" t="str">
        <f t="shared" si="211"/>
        <v>SkillDescDetail401120205</v>
      </c>
      <c r="D725" s="3">
        <v>401120205</v>
      </c>
      <c r="E725" s="3">
        <v>4011202</v>
      </c>
      <c r="F725" s="3">
        <v>5</v>
      </c>
      <c r="G725" s="3" t="s">
        <v>332</v>
      </c>
      <c r="H725" s="3">
        <v>0.9</v>
      </c>
      <c r="I725" s="3" t="s">
        <v>333</v>
      </c>
      <c r="J725" s="3"/>
      <c r="K725" s="3" t="s">
        <v>334</v>
      </c>
      <c r="L725" s="3"/>
      <c r="M725" s="3"/>
      <c r="N725" s="3"/>
      <c r="O725" s="3"/>
      <c r="P725" s="3"/>
      <c r="Q725" s="3" t="s">
        <v>335</v>
      </c>
      <c r="R725" s="3"/>
      <c r="S725" s="3" t="str">
        <f>IF(H725="","",$B$2&amp;G725&amp;$B$2&amp;$B$1&amp;H725)</f>
        <v>"AtkPower":0.9</v>
      </c>
      <c r="T725" s="3" t="str">
        <f>IF(J725="","",$B$2&amp;I725&amp;$B$2&amp;$B$1&amp;J725)</f>
        <v/>
      </c>
      <c r="U725" s="3" t="str">
        <f>IF(L725="","",$B$2&amp;K725&amp;$B$2&amp;$B$1&amp;L725)</f>
        <v/>
      </c>
      <c r="V725" s="3" t="str">
        <f>IF(N725="","",$B$2&amp;M725&amp;$B$2&amp;$B$1&amp;N725)</f>
        <v/>
      </c>
      <c r="W725" s="3" t="str">
        <f>IF(P725="","",$B$2&amp;O725&amp;$B$2&amp;$B$1&amp;P725)</f>
        <v/>
      </c>
      <c r="X725" s="3" t="str">
        <f>IF(R725="","",$B$2&amp;Q725&amp;$B$2&amp;$B$1&amp;R725)</f>
        <v/>
      </c>
      <c r="Y725" s="3" t="str">
        <f t="shared" si="208"/>
        <v>{"AtkPower":0.9}</v>
      </c>
      <c r="Z725" s="11" t="s">
        <v>534</v>
      </c>
      <c r="AA725" s="11" t="str">
        <f t="shared" si="204"/>
        <v>5级：造成的伤害提升&lt;q=attr_atk&gt;&lt;c=A6EC41&gt;90%&lt;/c&gt;</v>
      </c>
      <c r="AB725" s="11"/>
      <c r="AC725" s="11"/>
      <c r="AD725" s="11">
        <v>5</v>
      </c>
      <c r="AE725" s="11"/>
      <c r="AF725" s="11" t="s">
        <v>345</v>
      </c>
      <c r="AG725" s="11"/>
      <c r="AH725" s="11"/>
      <c r="AI725" s="11"/>
      <c r="AJ725" s="11" t="s">
        <v>302</v>
      </c>
      <c r="AK725" s="11" t="str">
        <f t="shared" si="217"/>
        <v>&lt;q=attr_atk&gt;&lt;c=A6EC41&gt;</v>
      </c>
      <c r="AL725" s="11" t="str">
        <f t="shared" si="218"/>
        <v>90%</v>
      </c>
      <c r="AM725" s="11" t="s">
        <v>298</v>
      </c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 t="str">
        <f t="shared" si="209"/>
        <v>召唤激光对区域持续轰击</v>
      </c>
      <c r="BQ725" s="11" t="str">
        <f t="shared" si="201"/>
        <v>5级：造成的伤害提升&lt;q=attr_atk&gt;&lt;c=A6EC41&gt;90%&lt;/c&gt;</v>
      </c>
      <c r="BR725" s="1">
        <f t="shared" si="212"/>
        <v>2</v>
      </c>
      <c r="BS725" s="1">
        <f t="shared" si="213"/>
        <v>205</v>
      </c>
      <c r="BT725" s="1">
        <f>COUNTIF($BS$10:BS725,601)</f>
        <v>15</v>
      </c>
      <c r="BU725" s="1">
        <f t="shared" si="214"/>
        <v>1</v>
      </c>
    </row>
    <row r="726" spans="2:73">
      <c r="B726" s="1" t="str">
        <f t="shared" si="210"/>
        <v>SkillDescBrief// 经营被动</v>
      </c>
      <c r="C726" s="1" t="str">
        <f t="shared" si="211"/>
        <v>SkillDescDetail// 经营被动</v>
      </c>
      <c r="D726" s="7" t="s">
        <v>71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 t="str">
        <f t="shared" si="208"/>
        <v/>
      </c>
      <c r="Z726" s="10" t="s">
        <v>336</v>
      </c>
      <c r="AA726" s="10" t="str">
        <f t="shared" si="204"/>
        <v/>
      </c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 t="str">
        <f t="shared" si="209"/>
        <v/>
      </c>
      <c r="BQ726" s="10" t="str">
        <f t="shared" si="201"/>
        <v/>
      </c>
      <c r="BR726" s="1">
        <f t="shared" si="212"/>
        <v>0</v>
      </c>
      <c r="BS726" s="1">
        <f t="shared" si="213"/>
        <v>0</v>
      </c>
      <c r="BT726" s="1">
        <f>COUNTIF($BS$10:BS726,601)</f>
        <v>15</v>
      </c>
      <c r="BU726" s="1">
        <f t="shared" si="214"/>
        <v>1</v>
      </c>
    </row>
    <row r="727" spans="2:73">
      <c r="B727" s="1" t="str">
        <f t="shared" si="210"/>
        <v>SkillDescBrief4011203</v>
      </c>
      <c r="C727" s="1" t="str">
        <f t="shared" si="211"/>
        <v>SkillDescDetail401120301</v>
      </c>
      <c r="D727" s="3">
        <v>401120301</v>
      </c>
      <c r="E727" s="3">
        <v>4011203</v>
      </c>
      <c r="F727" s="3">
        <v>1</v>
      </c>
      <c r="G727" s="3" t="s">
        <v>332</v>
      </c>
      <c r="H727" s="3"/>
      <c r="I727" s="3" t="s">
        <v>333</v>
      </c>
      <c r="J727" s="3"/>
      <c r="K727" s="3" t="s">
        <v>334</v>
      </c>
      <c r="L727" s="3"/>
      <c r="M727" s="3"/>
      <c r="N727" s="3"/>
      <c r="O727" s="3"/>
      <c r="P727" s="3"/>
      <c r="Q727" s="3" t="s">
        <v>335</v>
      </c>
      <c r="R727" s="3"/>
      <c r="S727" s="3" t="str">
        <f>IF(H727="","",$B$2&amp;G727&amp;$B$2&amp;$B$1&amp;H727)</f>
        <v/>
      </c>
      <c r="T727" s="3" t="str">
        <f>IF(J727="","",$B$2&amp;I727&amp;$B$2&amp;$B$1&amp;J727)</f>
        <v/>
      </c>
      <c r="U727" s="3" t="str">
        <f>IF(L727="","",$B$2&amp;K727&amp;$B$2&amp;$B$1&amp;L727)</f>
        <v/>
      </c>
      <c r="V727" s="3" t="str">
        <f>IF(N727="","",$B$2&amp;M727&amp;$B$2&amp;$B$1&amp;N727)</f>
        <v/>
      </c>
      <c r="W727" s="3" t="str">
        <f>IF(P727="","",$B$2&amp;O727&amp;$B$2&amp;$B$1&amp;P727)</f>
        <v/>
      </c>
      <c r="X727" s="3" t="str">
        <f>IF(R727="","",$B$2&amp;Q727&amp;$B$2&amp;$B$1&amp;R727)</f>
        <v/>
      </c>
      <c r="Y727" s="3" t="str">
        <f t="shared" si="208"/>
        <v>{}</v>
      </c>
      <c r="Z727" s="11" t="s">
        <v>358</v>
      </c>
      <c r="AA727" s="11" t="str">
        <f t="shared" si="204"/>
        <v>放置在产业中时，产业收入提高&lt;c=A6EC41&gt;2&lt;/c&gt;倍，产业升级消耗减少&lt;c=A6EC41&gt;2&lt;/c&gt;倍</v>
      </c>
      <c r="AB727" s="11"/>
      <c r="AC727" s="11"/>
      <c r="AD727" s="11"/>
      <c r="AE727" s="11"/>
      <c r="AF727" s="11"/>
      <c r="AG727" s="11"/>
      <c r="AH727" s="11"/>
      <c r="AI727" s="11"/>
      <c r="AJ727" s="11" t="s">
        <v>359</v>
      </c>
      <c r="AK727" s="11" t="str">
        <f t="shared" ref="AK727:AK731" si="219">$B$6</f>
        <v>&lt;c=A6EC41&gt;</v>
      </c>
      <c r="AL727" s="11">
        <v>2</v>
      </c>
      <c r="AM727" s="11" t="s">
        <v>298</v>
      </c>
      <c r="AN727" s="11" t="s">
        <v>360</v>
      </c>
      <c r="AO727" s="11" t="s">
        <v>304</v>
      </c>
      <c r="AP727" s="11">
        <v>2</v>
      </c>
      <c r="AQ727" s="11" t="s">
        <v>298</v>
      </c>
      <c r="AR727" s="11" t="s">
        <v>361</v>
      </c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 t="str">
        <f t="shared" si="209"/>
        <v>使产业收入提高，升级消耗减少</v>
      </c>
      <c r="BQ727" s="11" t="str">
        <f t="shared" si="201"/>
        <v>放置在产业中时，产业收入提高&lt;c=A6EC41&gt;2&lt;/c&gt;倍，产业升级消耗减少&lt;c=A6EC41&gt;2&lt;/c&gt;倍</v>
      </c>
      <c r="BR727" s="1">
        <f t="shared" si="212"/>
        <v>3</v>
      </c>
      <c r="BS727" s="1">
        <f t="shared" si="213"/>
        <v>301</v>
      </c>
      <c r="BT727" s="1">
        <f>COUNTIF($BS$10:BS727,601)</f>
        <v>15</v>
      </c>
      <c r="BU727" s="1">
        <f t="shared" si="214"/>
        <v>1</v>
      </c>
    </row>
    <row r="728" spans="2:73">
      <c r="B728" s="1" t="str">
        <f t="shared" si="210"/>
        <v>SkillDescBrief4011203</v>
      </c>
      <c r="C728" s="1" t="str">
        <f t="shared" si="211"/>
        <v>SkillDescDetail401120302</v>
      </c>
      <c r="D728" s="3">
        <v>401120302</v>
      </c>
      <c r="E728" s="3">
        <v>4011203</v>
      </c>
      <c r="F728" s="3">
        <v>2</v>
      </c>
      <c r="G728" s="3" t="s">
        <v>332</v>
      </c>
      <c r="H728" s="3"/>
      <c r="I728" s="3" t="s">
        <v>333</v>
      </c>
      <c r="J728" s="3"/>
      <c r="K728" s="3" t="s">
        <v>334</v>
      </c>
      <c r="L728" s="3"/>
      <c r="M728" s="3"/>
      <c r="N728" s="3"/>
      <c r="O728" s="3"/>
      <c r="P728" s="3"/>
      <c r="Q728" s="3" t="s">
        <v>335</v>
      </c>
      <c r="R728" s="3"/>
      <c r="S728" s="3" t="str">
        <f>IF(H728="","",$B$2&amp;G728&amp;$B$2&amp;$B$1&amp;H728)</f>
        <v/>
      </c>
      <c r="T728" s="3" t="str">
        <f>IF(J728="","",$B$2&amp;I728&amp;$B$2&amp;$B$1&amp;J728)</f>
        <v/>
      </c>
      <c r="U728" s="3" t="str">
        <f>IF(L728="","",$B$2&amp;K728&amp;$B$2&amp;$B$1&amp;L728)</f>
        <v/>
      </c>
      <c r="V728" s="3" t="str">
        <f>IF(N728="","",$B$2&amp;M728&amp;$B$2&amp;$B$1&amp;N728)</f>
        <v/>
      </c>
      <c r="W728" s="3" t="str">
        <f>IF(P728="","",$B$2&amp;O728&amp;$B$2&amp;$B$1&amp;P728)</f>
        <v/>
      </c>
      <c r="X728" s="3" t="str">
        <f>IF(R728="","",$B$2&amp;Q728&amp;$B$2&amp;$B$1&amp;R728)</f>
        <v/>
      </c>
      <c r="Y728" s="3" t="str">
        <f t="shared" si="208"/>
        <v>{}</v>
      </c>
      <c r="Z728" s="11" t="s">
        <v>358</v>
      </c>
      <c r="AA728" s="11" t="str">
        <f t="shared" si="204"/>
        <v>2级：放置在产业中时，产业收入提高&lt;c=A6EC41&gt;8&lt;/c&gt;倍，产业升级消耗减少&lt;c=A6EC41&gt;8&lt;/c&gt;倍</v>
      </c>
      <c r="AB728" s="11"/>
      <c r="AC728" s="11"/>
      <c r="AD728" s="11">
        <v>2</v>
      </c>
      <c r="AE728" s="11"/>
      <c r="AF728" s="11" t="s">
        <v>345</v>
      </c>
      <c r="AG728" s="11"/>
      <c r="AH728" s="11"/>
      <c r="AI728" s="11"/>
      <c r="AJ728" s="11" t="s">
        <v>359</v>
      </c>
      <c r="AK728" s="11" t="str">
        <f t="shared" si="219"/>
        <v>&lt;c=A6EC41&gt;</v>
      </c>
      <c r="AL728" s="11">
        <f>AL727*4</f>
        <v>8</v>
      </c>
      <c r="AM728" s="11" t="s">
        <v>298</v>
      </c>
      <c r="AN728" s="11" t="s">
        <v>360</v>
      </c>
      <c r="AO728" s="11" t="s">
        <v>304</v>
      </c>
      <c r="AP728" s="11">
        <f>AP727*4</f>
        <v>8</v>
      </c>
      <c r="AQ728" s="11" t="s">
        <v>298</v>
      </c>
      <c r="AR728" s="11" t="s">
        <v>361</v>
      </c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 t="str">
        <f t="shared" si="209"/>
        <v>使产业收入提高，升级消耗减少</v>
      </c>
      <c r="BQ728" s="11" t="str">
        <f t="shared" si="201"/>
        <v>2级：放置在产业中时，产业收入提高&lt;c=A6EC41&gt;8&lt;/c&gt;倍，产业升级消耗减少&lt;c=A6EC41&gt;8&lt;/c&gt;倍</v>
      </c>
      <c r="BR728" s="1">
        <f t="shared" si="212"/>
        <v>3</v>
      </c>
      <c r="BS728" s="1">
        <f t="shared" si="213"/>
        <v>302</v>
      </c>
      <c r="BT728" s="1">
        <f>COUNTIF($BS$10:BS728,601)</f>
        <v>15</v>
      </c>
      <c r="BU728" s="1">
        <f t="shared" si="214"/>
        <v>1</v>
      </c>
    </row>
    <row r="729" spans="2:73">
      <c r="B729" s="1" t="str">
        <f t="shared" si="210"/>
        <v>SkillDescBrief4011203</v>
      </c>
      <c r="C729" s="1" t="str">
        <f t="shared" si="211"/>
        <v>SkillDescDetail401120303</v>
      </c>
      <c r="D729" s="3">
        <v>401120303</v>
      </c>
      <c r="E729" s="3">
        <v>4011203</v>
      </c>
      <c r="F729" s="3">
        <v>3</v>
      </c>
      <c r="G729" s="3" t="s">
        <v>332</v>
      </c>
      <c r="H729" s="3"/>
      <c r="I729" s="3" t="s">
        <v>333</v>
      </c>
      <c r="J729" s="3"/>
      <c r="K729" s="3" t="s">
        <v>334</v>
      </c>
      <c r="L729" s="3"/>
      <c r="M729" s="3"/>
      <c r="N729" s="3"/>
      <c r="O729" s="3"/>
      <c r="P729" s="3"/>
      <c r="Q729" s="3" t="s">
        <v>335</v>
      </c>
      <c r="R729" s="3"/>
      <c r="S729" s="3" t="str">
        <f>IF(H729="","",$B$2&amp;G729&amp;$B$2&amp;$B$1&amp;H729)</f>
        <v/>
      </c>
      <c r="T729" s="3" t="str">
        <f>IF(J729="","",$B$2&amp;I729&amp;$B$2&amp;$B$1&amp;J729)</f>
        <v/>
      </c>
      <c r="U729" s="3" t="str">
        <f>IF(L729="","",$B$2&amp;K729&amp;$B$2&amp;$B$1&amp;L729)</f>
        <v/>
      </c>
      <c r="V729" s="3" t="str">
        <f>IF(N729="","",$B$2&amp;M729&amp;$B$2&amp;$B$1&amp;N729)</f>
        <v/>
      </c>
      <c r="W729" s="3" t="str">
        <f>IF(P729="","",$B$2&amp;O729&amp;$B$2&amp;$B$1&amp;P729)</f>
        <v/>
      </c>
      <c r="X729" s="3" t="str">
        <f>IF(R729="","",$B$2&amp;Q729&amp;$B$2&amp;$B$1&amp;R729)</f>
        <v/>
      </c>
      <c r="Y729" s="3" t="str">
        <f t="shared" si="208"/>
        <v>{}</v>
      </c>
      <c r="Z729" s="11" t="s">
        <v>358</v>
      </c>
      <c r="AA729" s="11" t="str">
        <f t="shared" si="204"/>
        <v>3级：放置在产业中时，产业收入提高&lt;c=A6EC41&gt;32&lt;/c&gt;倍，产业升级消耗减少&lt;c=A6EC41&gt;32&lt;/c&gt;倍</v>
      </c>
      <c r="AB729" s="11"/>
      <c r="AC729" s="11"/>
      <c r="AD729" s="11">
        <v>3</v>
      </c>
      <c r="AE729" s="11"/>
      <c r="AF729" s="11" t="s">
        <v>345</v>
      </c>
      <c r="AG729" s="11"/>
      <c r="AH729" s="11"/>
      <c r="AI729" s="11"/>
      <c r="AJ729" s="11" t="s">
        <v>359</v>
      </c>
      <c r="AK729" s="11" t="str">
        <f t="shared" si="219"/>
        <v>&lt;c=A6EC41&gt;</v>
      </c>
      <c r="AL729" s="11">
        <f>AL728*4</f>
        <v>32</v>
      </c>
      <c r="AM729" s="11" t="s">
        <v>298</v>
      </c>
      <c r="AN729" s="11" t="s">
        <v>360</v>
      </c>
      <c r="AO729" s="11" t="s">
        <v>304</v>
      </c>
      <c r="AP729" s="11">
        <f>AP728*4</f>
        <v>32</v>
      </c>
      <c r="AQ729" s="11" t="s">
        <v>298</v>
      </c>
      <c r="AR729" s="11" t="s">
        <v>361</v>
      </c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 t="str">
        <f t="shared" si="209"/>
        <v>使产业收入提高，升级消耗减少</v>
      </c>
      <c r="BQ729" s="11" t="str">
        <f t="shared" si="201"/>
        <v>3级：放置在产业中时，产业收入提高&lt;c=A6EC41&gt;32&lt;/c&gt;倍，产业升级消耗减少&lt;c=A6EC41&gt;32&lt;/c&gt;倍</v>
      </c>
      <c r="BR729" s="1">
        <f t="shared" si="212"/>
        <v>3</v>
      </c>
      <c r="BS729" s="1">
        <f t="shared" si="213"/>
        <v>303</v>
      </c>
      <c r="BT729" s="1">
        <f>COUNTIF($BS$10:BS729,601)</f>
        <v>15</v>
      </c>
      <c r="BU729" s="1">
        <f t="shared" si="214"/>
        <v>1</v>
      </c>
    </row>
    <row r="730" spans="2:73">
      <c r="B730" s="1" t="str">
        <f t="shared" si="210"/>
        <v>SkillDescBrief4011203</v>
      </c>
      <c r="C730" s="1" t="str">
        <f t="shared" si="211"/>
        <v>SkillDescDetail401120304</v>
      </c>
      <c r="D730" s="3">
        <v>401120304</v>
      </c>
      <c r="E730" s="3">
        <v>4011203</v>
      </c>
      <c r="F730" s="3">
        <v>4</v>
      </c>
      <c r="G730" s="3" t="s">
        <v>332</v>
      </c>
      <c r="H730" s="3"/>
      <c r="I730" s="3" t="s">
        <v>333</v>
      </c>
      <c r="J730" s="3"/>
      <c r="K730" s="3" t="s">
        <v>334</v>
      </c>
      <c r="L730" s="3"/>
      <c r="M730" s="3"/>
      <c r="N730" s="3"/>
      <c r="O730" s="3"/>
      <c r="P730" s="3"/>
      <c r="Q730" s="3" t="s">
        <v>335</v>
      </c>
      <c r="R730" s="3"/>
      <c r="S730" s="3" t="str">
        <f>IF(H730="","",$B$2&amp;G730&amp;$B$2&amp;$B$1&amp;H730)</f>
        <v/>
      </c>
      <c r="T730" s="3" t="str">
        <f>IF(J730="","",$B$2&amp;I730&amp;$B$2&amp;$B$1&amp;J730)</f>
        <v/>
      </c>
      <c r="U730" s="3" t="str">
        <f>IF(L730="","",$B$2&amp;K730&amp;$B$2&amp;$B$1&amp;L730)</f>
        <v/>
      </c>
      <c r="V730" s="3" t="str">
        <f>IF(N730="","",$B$2&amp;M730&amp;$B$2&amp;$B$1&amp;N730)</f>
        <v/>
      </c>
      <c r="W730" s="3" t="str">
        <f>IF(P730="","",$B$2&amp;O730&amp;$B$2&amp;$B$1&amp;P730)</f>
        <v/>
      </c>
      <c r="X730" s="3" t="str">
        <f>IF(R730="","",$B$2&amp;Q730&amp;$B$2&amp;$B$1&amp;R730)</f>
        <v/>
      </c>
      <c r="Y730" s="3" t="str">
        <f t="shared" si="208"/>
        <v>{}</v>
      </c>
      <c r="Z730" s="11" t="s">
        <v>358</v>
      </c>
      <c r="AA730" s="11" t="str">
        <f t="shared" si="204"/>
        <v>4级：放置在产业中时，产业收入提高&lt;c=A6EC41&gt;64&lt;/c&gt;倍，产业升级消耗减少&lt;c=A6EC41&gt;64&lt;/c&gt;倍</v>
      </c>
      <c r="AB730" s="11"/>
      <c r="AC730" s="11"/>
      <c r="AD730" s="11">
        <v>4</v>
      </c>
      <c r="AE730" s="11"/>
      <c r="AF730" s="11" t="s">
        <v>345</v>
      </c>
      <c r="AG730" s="11"/>
      <c r="AH730" s="11"/>
      <c r="AI730" s="11"/>
      <c r="AJ730" s="11" t="s">
        <v>359</v>
      </c>
      <c r="AK730" s="11" t="str">
        <f t="shared" si="219"/>
        <v>&lt;c=A6EC41&gt;</v>
      </c>
      <c r="AL730" s="11">
        <v>64</v>
      </c>
      <c r="AM730" s="11" t="s">
        <v>298</v>
      </c>
      <c r="AN730" s="11" t="s">
        <v>360</v>
      </c>
      <c r="AO730" s="11" t="s">
        <v>304</v>
      </c>
      <c r="AP730" s="11">
        <v>64</v>
      </c>
      <c r="AQ730" s="11" t="s">
        <v>298</v>
      </c>
      <c r="AR730" s="11" t="s">
        <v>361</v>
      </c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 t="str">
        <f t="shared" si="209"/>
        <v>使产业收入提高，升级消耗减少</v>
      </c>
      <c r="BQ730" s="11" t="str">
        <f t="shared" si="201"/>
        <v>4级：放置在产业中时，产业收入提高&lt;c=A6EC41&gt;64&lt;/c&gt;倍，产业升级消耗减少&lt;c=A6EC41&gt;64&lt;/c&gt;倍</v>
      </c>
      <c r="BR730" s="1">
        <f t="shared" si="212"/>
        <v>3</v>
      </c>
      <c r="BS730" s="1">
        <f t="shared" si="213"/>
        <v>304</v>
      </c>
      <c r="BT730" s="1">
        <f>COUNTIF($BS$10:BS730,601)</f>
        <v>15</v>
      </c>
      <c r="BU730" s="1">
        <f t="shared" si="214"/>
        <v>1</v>
      </c>
    </row>
    <row r="731" spans="2:73">
      <c r="B731" s="1" t="str">
        <f t="shared" si="210"/>
        <v>SkillDescBrief4011203</v>
      </c>
      <c r="C731" s="1" t="str">
        <f t="shared" si="211"/>
        <v>SkillDescDetail401120305</v>
      </c>
      <c r="D731" s="3">
        <v>401120305</v>
      </c>
      <c r="E731" s="3">
        <v>4011203</v>
      </c>
      <c r="F731" s="3">
        <v>5</v>
      </c>
      <c r="G731" s="3" t="s">
        <v>332</v>
      </c>
      <c r="H731" s="3"/>
      <c r="I731" s="3" t="s">
        <v>333</v>
      </c>
      <c r="J731" s="3"/>
      <c r="K731" s="3" t="s">
        <v>334</v>
      </c>
      <c r="L731" s="3"/>
      <c r="M731" s="3"/>
      <c r="N731" s="3"/>
      <c r="O731" s="3"/>
      <c r="P731" s="3"/>
      <c r="Q731" s="3" t="s">
        <v>335</v>
      </c>
      <c r="R731" s="3"/>
      <c r="S731" s="3" t="str">
        <f>IF(H731="","",$B$2&amp;G731&amp;$B$2&amp;$B$1&amp;H731)</f>
        <v/>
      </c>
      <c r="T731" s="3" t="str">
        <f>IF(J731="","",$B$2&amp;I731&amp;$B$2&amp;$B$1&amp;J731)</f>
        <v/>
      </c>
      <c r="U731" s="3" t="str">
        <f>IF(L731="","",$B$2&amp;K731&amp;$B$2&amp;$B$1&amp;L731)</f>
        <v/>
      </c>
      <c r="V731" s="3" t="str">
        <f>IF(N731="","",$B$2&amp;M731&amp;$B$2&amp;$B$1&amp;N731)</f>
        <v/>
      </c>
      <c r="W731" s="3" t="str">
        <f>IF(P731="","",$B$2&amp;O731&amp;$B$2&amp;$B$1&amp;P731)</f>
        <v/>
      </c>
      <c r="X731" s="3" t="str">
        <f>IF(R731="","",$B$2&amp;Q731&amp;$B$2&amp;$B$1&amp;R731)</f>
        <v/>
      </c>
      <c r="Y731" s="3" t="str">
        <f t="shared" si="208"/>
        <v>{}</v>
      </c>
      <c r="Z731" s="11" t="s">
        <v>358</v>
      </c>
      <c r="AA731" s="11" t="str">
        <f t="shared" si="204"/>
        <v>5级：放置在产业中时，产业收入提高&lt;c=A6EC41&gt;128&lt;/c&gt;倍，产业升级消耗减少&lt;c=A6EC41&gt;128&lt;/c&gt;倍</v>
      </c>
      <c r="AB731" s="11"/>
      <c r="AC731" s="11"/>
      <c r="AD731" s="11">
        <v>5</v>
      </c>
      <c r="AE731" s="11"/>
      <c r="AF731" s="11" t="s">
        <v>345</v>
      </c>
      <c r="AG731" s="11"/>
      <c r="AH731" s="11"/>
      <c r="AI731" s="11"/>
      <c r="AJ731" s="11" t="s">
        <v>359</v>
      </c>
      <c r="AK731" s="11" t="str">
        <f t="shared" si="219"/>
        <v>&lt;c=A6EC41&gt;</v>
      </c>
      <c r="AL731" s="11">
        <v>128</v>
      </c>
      <c r="AM731" s="11" t="s">
        <v>298</v>
      </c>
      <c r="AN731" s="11" t="s">
        <v>360</v>
      </c>
      <c r="AO731" s="11" t="s">
        <v>304</v>
      </c>
      <c r="AP731" s="11">
        <v>128</v>
      </c>
      <c r="AQ731" s="11" t="s">
        <v>298</v>
      </c>
      <c r="AR731" s="11" t="s">
        <v>361</v>
      </c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 t="str">
        <f t="shared" si="209"/>
        <v>使产业收入提高，升级消耗减少</v>
      </c>
      <c r="BQ731" s="11" t="str">
        <f t="shared" si="201"/>
        <v>5级：放置在产业中时，产业收入提高&lt;c=A6EC41&gt;128&lt;/c&gt;倍，产业升级消耗减少&lt;c=A6EC41&gt;128&lt;/c&gt;倍</v>
      </c>
      <c r="BR731" s="1">
        <f t="shared" si="212"/>
        <v>3</v>
      </c>
      <c r="BS731" s="1">
        <f t="shared" si="213"/>
        <v>305</v>
      </c>
      <c r="BT731" s="1">
        <f>COUNTIF($BS$10:BS731,601)</f>
        <v>15</v>
      </c>
      <c r="BU731" s="1">
        <f t="shared" si="214"/>
        <v>1</v>
      </c>
    </row>
    <row r="732" spans="2:73">
      <c r="B732" s="1" t="str">
        <f t="shared" si="210"/>
        <v>SkillDescBrief// 战斗被动</v>
      </c>
      <c r="C732" s="1" t="str">
        <f t="shared" si="211"/>
        <v>SkillDescDetail// 战斗被动1</v>
      </c>
      <c r="D732" s="7" t="s">
        <v>337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 t="str">
        <f t="shared" si="208"/>
        <v/>
      </c>
      <c r="Z732" s="10" t="s">
        <v>336</v>
      </c>
      <c r="AA732" s="10" t="str">
        <f t="shared" si="204"/>
        <v/>
      </c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 t="str">
        <f t="shared" si="209"/>
        <v/>
      </c>
      <c r="BQ732" s="10" t="str">
        <f t="shared" si="201"/>
        <v/>
      </c>
      <c r="BR732" s="1">
        <f t="shared" si="212"/>
        <v>0</v>
      </c>
      <c r="BS732" s="1">
        <f t="shared" si="213"/>
        <v>0</v>
      </c>
      <c r="BT732" s="1">
        <f>COUNTIF($BS$10:BS732,601)</f>
        <v>15</v>
      </c>
      <c r="BU732" s="1">
        <f t="shared" si="214"/>
        <v>1</v>
      </c>
    </row>
    <row r="733" spans="2:73">
      <c r="B733" s="1" t="str">
        <f t="shared" si="210"/>
        <v>SkillDescBrief4011204</v>
      </c>
      <c r="C733" s="1" t="str">
        <f t="shared" si="211"/>
        <v>SkillDescDetail401120401</v>
      </c>
      <c r="D733" s="3">
        <v>401120401</v>
      </c>
      <c r="E733" s="3">
        <v>4011204</v>
      </c>
      <c r="F733" s="3">
        <v>1</v>
      </c>
      <c r="G733" s="3" t="s">
        <v>332</v>
      </c>
      <c r="H733" s="3">
        <v>0.012</v>
      </c>
      <c r="I733" s="3" t="s">
        <v>333</v>
      </c>
      <c r="J733" s="3"/>
      <c r="K733" s="3" t="s">
        <v>334</v>
      </c>
      <c r="L733" s="3">
        <v>1</v>
      </c>
      <c r="M733" s="3"/>
      <c r="N733" s="3"/>
      <c r="O733" s="3"/>
      <c r="P733" s="3"/>
      <c r="Q733" s="3" t="s">
        <v>335</v>
      </c>
      <c r="R733" s="3"/>
      <c r="S733" s="3" t="str">
        <f>IF(H733="","",$B$2&amp;G733&amp;$B$2&amp;$B$1&amp;H733)</f>
        <v>"AtkPower":0.012</v>
      </c>
      <c r="T733" s="3" t="str">
        <f>IF(J733="","",$B$2&amp;I733&amp;$B$2&amp;$B$1&amp;J733)</f>
        <v/>
      </c>
      <c r="U733" s="3" t="str">
        <f>IF(L733="","",$B$2&amp;K733&amp;$B$2&amp;$B$1&amp;L733)</f>
        <v>"BuffPower":1</v>
      </c>
      <c r="V733" s="3" t="str">
        <f>IF(N733="","",$B$2&amp;M733&amp;$B$2&amp;$B$1&amp;N733)</f>
        <v/>
      </c>
      <c r="W733" s="3" t="str">
        <f>IF(P733="","",$B$2&amp;O733&amp;$B$2&amp;$B$1&amp;P733)</f>
        <v/>
      </c>
      <c r="X733" s="3" t="str">
        <f>IF(R733="","",$B$2&amp;Q733&amp;$B$2&amp;$B$1&amp;R733)</f>
        <v/>
      </c>
      <c r="Y733" s="3" t="str">
        <f t="shared" si="208"/>
        <v>{"AtkPower":0.012,"BuffPower":1}</v>
      </c>
      <c r="Z733" s="11" t="s">
        <v>537</v>
      </c>
      <c r="AA733" s="11" t="str">
        <f t="shared" si="204"/>
        <v>每次攻击偷取敌人&lt;c=A6EC41&gt;1.2%&lt;/c&gt;攻击力，至多维持&lt;c=A6EC41&gt;10&lt;/c&gt;层</v>
      </c>
      <c r="AB733" s="11"/>
      <c r="AC733" s="11"/>
      <c r="AD733" s="11"/>
      <c r="AE733" s="11"/>
      <c r="AF733" s="11"/>
      <c r="AG733" s="11"/>
      <c r="AH733" s="11"/>
      <c r="AI733" s="11"/>
      <c r="AJ733" s="11" t="s">
        <v>538</v>
      </c>
      <c r="AK733" s="11" t="str">
        <f t="shared" ref="AK733:AK737" si="220">$B$6</f>
        <v>&lt;c=A6EC41&gt;</v>
      </c>
      <c r="AL733" s="11" t="str">
        <f t="shared" ref="AL733:AL737" si="221">ROUND($H733*100,2)&amp;"%"</f>
        <v>1.2%</v>
      </c>
      <c r="AM733" s="11" t="s">
        <v>298</v>
      </c>
      <c r="AN733" s="11" t="s">
        <v>539</v>
      </c>
      <c r="AO733" s="11" t="str">
        <f>$B$6</f>
        <v>&lt;c=A6EC41&gt;</v>
      </c>
      <c r="AP733" s="11">
        <v>10</v>
      </c>
      <c r="AQ733" s="11" t="s">
        <v>298</v>
      </c>
      <c r="AR733" s="11" t="s">
        <v>540</v>
      </c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 t="str">
        <f t="shared" si="209"/>
        <v>偷取敌人攻击力</v>
      </c>
      <c r="BQ733" s="11" t="str">
        <f t="shared" si="201"/>
        <v>每次攻击偷取敌人&lt;c=A6EC41&gt;1.2%&lt;/c&gt;攻击力，至多维持&lt;c=A6EC41&gt;10&lt;/c&gt;层</v>
      </c>
      <c r="BR733" s="1">
        <f t="shared" si="212"/>
        <v>4</v>
      </c>
      <c r="BS733" s="1">
        <f t="shared" si="213"/>
        <v>401</v>
      </c>
      <c r="BT733" s="1">
        <f>COUNTIF($BS$10:BS733,601)</f>
        <v>15</v>
      </c>
      <c r="BU733" s="1">
        <f t="shared" si="214"/>
        <v>1</v>
      </c>
    </row>
    <row r="734" spans="2:73">
      <c r="B734" s="1" t="str">
        <f t="shared" si="210"/>
        <v>SkillDescBrief4011204</v>
      </c>
      <c r="C734" s="1" t="str">
        <f t="shared" si="211"/>
        <v>SkillDescDetail401120402</v>
      </c>
      <c r="D734" s="3">
        <v>401120402</v>
      </c>
      <c r="E734" s="3">
        <v>4011204</v>
      </c>
      <c r="F734" s="3">
        <v>2</v>
      </c>
      <c r="G734" s="3" t="s">
        <v>332</v>
      </c>
      <c r="H734" s="3">
        <v>0.015</v>
      </c>
      <c r="I734" s="3" t="s">
        <v>333</v>
      </c>
      <c r="J734" s="3"/>
      <c r="K734" s="3" t="s">
        <v>334</v>
      </c>
      <c r="L734" s="3">
        <v>1</v>
      </c>
      <c r="M734" s="3"/>
      <c r="N734" s="3"/>
      <c r="O734" s="3"/>
      <c r="P734" s="3"/>
      <c r="Q734" s="3" t="s">
        <v>335</v>
      </c>
      <c r="R734" s="3"/>
      <c r="S734" s="3" t="str">
        <f>IF(H734="","",$B$2&amp;G734&amp;$B$2&amp;$B$1&amp;H734)</f>
        <v>"AtkPower":0.015</v>
      </c>
      <c r="T734" s="3" t="str">
        <f>IF(J734="","",$B$2&amp;I734&amp;$B$2&amp;$B$1&amp;J734)</f>
        <v/>
      </c>
      <c r="U734" s="3" t="str">
        <f>IF(L734="","",$B$2&amp;K734&amp;$B$2&amp;$B$1&amp;L734)</f>
        <v>"BuffPower":1</v>
      </c>
      <c r="V734" s="3" t="str">
        <f>IF(N734="","",$B$2&amp;M734&amp;$B$2&amp;$B$1&amp;N734)</f>
        <v/>
      </c>
      <c r="W734" s="3" t="str">
        <f>IF(P734="","",$B$2&amp;O734&amp;$B$2&amp;$B$1&amp;P734)</f>
        <v/>
      </c>
      <c r="X734" s="3" t="str">
        <f>IF(R734="","",$B$2&amp;Q734&amp;$B$2&amp;$B$1&amp;R734)</f>
        <v/>
      </c>
      <c r="Y734" s="3" t="str">
        <f t="shared" si="208"/>
        <v>{"AtkPower":0.015,"BuffPower":1}</v>
      </c>
      <c r="Z734" s="11" t="s">
        <v>537</v>
      </c>
      <c r="AA734" s="11" t="str">
        <f t="shared" si="204"/>
        <v>2级：每层攻击力偷取提升&lt;c=A6EC41&gt;1.5%&lt;/c&gt;</v>
      </c>
      <c r="AB734" s="11"/>
      <c r="AC734" s="11"/>
      <c r="AD734" s="11">
        <v>2</v>
      </c>
      <c r="AE734" s="11"/>
      <c r="AF734" s="11" t="s">
        <v>345</v>
      </c>
      <c r="AG734" s="11"/>
      <c r="AH734" s="11"/>
      <c r="AI734" s="11"/>
      <c r="AJ734" s="11" t="s">
        <v>541</v>
      </c>
      <c r="AK734" s="11" t="str">
        <f t="shared" si="220"/>
        <v>&lt;c=A6EC41&gt;</v>
      </c>
      <c r="AL734" s="11" t="str">
        <f t="shared" si="221"/>
        <v>1.5%</v>
      </c>
      <c r="AM734" s="11" t="s">
        <v>298</v>
      </c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 t="str">
        <f t="shared" si="209"/>
        <v>偷取敌人攻击力</v>
      </c>
      <c r="BQ734" s="11" t="str">
        <f t="shared" si="201"/>
        <v>2级：每层攻击力偷取提升&lt;c=A6EC41&gt;1.5%&lt;/c&gt;</v>
      </c>
      <c r="BR734" s="1">
        <f t="shared" si="212"/>
        <v>4</v>
      </c>
      <c r="BS734" s="1">
        <f t="shared" si="213"/>
        <v>402</v>
      </c>
      <c r="BT734" s="1">
        <f>COUNTIF($BS$10:BS734,601)</f>
        <v>15</v>
      </c>
      <c r="BU734" s="1">
        <f t="shared" si="214"/>
        <v>1</v>
      </c>
    </row>
    <row r="735" spans="2:73">
      <c r="B735" s="1" t="str">
        <f t="shared" si="210"/>
        <v>SkillDescBrief4011204</v>
      </c>
      <c r="C735" s="1" t="str">
        <f t="shared" si="211"/>
        <v>SkillDescDetail401120403</v>
      </c>
      <c r="D735" s="3">
        <v>401120403</v>
      </c>
      <c r="E735" s="3">
        <v>4011204</v>
      </c>
      <c r="F735" s="3">
        <v>3</v>
      </c>
      <c r="G735" s="3" t="s">
        <v>332</v>
      </c>
      <c r="H735" s="3">
        <v>0.018</v>
      </c>
      <c r="I735" s="3" t="s">
        <v>333</v>
      </c>
      <c r="J735" s="3"/>
      <c r="K735" s="3" t="s">
        <v>334</v>
      </c>
      <c r="L735" s="3">
        <v>1</v>
      </c>
      <c r="M735" s="3"/>
      <c r="N735" s="3"/>
      <c r="O735" s="3"/>
      <c r="P735" s="3"/>
      <c r="Q735" s="3" t="s">
        <v>335</v>
      </c>
      <c r="R735" s="3"/>
      <c r="S735" s="3" t="str">
        <f>IF(H735="","",$B$2&amp;G735&amp;$B$2&amp;$B$1&amp;H735)</f>
        <v>"AtkPower":0.018</v>
      </c>
      <c r="T735" s="3" t="str">
        <f>IF(J735="","",$B$2&amp;I735&amp;$B$2&amp;$B$1&amp;J735)</f>
        <v/>
      </c>
      <c r="U735" s="3" t="str">
        <f>IF(L735="","",$B$2&amp;K735&amp;$B$2&amp;$B$1&amp;L735)</f>
        <v>"BuffPower":1</v>
      </c>
      <c r="V735" s="3" t="str">
        <f>IF(N735="","",$B$2&amp;M735&amp;$B$2&amp;$B$1&amp;N735)</f>
        <v/>
      </c>
      <c r="W735" s="3" t="str">
        <f>IF(P735="","",$B$2&amp;O735&amp;$B$2&amp;$B$1&amp;P735)</f>
        <v/>
      </c>
      <c r="X735" s="3" t="str">
        <f>IF(R735="","",$B$2&amp;Q735&amp;$B$2&amp;$B$1&amp;R735)</f>
        <v/>
      </c>
      <c r="Y735" s="3" t="str">
        <f t="shared" si="208"/>
        <v>{"AtkPower":0.018,"BuffPower":1}</v>
      </c>
      <c r="Z735" s="11" t="s">
        <v>537</v>
      </c>
      <c r="AA735" s="11" t="str">
        <f t="shared" si="204"/>
        <v>3级：每层攻击力偷取提升&lt;c=A6EC41&gt;1.8%&lt;/c&gt;</v>
      </c>
      <c r="AB735" s="11"/>
      <c r="AC735" s="11"/>
      <c r="AD735" s="11">
        <v>3</v>
      </c>
      <c r="AE735" s="11"/>
      <c r="AF735" s="11" t="s">
        <v>345</v>
      </c>
      <c r="AG735" s="11"/>
      <c r="AH735" s="11"/>
      <c r="AI735" s="11"/>
      <c r="AJ735" s="11" t="s">
        <v>541</v>
      </c>
      <c r="AK735" s="11" t="str">
        <f t="shared" si="220"/>
        <v>&lt;c=A6EC41&gt;</v>
      </c>
      <c r="AL735" s="11" t="str">
        <f t="shared" si="221"/>
        <v>1.8%</v>
      </c>
      <c r="AM735" s="11" t="s">
        <v>298</v>
      </c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 t="str">
        <f t="shared" si="209"/>
        <v>偷取敌人攻击力</v>
      </c>
      <c r="BQ735" s="11" t="str">
        <f t="shared" si="201"/>
        <v>3级：每层攻击力偷取提升&lt;c=A6EC41&gt;1.8%&lt;/c&gt;</v>
      </c>
      <c r="BR735" s="1">
        <f t="shared" si="212"/>
        <v>4</v>
      </c>
      <c r="BS735" s="1">
        <f t="shared" si="213"/>
        <v>403</v>
      </c>
      <c r="BT735" s="1">
        <f>COUNTIF($BS$10:BS735,601)</f>
        <v>15</v>
      </c>
      <c r="BU735" s="1">
        <f t="shared" si="214"/>
        <v>1</v>
      </c>
    </row>
    <row r="736" spans="2:73">
      <c r="B736" s="1" t="str">
        <f t="shared" si="210"/>
        <v>SkillDescBrief4011204</v>
      </c>
      <c r="C736" s="1" t="str">
        <f t="shared" si="211"/>
        <v>SkillDescDetail401120404</v>
      </c>
      <c r="D736" s="3">
        <v>401120404</v>
      </c>
      <c r="E736" s="3">
        <v>4011204</v>
      </c>
      <c r="F736" s="3">
        <v>4</v>
      </c>
      <c r="G736" s="3" t="s">
        <v>332</v>
      </c>
      <c r="H736" s="3">
        <v>0.021</v>
      </c>
      <c r="I736" s="3" t="s">
        <v>333</v>
      </c>
      <c r="J736" s="3"/>
      <c r="K736" s="3" t="s">
        <v>334</v>
      </c>
      <c r="L736" s="3">
        <v>1</v>
      </c>
      <c r="M736" s="3"/>
      <c r="N736" s="3"/>
      <c r="O736" s="3"/>
      <c r="P736" s="3"/>
      <c r="Q736" s="3" t="s">
        <v>335</v>
      </c>
      <c r="R736" s="3"/>
      <c r="S736" s="3" t="str">
        <f>IF(H736="","",$B$2&amp;G736&amp;$B$2&amp;$B$1&amp;H736)</f>
        <v>"AtkPower":0.021</v>
      </c>
      <c r="T736" s="3" t="str">
        <f>IF(J736="","",$B$2&amp;I736&amp;$B$2&amp;$B$1&amp;J736)</f>
        <v/>
      </c>
      <c r="U736" s="3" t="str">
        <f>IF(L736="","",$B$2&amp;K736&amp;$B$2&amp;$B$1&amp;L736)</f>
        <v>"BuffPower":1</v>
      </c>
      <c r="V736" s="3" t="str">
        <f>IF(N736="","",$B$2&amp;M736&amp;$B$2&amp;$B$1&amp;N736)</f>
        <v/>
      </c>
      <c r="W736" s="3" t="str">
        <f>IF(P736="","",$B$2&amp;O736&amp;$B$2&amp;$B$1&amp;P736)</f>
        <v/>
      </c>
      <c r="X736" s="3" t="str">
        <f>IF(R736="","",$B$2&amp;Q736&amp;$B$2&amp;$B$1&amp;R736)</f>
        <v/>
      </c>
      <c r="Y736" s="3" t="str">
        <f t="shared" si="208"/>
        <v>{"AtkPower":0.021,"BuffPower":1}</v>
      </c>
      <c r="Z736" s="11" t="s">
        <v>537</v>
      </c>
      <c r="AA736" s="11" t="str">
        <f t="shared" si="204"/>
        <v>4级：每层攻击力偷取提升&lt;c=A6EC41&gt;2.1%&lt;/c&gt;</v>
      </c>
      <c r="AB736" s="11"/>
      <c r="AC736" s="11"/>
      <c r="AD736" s="11">
        <v>4</v>
      </c>
      <c r="AE736" s="11"/>
      <c r="AF736" s="11" t="s">
        <v>345</v>
      </c>
      <c r="AG736" s="11"/>
      <c r="AH736" s="11"/>
      <c r="AI736" s="11"/>
      <c r="AJ736" s="11" t="s">
        <v>541</v>
      </c>
      <c r="AK736" s="11" t="str">
        <f t="shared" si="220"/>
        <v>&lt;c=A6EC41&gt;</v>
      </c>
      <c r="AL736" s="11" t="str">
        <f t="shared" si="221"/>
        <v>2.1%</v>
      </c>
      <c r="AM736" s="11" t="s">
        <v>298</v>
      </c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 t="str">
        <f t="shared" si="209"/>
        <v>偷取敌人攻击力</v>
      </c>
      <c r="BQ736" s="11" t="str">
        <f t="shared" si="201"/>
        <v>4级：每层攻击力偷取提升&lt;c=A6EC41&gt;2.1%&lt;/c&gt;</v>
      </c>
      <c r="BR736" s="1">
        <f t="shared" si="212"/>
        <v>4</v>
      </c>
      <c r="BS736" s="1">
        <f t="shared" si="213"/>
        <v>404</v>
      </c>
      <c r="BT736" s="1">
        <f>COUNTIF($BS$10:BS736,601)</f>
        <v>15</v>
      </c>
      <c r="BU736" s="1">
        <f t="shared" si="214"/>
        <v>1</v>
      </c>
    </row>
    <row r="737" spans="2:73">
      <c r="B737" s="1" t="str">
        <f t="shared" si="210"/>
        <v>SkillDescBrief4011204</v>
      </c>
      <c r="C737" s="1" t="str">
        <f t="shared" si="211"/>
        <v>SkillDescDetail401120405</v>
      </c>
      <c r="D737" s="3">
        <v>401120405</v>
      </c>
      <c r="E737" s="3">
        <v>4011204</v>
      </c>
      <c r="F737" s="3">
        <v>5</v>
      </c>
      <c r="G737" s="3" t="s">
        <v>332</v>
      </c>
      <c r="H737" s="3">
        <v>0.025</v>
      </c>
      <c r="I737" s="3" t="s">
        <v>333</v>
      </c>
      <c r="J737" s="3"/>
      <c r="K737" s="3" t="s">
        <v>334</v>
      </c>
      <c r="L737" s="3">
        <v>1</v>
      </c>
      <c r="M737" s="3"/>
      <c r="N737" s="3"/>
      <c r="O737" s="3"/>
      <c r="P737" s="3"/>
      <c r="Q737" s="3" t="s">
        <v>335</v>
      </c>
      <c r="R737" s="3"/>
      <c r="S737" s="3" t="str">
        <f>IF(H737="","",$B$2&amp;G737&amp;$B$2&amp;$B$1&amp;H737)</f>
        <v>"AtkPower":0.025</v>
      </c>
      <c r="T737" s="3" t="str">
        <f>IF(J737="","",$B$2&amp;I737&amp;$B$2&amp;$B$1&amp;J737)</f>
        <v/>
      </c>
      <c r="U737" s="3" t="str">
        <f>IF(L737="","",$B$2&amp;K737&amp;$B$2&amp;$B$1&amp;L737)</f>
        <v>"BuffPower":1</v>
      </c>
      <c r="V737" s="3" t="str">
        <f>IF(N737="","",$B$2&amp;M737&amp;$B$2&amp;$B$1&amp;N737)</f>
        <v/>
      </c>
      <c r="W737" s="3" t="str">
        <f>IF(P737="","",$B$2&amp;O737&amp;$B$2&amp;$B$1&amp;P737)</f>
        <v/>
      </c>
      <c r="X737" s="3" t="str">
        <f>IF(R737="","",$B$2&amp;Q737&amp;$B$2&amp;$B$1&amp;R737)</f>
        <v/>
      </c>
      <c r="Y737" s="3" t="str">
        <f t="shared" si="208"/>
        <v>{"AtkPower":0.025,"BuffPower":1}</v>
      </c>
      <c r="Z737" s="11" t="s">
        <v>537</v>
      </c>
      <c r="AA737" s="11" t="str">
        <f t="shared" si="204"/>
        <v>5级：每层攻击力偷取提升&lt;c=A6EC41&gt;2.5%&lt;/c&gt;</v>
      </c>
      <c r="AB737" s="11"/>
      <c r="AC737" s="11"/>
      <c r="AD737" s="11">
        <v>5</v>
      </c>
      <c r="AE737" s="11"/>
      <c r="AF737" s="11" t="s">
        <v>345</v>
      </c>
      <c r="AG737" s="11"/>
      <c r="AH737" s="11"/>
      <c r="AI737" s="11"/>
      <c r="AJ737" s="11" t="s">
        <v>541</v>
      </c>
      <c r="AK737" s="11" t="str">
        <f t="shared" si="220"/>
        <v>&lt;c=A6EC41&gt;</v>
      </c>
      <c r="AL737" s="11" t="str">
        <f t="shared" si="221"/>
        <v>2.5%</v>
      </c>
      <c r="AM737" s="11" t="s">
        <v>298</v>
      </c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 t="str">
        <f t="shared" si="209"/>
        <v>偷取敌人攻击力</v>
      </c>
      <c r="BQ737" s="11" t="str">
        <f t="shared" ref="BQ737:BQ800" si="222">AA737</f>
        <v>5级：每层攻击力偷取提升&lt;c=A6EC41&gt;2.5%&lt;/c&gt;</v>
      </c>
      <c r="BR737" s="1">
        <f t="shared" si="212"/>
        <v>4</v>
      </c>
      <c r="BS737" s="1">
        <f t="shared" si="213"/>
        <v>405</v>
      </c>
      <c r="BT737" s="1">
        <f>COUNTIF($BS$10:BS737,601)</f>
        <v>15</v>
      </c>
      <c r="BU737" s="1">
        <f t="shared" si="214"/>
        <v>1</v>
      </c>
    </row>
    <row r="738" spans="2:73">
      <c r="B738" s="1" t="str">
        <f t="shared" si="210"/>
        <v>SkillDescBrief// 战斗被动</v>
      </c>
      <c r="C738" s="1" t="str">
        <f t="shared" si="211"/>
        <v>SkillDescDetail// 战斗被动2</v>
      </c>
      <c r="D738" s="7" t="s">
        <v>338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 t="str">
        <f t="shared" si="208"/>
        <v/>
      </c>
      <c r="Z738" s="10" t="s">
        <v>336</v>
      </c>
      <c r="AA738" s="10" t="str">
        <f t="shared" si="204"/>
        <v/>
      </c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 t="str">
        <f t="shared" si="209"/>
        <v/>
      </c>
      <c r="BQ738" s="10" t="str">
        <f t="shared" si="222"/>
        <v/>
      </c>
      <c r="BR738" s="1">
        <f t="shared" si="212"/>
        <v>0</v>
      </c>
      <c r="BS738" s="1">
        <f t="shared" si="213"/>
        <v>0</v>
      </c>
      <c r="BT738" s="1">
        <f>COUNTIF($BS$10:BS738,601)</f>
        <v>15</v>
      </c>
      <c r="BU738" s="1">
        <f t="shared" si="214"/>
        <v>1</v>
      </c>
    </row>
    <row r="739" spans="2:73">
      <c r="B739" s="1" t="str">
        <f t="shared" si="210"/>
        <v>SkillDescBrief4011205</v>
      </c>
      <c r="C739" s="1" t="str">
        <f t="shared" si="211"/>
        <v>SkillDescDetail401120501</v>
      </c>
      <c r="D739" s="3">
        <v>401120501</v>
      </c>
      <c r="E739" s="3">
        <v>4011205</v>
      </c>
      <c r="F739" s="3">
        <v>1</v>
      </c>
      <c r="G739" s="3" t="s">
        <v>332</v>
      </c>
      <c r="H739" s="3"/>
      <c r="I739" s="3" t="s">
        <v>333</v>
      </c>
      <c r="J739" s="3"/>
      <c r="K739" s="3" t="s">
        <v>334</v>
      </c>
      <c r="L739" s="3"/>
      <c r="M739" s="3"/>
      <c r="N739" s="3"/>
      <c r="O739" s="3"/>
      <c r="P739" s="3"/>
      <c r="Q739" s="3" t="s">
        <v>335</v>
      </c>
      <c r="R739" s="3"/>
      <c r="S739" s="3" t="str">
        <f>IF(H739="","",$B$2&amp;G739&amp;$B$2&amp;$B$1&amp;H739)</f>
        <v/>
      </c>
      <c r="T739" s="3" t="str">
        <f>IF(J739="","",$B$2&amp;I739&amp;$B$2&amp;$B$1&amp;J739)</f>
        <v/>
      </c>
      <c r="U739" s="3" t="str">
        <f>IF(L739="","",$B$2&amp;K739&amp;$B$2&amp;$B$1&amp;L739)</f>
        <v/>
      </c>
      <c r="V739" s="3" t="str">
        <f>IF(N739="","",$B$2&amp;M739&amp;$B$2&amp;$B$1&amp;N739)</f>
        <v/>
      </c>
      <c r="W739" s="3" t="str">
        <f>IF(P739="","",$B$2&amp;O739&amp;$B$2&amp;$B$1&amp;P739)</f>
        <v/>
      </c>
      <c r="X739" s="3" t="str">
        <f>IF(R739="","",$B$2&amp;Q739&amp;$B$2&amp;$B$1&amp;R739)</f>
        <v/>
      </c>
      <c r="Y739" s="3" t="str">
        <f t="shared" si="208"/>
        <v>{}</v>
      </c>
      <c r="Z739" s="11" t="s">
        <v>336</v>
      </c>
      <c r="AA739" s="11" t="str">
        <f t="shared" si="204"/>
        <v/>
      </c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 t="str">
        <f t="shared" si="209"/>
        <v/>
      </c>
      <c r="BQ739" s="11" t="str">
        <f t="shared" si="222"/>
        <v/>
      </c>
      <c r="BR739" s="1">
        <f t="shared" si="212"/>
        <v>5</v>
      </c>
      <c r="BS739" s="1">
        <f t="shared" si="213"/>
        <v>501</v>
      </c>
      <c r="BT739" s="1">
        <f>COUNTIF($BS$10:BS739,601)</f>
        <v>15</v>
      </c>
      <c r="BU739" s="1">
        <f t="shared" si="214"/>
        <v>1</v>
      </c>
    </row>
    <row r="740" spans="2:73">
      <c r="B740" s="1" t="str">
        <f t="shared" si="210"/>
        <v>SkillDescBrief4011205</v>
      </c>
      <c r="C740" s="1" t="str">
        <f t="shared" si="211"/>
        <v>SkillDescDetail401120502</v>
      </c>
      <c r="D740" s="3">
        <v>401120502</v>
      </c>
      <c r="E740" s="3">
        <v>4011205</v>
      </c>
      <c r="F740" s="3">
        <v>2</v>
      </c>
      <c r="G740" s="3" t="s">
        <v>332</v>
      </c>
      <c r="H740" s="3"/>
      <c r="I740" s="3" t="s">
        <v>333</v>
      </c>
      <c r="J740" s="3"/>
      <c r="K740" s="3" t="s">
        <v>334</v>
      </c>
      <c r="L740" s="3"/>
      <c r="M740" s="3"/>
      <c r="N740" s="3"/>
      <c r="O740" s="3"/>
      <c r="P740" s="3"/>
      <c r="Q740" s="3" t="s">
        <v>335</v>
      </c>
      <c r="R740" s="3"/>
      <c r="S740" s="3" t="str">
        <f>IF(H740="","",$B$2&amp;G740&amp;$B$2&amp;$B$1&amp;H740)</f>
        <v/>
      </c>
      <c r="T740" s="3" t="str">
        <f>IF(J740="","",$B$2&amp;I740&amp;$B$2&amp;$B$1&amp;J740)</f>
        <v/>
      </c>
      <c r="U740" s="3" t="str">
        <f>IF(L740="","",$B$2&amp;K740&amp;$B$2&amp;$B$1&amp;L740)</f>
        <v/>
      </c>
      <c r="V740" s="3" t="str">
        <f>IF(N740="","",$B$2&amp;M740&amp;$B$2&amp;$B$1&amp;N740)</f>
        <v/>
      </c>
      <c r="W740" s="3" t="str">
        <f>IF(P740="","",$B$2&amp;O740&amp;$B$2&amp;$B$1&amp;P740)</f>
        <v/>
      </c>
      <c r="X740" s="3" t="str">
        <f>IF(R740="","",$B$2&amp;Q740&amp;$B$2&amp;$B$1&amp;R740)</f>
        <v/>
      </c>
      <c r="Y740" s="3" t="str">
        <f t="shared" si="208"/>
        <v>{}</v>
      </c>
      <c r="Z740" s="11" t="s">
        <v>336</v>
      </c>
      <c r="AA740" s="11" t="str">
        <f t="shared" si="204"/>
        <v/>
      </c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 t="str">
        <f t="shared" si="209"/>
        <v/>
      </c>
      <c r="BQ740" s="11" t="str">
        <f t="shared" si="222"/>
        <v/>
      </c>
      <c r="BR740" s="1">
        <f t="shared" si="212"/>
        <v>5</v>
      </c>
      <c r="BS740" s="1">
        <f t="shared" si="213"/>
        <v>502</v>
      </c>
      <c r="BT740" s="1">
        <f>COUNTIF($BS$10:BS740,601)</f>
        <v>15</v>
      </c>
      <c r="BU740" s="1">
        <f t="shared" si="214"/>
        <v>1</v>
      </c>
    </row>
    <row r="741" spans="2:73">
      <c r="B741" s="1" t="str">
        <f t="shared" si="210"/>
        <v>SkillDescBrief4011205</v>
      </c>
      <c r="C741" s="1" t="str">
        <f t="shared" si="211"/>
        <v>SkillDescDetail401120503</v>
      </c>
      <c r="D741" s="3">
        <v>401120503</v>
      </c>
      <c r="E741" s="3">
        <v>4011205</v>
      </c>
      <c r="F741" s="3">
        <v>3</v>
      </c>
      <c r="G741" s="3" t="s">
        <v>332</v>
      </c>
      <c r="H741" s="3"/>
      <c r="I741" s="3" t="s">
        <v>333</v>
      </c>
      <c r="J741" s="3"/>
      <c r="K741" s="3" t="s">
        <v>334</v>
      </c>
      <c r="L741" s="3"/>
      <c r="M741" s="3"/>
      <c r="N741" s="3"/>
      <c r="O741" s="3"/>
      <c r="P741" s="3"/>
      <c r="Q741" s="3" t="s">
        <v>335</v>
      </c>
      <c r="R741" s="3"/>
      <c r="S741" s="3" t="str">
        <f>IF(H741="","",$B$2&amp;G741&amp;$B$2&amp;$B$1&amp;H741)</f>
        <v/>
      </c>
      <c r="T741" s="3" t="str">
        <f>IF(J741="","",$B$2&amp;I741&amp;$B$2&amp;$B$1&amp;J741)</f>
        <v/>
      </c>
      <c r="U741" s="3" t="str">
        <f>IF(L741="","",$B$2&amp;K741&amp;$B$2&amp;$B$1&amp;L741)</f>
        <v/>
      </c>
      <c r="V741" s="3" t="str">
        <f>IF(N741="","",$B$2&amp;M741&amp;$B$2&amp;$B$1&amp;N741)</f>
        <v/>
      </c>
      <c r="W741" s="3" t="str">
        <f>IF(P741="","",$B$2&amp;O741&amp;$B$2&amp;$B$1&amp;P741)</f>
        <v/>
      </c>
      <c r="X741" s="3" t="str">
        <f>IF(R741="","",$B$2&amp;Q741&amp;$B$2&amp;$B$1&amp;R741)</f>
        <v/>
      </c>
      <c r="Y741" s="3" t="str">
        <f t="shared" si="208"/>
        <v>{}</v>
      </c>
      <c r="Z741" s="11" t="s">
        <v>336</v>
      </c>
      <c r="AA741" s="11" t="str">
        <f t="shared" si="204"/>
        <v/>
      </c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 t="str">
        <f t="shared" si="209"/>
        <v/>
      </c>
      <c r="BQ741" s="11" t="str">
        <f t="shared" si="222"/>
        <v/>
      </c>
      <c r="BR741" s="1">
        <f t="shared" si="212"/>
        <v>5</v>
      </c>
      <c r="BS741" s="1">
        <f t="shared" si="213"/>
        <v>503</v>
      </c>
      <c r="BT741" s="1">
        <f>COUNTIF($BS$10:BS741,601)</f>
        <v>15</v>
      </c>
      <c r="BU741" s="1">
        <f t="shared" si="214"/>
        <v>1</v>
      </c>
    </row>
    <row r="742" spans="2:73">
      <c r="B742" s="1" t="str">
        <f t="shared" si="210"/>
        <v>SkillDescBrief4011205</v>
      </c>
      <c r="C742" s="1" t="str">
        <f t="shared" si="211"/>
        <v>SkillDescDetail401120504</v>
      </c>
      <c r="D742" s="3">
        <v>401120504</v>
      </c>
      <c r="E742" s="3">
        <v>4011205</v>
      </c>
      <c r="F742" s="3">
        <v>4</v>
      </c>
      <c r="G742" s="3" t="s">
        <v>332</v>
      </c>
      <c r="H742" s="3"/>
      <c r="I742" s="3" t="s">
        <v>333</v>
      </c>
      <c r="J742" s="3"/>
      <c r="K742" s="3" t="s">
        <v>334</v>
      </c>
      <c r="L742" s="3"/>
      <c r="M742" s="3"/>
      <c r="N742" s="3"/>
      <c r="O742" s="3"/>
      <c r="P742" s="3"/>
      <c r="Q742" s="3" t="s">
        <v>335</v>
      </c>
      <c r="R742" s="3"/>
      <c r="S742" s="3" t="str">
        <f>IF(H742="","",$B$2&amp;G742&amp;$B$2&amp;$B$1&amp;H742)</f>
        <v/>
      </c>
      <c r="T742" s="3" t="str">
        <f>IF(J742="","",$B$2&amp;I742&amp;$B$2&amp;$B$1&amp;J742)</f>
        <v/>
      </c>
      <c r="U742" s="3" t="str">
        <f>IF(L742="","",$B$2&amp;K742&amp;$B$2&amp;$B$1&amp;L742)</f>
        <v/>
      </c>
      <c r="V742" s="3" t="str">
        <f>IF(N742="","",$B$2&amp;M742&amp;$B$2&amp;$B$1&amp;N742)</f>
        <v/>
      </c>
      <c r="W742" s="3" t="str">
        <f>IF(P742="","",$B$2&amp;O742&amp;$B$2&amp;$B$1&amp;P742)</f>
        <v/>
      </c>
      <c r="X742" s="3" t="str">
        <f>IF(R742="","",$B$2&amp;Q742&amp;$B$2&amp;$B$1&amp;R742)</f>
        <v/>
      </c>
      <c r="Y742" s="3" t="str">
        <f t="shared" si="208"/>
        <v>{}</v>
      </c>
      <c r="Z742" s="11" t="s">
        <v>336</v>
      </c>
      <c r="AA742" s="11" t="str">
        <f t="shared" si="204"/>
        <v/>
      </c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 t="str">
        <f t="shared" si="209"/>
        <v/>
      </c>
      <c r="BQ742" s="11" t="str">
        <f t="shared" si="222"/>
        <v/>
      </c>
      <c r="BR742" s="1">
        <f t="shared" si="212"/>
        <v>5</v>
      </c>
      <c r="BS742" s="1">
        <f t="shared" si="213"/>
        <v>504</v>
      </c>
      <c r="BT742" s="1">
        <f>COUNTIF($BS$10:BS742,601)</f>
        <v>15</v>
      </c>
      <c r="BU742" s="1">
        <f t="shared" si="214"/>
        <v>1</v>
      </c>
    </row>
    <row r="743" spans="2:73">
      <c r="B743" s="1" t="str">
        <f t="shared" si="210"/>
        <v>SkillDescBrief4011205</v>
      </c>
      <c r="C743" s="1" t="str">
        <f t="shared" si="211"/>
        <v>SkillDescDetail401120505</v>
      </c>
      <c r="D743" s="3">
        <v>401120505</v>
      </c>
      <c r="E743" s="3">
        <v>4011205</v>
      </c>
      <c r="F743" s="3">
        <v>5</v>
      </c>
      <c r="G743" s="3" t="s">
        <v>332</v>
      </c>
      <c r="H743" s="3"/>
      <c r="I743" s="3" t="s">
        <v>333</v>
      </c>
      <c r="J743" s="3"/>
      <c r="K743" s="3" t="s">
        <v>334</v>
      </c>
      <c r="L743" s="3"/>
      <c r="M743" s="3"/>
      <c r="N743" s="3"/>
      <c r="O743" s="3"/>
      <c r="P743" s="3"/>
      <c r="Q743" s="3" t="s">
        <v>335</v>
      </c>
      <c r="R743" s="3"/>
      <c r="S743" s="3" t="str">
        <f>IF(H743="","",$B$2&amp;G743&amp;$B$2&amp;$B$1&amp;H743)</f>
        <v/>
      </c>
      <c r="T743" s="3" t="str">
        <f>IF(J743="","",$B$2&amp;I743&amp;$B$2&amp;$B$1&amp;J743)</f>
        <v/>
      </c>
      <c r="U743" s="3" t="str">
        <f>IF(L743="","",$B$2&amp;K743&amp;$B$2&amp;$B$1&amp;L743)</f>
        <v/>
      </c>
      <c r="V743" s="3" t="str">
        <f>IF(N743="","",$B$2&amp;M743&amp;$B$2&amp;$B$1&amp;N743)</f>
        <v/>
      </c>
      <c r="W743" s="3" t="str">
        <f>IF(P743="","",$B$2&amp;O743&amp;$B$2&amp;$B$1&amp;P743)</f>
        <v/>
      </c>
      <c r="X743" s="3" t="str">
        <f>IF(R743="","",$B$2&amp;Q743&amp;$B$2&amp;$B$1&amp;R743)</f>
        <v/>
      </c>
      <c r="Y743" s="3" t="str">
        <f t="shared" si="208"/>
        <v>{}</v>
      </c>
      <c r="Z743" s="11" t="s">
        <v>336</v>
      </c>
      <c r="AA743" s="11" t="str">
        <f t="shared" si="204"/>
        <v/>
      </c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 t="str">
        <f t="shared" si="209"/>
        <v/>
      </c>
      <c r="BQ743" s="11" t="str">
        <f t="shared" si="222"/>
        <v/>
      </c>
      <c r="BR743" s="1">
        <f t="shared" si="212"/>
        <v>5</v>
      </c>
      <c r="BS743" s="1">
        <f t="shared" si="213"/>
        <v>505</v>
      </c>
      <c r="BT743" s="1">
        <f>COUNTIF($BS$10:BS743,601)</f>
        <v>15</v>
      </c>
      <c r="BU743" s="1">
        <f t="shared" si="214"/>
        <v>1</v>
      </c>
    </row>
    <row r="744" spans="2:73">
      <c r="B744" s="1" t="str">
        <f t="shared" si="210"/>
        <v>SkillDescBrief// 战斗被动</v>
      </c>
      <c r="C744" s="1" t="str">
        <f t="shared" si="211"/>
        <v>SkillDescDetail// 战斗被动3</v>
      </c>
      <c r="D744" s="7" t="s">
        <v>339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 t="str">
        <f t="shared" si="208"/>
        <v/>
      </c>
      <c r="Z744" s="10" t="s">
        <v>336</v>
      </c>
      <c r="AA744" s="10" t="str">
        <f t="shared" ref="AA744:AA807" si="223">_xlfn.TEXTJOIN("",1,AB744:BO744)</f>
        <v/>
      </c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 t="str">
        <f t="shared" si="209"/>
        <v/>
      </c>
      <c r="BQ744" s="10" t="str">
        <f t="shared" si="222"/>
        <v/>
      </c>
      <c r="BR744" s="1">
        <f t="shared" si="212"/>
        <v>0</v>
      </c>
      <c r="BS744" s="1">
        <f t="shared" si="213"/>
        <v>0</v>
      </c>
      <c r="BT744" s="1">
        <f>COUNTIF($BS$10:BS744,601)</f>
        <v>15</v>
      </c>
      <c r="BU744" s="1">
        <f t="shared" si="214"/>
        <v>1</v>
      </c>
    </row>
    <row r="745" spans="2:73">
      <c r="B745" s="1" t="str">
        <f t="shared" si="210"/>
        <v>SkillDescBrief4011206</v>
      </c>
      <c r="C745" s="1" t="str">
        <f t="shared" si="211"/>
        <v>SkillDescDetail401120601</v>
      </c>
      <c r="D745" s="3">
        <v>401120601</v>
      </c>
      <c r="E745" s="3">
        <v>4011206</v>
      </c>
      <c r="F745" s="3">
        <v>1</v>
      </c>
      <c r="G745" s="3" t="s">
        <v>332</v>
      </c>
      <c r="H745" s="3"/>
      <c r="I745" s="3" t="s">
        <v>333</v>
      </c>
      <c r="J745" s="3"/>
      <c r="K745" s="3" t="s">
        <v>334</v>
      </c>
      <c r="L745" s="3"/>
      <c r="M745" s="3"/>
      <c r="N745" s="3"/>
      <c r="O745" s="3"/>
      <c r="P745" s="3"/>
      <c r="Q745" s="3" t="s">
        <v>335</v>
      </c>
      <c r="R745" s="3"/>
      <c r="S745" s="3" t="str">
        <f>IF(H745="","",$B$2&amp;G745&amp;$B$2&amp;$B$1&amp;H745)</f>
        <v/>
      </c>
      <c r="T745" s="3" t="str">
        <f>IF(J745="","",$B$2&amp;I745&amp;$B$2&amp;$B$1&amp;J745)</f>
        <v/>
      </c>
      <c r="U745" s="3" t="str">
        <f>IF(L745="","",$B$2&amp;K745&amp;$B$2&amp;$B$1&amp;L745)</f>
        <v/>
      </c>
      <c r="V745" s="3" t="str">
        <f>IF(N745="","",$B$2&amp;M745&amp;$B$2&amp;$B$1&amp;N745)</f>
        <v/>
      </c>
      <c r="W745" s="3" t="str">
        <f>IF(P745="","",$B$2&amp;O745&amp;$B$2&amp;$B$1&amp;P745)</f>
        <v/>
      </c>
      <c r="X745" s="3" t="str">
        <f>IF(R745="","",$B$2&amp;Q745&amp;$B$2&amp;$B$1&amp;R745)</f>
        <v/>
      </c>
      <c r="Y745" s="3" t="str">
        <f t="shared" si="208"/>
        <v>{}</v>
      </c>
      <c r="Z745" s="11" t="s">
        <v>341</v>
      </c>
      <c r="AA745" s="11" t="str">
        <f t="shared" si="223"/>
        <v>投掷燃烧瓶，对&lt;c=A6EC41&gt;1&lt;/c&gt;个敌人造成&lt;q=attr_atk&gt;&lt;c=A6EC41&gt;0%&lt;/c&gt;伤害</v>
      </c>
      <c r="AB745" s="11"/>
      <c r="AC745" s="11"/>
      <c r="AD745" s="11"/>
      <c r="AE745" s="11"/>
      <c r="AF745" s="11"/>
      <c r="AG745" s="11"/>
      <c r="AH745" s="11"/>
      <c r="AI745" s="11"/>
      <c r="AJ745" s="11" t="s">
        <v>342</v>
      </c>
      <c r="AK745" s="11" t="str">
        <f>$B$6</f>
        <v>&lt;c=A6EC41&gt;</v>
      </c>
      <c r="AL745" s="11">
        <v>1</v>
      </c>
      <c r="AM745" s="11" t="s">
        <v>298</v>
      </c>
      <c r="AN745" s="11" t="s">
        <v>343</v>
      </c>
      <c r="AO745" s="11"/>
      <c r="AP745" s="11"/>
      <c r="AQ745" s="11"/>
      <c r="AR745" s="11"/>
      <c r="AS745" s="11" t="str">
        <f t="shared" ref="AS745:AS749" si="224">$B$8&amp;$B$6</f>
        <v>&lt;q=attr_atk&gt;&lt;c=A6EC41&gt;</v>
      </c>
      <c r="AT745" s="13" t="str">
        <f t="shared" ref="AT745:AT749" si="225">ROUND(H745*100,2)&amp;"%"</f>
        <v>0%</v>
      </c>
      <c r="AU745" s="11" t="s">
        <v>298</v>
      </c>
      <c r="AV745" s="11" t="s">
        <v>344</v>
      </c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 t="str">
        <f t="shared" si="209"/>
        <v>这是另一个专属装备技能，它必须很好很强大</v>
      </c>
      <c r="BQ745" s="11" t="str">
        <f t="shared" si="222"/>
        <v>投掷燃烧瓶，对&lt;c=A6EC41&gt;1&lt;/c&gt;个敌人造成&lt;q=attr_atk&gt;&lt;c=A6EC41&gt;0%&lt;/c&gt;伤害</v>
      </c>
      <c r="BR745" s="1">
        <f t="shared" si="212"/>
        <v>6</v>
      </c>
      <c r="BS745" s="1">
        <f t="shared" si="213"/>
        <v>601</v>
      </c>
      <c r="BT745" s="1">
        <f>COUNTIF($BS$10:BS745,601)</f>
        <v>16</v>
      </c>
      <c r="BU745" s="1">
        <f t="shared" si="214"/>
        <v>0</v>
      </c>
    </row>
    <row r="746" spans="2:73">
      <c r="B746" s="1" t="str">
        <f t="shared" si="210"/>
        <v>SkillDescBrief4011206</v>
      </c>
      <c r="C746" s="1" t="str">
        <f t="shared" si="211"/>
        <v>SkillDescDetail401120602</v>
      </c>
      <c r="D746" s="3">
        <v>401120602</v>
      </c>
      <c r="E746" s="3">
        <v>4011206</v>
      </c>
      <c r="F746" s="3">
        <v>2</v>
      </c>
      <c r="G746" s="3" t="s">
        <v>332</v>
      </c>
      <c r="H746" s="3"/>
      <c r="I746" s="3" t="s">
        <v>333</v>
      </c>
      <c r="J746" s="3"/>
      <c r="K746" s="3" t="s">
        <v>334</v>
      </c>
      <c r="L746" s="3"/>
      <c r="M746" s="3"/>
      <c r="N746" s="3"/>
      <c r="O746" s="3"/>
      <c r="P746" s="3"/>
      <c r="Q746" s="3" t="s">
        <v>335</v>
      </c>
      <c r="R746" s="3"/>
      <c r="S746" s="3" t="str">
        <f>IF(H746="","",$B$2&amp;G746&amp;$B$2&amp;$B$1&amp;H746)</f>
        <v/>
      </c>
      <c r="T746" s="3" t="str">
        <f>IF(J746="","",$B$2&amp;I746&amp;$B$2&amp;$B$1&amp;J746)</f>
        <v/>
      </c>
      <c r="U746" s="3" t="str">
        <f>IF(L746="","",$B$2&amp;K746&amp;$B$2&amp;$B$1&amp;L746)</f>
        <v/>
      </c>
      <c r="V746" s="3" t="str">
        <f>IF(N746="","",$B$2&amp;M746&amp;$B$2&amp;$B$1&amp;N746)</f>
        <v/>
      </c>
      <c r="W746" s="3" t="str">
        <f>IF(P746="","",$B$2&amp;O746&amp;$B$2&amp;$B$1&amp;P746)</f>
        <v/>
      </c>
      <c r="X746" s="3" t="str">
        <f>IF(R746="","",$B$2&amp;Q746&amp;$B$2&amp;$B$1&amp;R746)</f>
        <v/>
      </c>
      <c r="Y746" s="3" t="str">
        <f t="shared" si="208"/>
        <v>{}</v>
      </c>
      <c r="Z746" s="11" t="s">
        <v>341</v>
      </c>
      <c r="AA746" s="11" t="str">
        <f t="shared" si="223"/>
        <v>2级：伤害提升至&lt;q=attr_atk&gt;&lt;c=A6EC41&gt;0%&lt;/c&gt;</v>
      </c>
      <c r="AB746" s="11"/>
      <c r="AC746" s="11"/>
      <c r="AD746" s="11">
        <v>2</v>
      </c>
      <c r="AE746" s="11"/>
      <c r="AF746" s="11" t="s">
        <v>345</v>
      </c>
      <c r="AG746" s="11"/>
      <c r="AH746" s="11"/>
      <c r="AI746" s="11"/>
      <c r="AJ746" s="11"/>
      <c r="AK746" s="11"/>
      <c r="AL746" s="11"/>
      <c r="AM746" s="11"/>
      <c r="AN746" s="11" t="s">
        <v>346</v>
      </c>
      <c r="AO746" s="11"/>
      <c r="AP746" s="11"/>
      <c r="AQ746" s="11"/>
      <c r="AR746" s="11"/>
      <c r="AS746" s="11" t="str">
        <f t="shared" si="224"/>
        <v>&lt;q=attr_atk&gt;&lt;c=A6EC41&gt;</v>
      </c>
      <c r="AT746" s="13" t="str">
        <f t="shared" si="225"/>
        <v>0%</v>
      </c>
      <c r="AU746" s="11" t="s">
        <v>298</v>
      </c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 t="str">
        <f t="shared" si="209"/>
        <v>这是另一个专属装备技能，它必须很好很强大</v>
      </c>
      <c r="BQ746" s="11" t="str">
        <f t="shared" si="222"/>
        <v>2级：伤害提升至&lt;q=attr_atk&gt;&lt;c=A6EC41&gt;0%&lt;/c&gt;</v>
      </c>
      <c r="BR746" s="1">
        <f t="shared" si="212"/>
        <v>6</v>
      </c>
      <c r="BS746" s="1">
        <f t="shared" si="213"/>
        <v>602</v>
      </c>
      <c r="BT746" s="1">
        <f>COUNTIF($BS$10:BS746,601)</f>
        <v>16</v>
      </c>
      <c r="BU746" s="1">
        <f t="shared" si="214"/>
        <v>0</v>
      </c>
    </row>
    <row r="747" spans="2:73">
      <c r="B747" s="1" t="str">
        <f t="shared" si="210"/>
        <v>SkillDescBrief4011206</v>
      </c>
      <c r="C747" s="1" t="str">
        <f t="shared" si="211"/>
        <v>SkillDescDetail401120603</v>
      </c>
      <c r="D747" s="3">
        <v>401120603</v>
      </c>
      <c r="E747" s="3">
        <v>4011206</v>
      </c>
      <c r="F747" s="3">
        <v>3</v>
      </c>
      <c r="G747" s="3" t="s">
        <v>332</v>
      </c>
      <c r="H747" s="3"/>
      <c r="I747" s="3" t="s">
        <v>333</v>
      </c>
      <c r="J747" s="3"/>
      <c r="K747" s="3" t="s">
        <v>334</v>
      </c>
      <c r="L747" s="3"/>
      <c r="M747" s="3"/>
      <c r="N747" s="3"/>
      <c r="O747" s="3"/>
      <c r="P747" s="3"/>
      <c r="Q747" s="3" t="s">
        <v>335</v>
      </c>
      <c r="R747" s="3"/>
      <c r="S747" s="3" t="str">
        <f>IF(H747="","",$B$2&amp;G747&amp;$B$2&amp;$B$1&amp;H747)</f>
        <v/>
      </c>
      <c r="T747" s="3" t="str">
        <f>IF(J747="","",$B$2&amp;I747&amp;$B$2&amp;$B$1&amp;J747)</f>
        <v/>
      </c>
      <c r="U747" s="3" t="str">
        <f>IF(L747="","",$B$2&amp;K747&amp;$B$2&amp;$B$1&amp;L747)</f>
        <v/>
      </c>
      <c r="V747" s="3" t="str">
        <f>IF(N747="","",$B$2&amp;M747&amp;$B$2&amp;$B$1&amp;N747)</f>
        <v/>
      </c>
      <c r="W747" s="3" t="str">
        <f>IF(P747="","",$B$2&amp;O747&amp;$B$2&amp;$B$1&amp;P747)</f>
        <v/>
      </c>
      <c r="X747" s="3" t="str">
        <f>IF(R747="","",$B$2&amp;Q747&amp;$B$2&amp;$B$1&amp;R747)</f>
        <v/>
      </c>
      <c r="Y747" s="3" t="str">
        <f t="shared" si="208"/>
        <v>{}</v>
      </c>
      <c r="Z747" s="11" t="s">
        <v>341</v>
      </c>
      <c r="AA747" s="11" t="str">
        <f t="shared" si="223"/>
        <v>3级：伤害提升至&lt;q=attr_atk&gt;&lt;c=A6EC41&gt;0%&lt;/c&gt;</v>
      </c>
      <c r="AB747" s="11"/>
      <c r="AC747" s="11"/>
      <c r="AD747" s="11">
        <v>3</v>
      </c>
      <c r="AE747" s="11"/>
      <c r="AF747" s="11" t="s">
        <v>345</v>
      </c>
      <c r="AG747" s="11"/>
      <c r="AH747" s="11"/>
      <c r="AI747" s="11"/>
      <c r="AJ747" s="11"/>
      <c r="AK747" s="11"/>
      <c r="AL747" s="11"/>
      <c r="AM747" s="11"/>
      <c r="AN747" s="11" t="s">
        <v>346</v>
      </c>
      <c r="AO747" s="11"/>
      <c r="AP747" s="11"/>
      <c r="AQ747" s="11"/>
      <c r="AR747" s="11"/>
      <c r="AS747" s="11" t="str">
        <f t="shared" si="224"/>
        <v>&lt;q=attr_atk&gt;&lt;c=A6EC41&gt;</v>
      </c>
      <c r="AT747" s="13" t="str">
        <f t="shared" si="225"/>
        <v>0%</v>
      </c>
      <c r="AU747" s="11" t="s">
        <v>298</v>
      </c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 t="str">
        <f t="shared" si="209"/>
        <v>这是另一个专属装备技能，它必须很好很强大</v>
      </c>
      <c r="BQ747" s="11" t="str">
        <f t="shared" si="222"/>
        <v>3级：伤害提升至&lt;q=attr_atk&gt;&lt;c=A6EC41&gt;0%&lt;/c&gt;</v>
      </c>
      <c r="BR747" s="1">
        <f t="shared" si="212"/>
        <v>6</v>
      </c>
      <c r="BS747" s="1">
        <f t="shared" si="213"/>
        <v>603</v>
      </c>
      <c r="BT747" s="1">
        <f>COUNTIF($BS$10:BS747,601)</f>
        <v>16</v>
      </c>
      <c r="BU747" s="1">
        <f t="shared" si="214"/>
        <v>0</v>
      </c>
    </row>
    <row r="748" spans="2:73">
      <c r="B748" s="1" t="str">
        <f t="shared" si="210"/>
        <v>SkillDescBrief4011206</v>
      </c>
      <c r="C748" s="1" t="str">
        <f t="shared" si="211"/>
        <v>SkillDescDetail401120604</v>
      </c>
      <c r="D748" s="3">
        <v>401120604</v>
      </c>
      <c r="E748" s="3">
        <v>4011206</v>
      </c>
      <c r="F748" s="3">
        <v>4</v>
      </c>
      <c r="G748" s="3" t="s">
        <v>332</v>
      </c>
      <c r="H748" s="3"/>
      <c r="I748" s="3" t="s">
        <v>333</v>
      </c>
      <c r="J748" s="3"/>
      <c r="K748" s="3" t="s">
        <v>334</v>
      </c>
      <c r="L748" s="3"/>
      <c r="M748" s="3"/>
      <c r="N748" s="3"/>
      <c r="O748" s="3"/>
      <c r="P748" s="3"/>
      <c r="Q748" s="3" t="s">
        <v>335</v>
      </c>
      <c r="R748" s="3"/>
      <c r="S748" s="3" t="str">
        <f>IF(H748="","",$B$2&amp;G748&amp;$B$2&amp;$B$1&amp;H748)</f>
        <v/>
      </c>
      <c r="T748" s="3" t="str">
        <f>IF(J748="","",$B$2&amp;I748&amp;$B$2&amp;$B$1&amp;J748)</f>
        <v/>
      </c>
      <c r="U748" s="3" t="str">
        <f>IF(L748="","",$B$2&amp;K748&amp;$B$2&amp;$B$1&amp;L748)</f>
        <v/>
      </c>
      <c r="V748" s="3" t="str">
        <f>IF(N748="","",$B$2&amp;M748&amp;$B$2&amp;$B$1&amp;N748)</f>
        <v/>
      </c>
      <c r="W748" s="3" t="str">
        <f>IF(P748="","",$B$2&amp;O748&amp;$B$2&amp;$B$1&amp;P748)</f>
        <v/>
      </c>
      <c r="X748" s="3" t="str">
        <f>IF(R748="","",$B$2&amp;Q748&amp;$B$2&amp;$B$1&amp;R748)</f>
        <v/>
      </c>
      <c r="Y748" s="3" t="str">
        <f t="shared" si="208"/>
        <v>{}</v>
      </c>
      <c r="Z748" s="11" t="s">
        <v>341</v>
      </c>
      <c r="AA748" s="11" t="str">
        <f t="shared" si="223"/>
        <v>4级：伤害提升至&lt;q=attr_atk&gt;&lt;c=A6EC41&gt;0%&lt;/c&gt;</v>
      </c>
      <c r="AB748" s="11"/>
      <c r="AC748" s="11"/>
      <c r="AD748" s="11">
        <v>4</v>
      </c>
      <c r="AE748" s="11"/>
      <c r="AF748" s="11" t="s">
        <v>345</v>
      </c>
      <c r="AG748" s="11"/>
      <c r="AH748" s="11"/>
      <c r="AI748" s="11"/>
      <c r="AJ748" s="11"/>
      <c r="AK748" s="11"/>
      <c r="AL748" s="11"/>
      <c r="AM748" s="11"/>
      <c r="AN748" s="11" t="s">
        <v>346</v>
      </c>
      <c r="AO748" s="11"/>
      <c r="AP748" s="11"/>
      <c r="AQ748" s="11"/>
      <c r="AR748" s="11"/>
      <c r="AS748" s="11" t="str">
        <f t="shared" si="224"/>
        <v>&lt;q=attr_atk&gt;&lt;c=A6EC41&gt;</v>
      </c>
      <c r="AT748" s="13" t="str">
        <f t="shared" si="225"/>
        <v>0%</v>
      </c>
      <c r="AU748" s="11" t="s">
        <v>298</v>
      </c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 t="str">
        <f t="shared" si="209"/>
        <v>这是另一个专属装备技能，它必须很好很强大</v>
      </c>
      <c r="BQ748" s="11" t="str">
        <f t="shared" si="222"/>
        <v>4级：伤害提升至&lt;q=attr_atk&gt;&lt;c=A6EC41&gt;0%&lt;/c&gt;</v>
      </c>
      <c r="BR748" s="1">
        <f t="shared" si="212"/>
        <v>6</v>
      </c>
      <c r="BS748" s="1">
        <f t="shared" si="213"/>
        <v>604</v>
      </c>
      <c r="BT748" s="1">
        <f>COUNTIF($BS$10:BS748,601)</f>
        <v>16</v>
      </c>
      <c r="BU748" s="1">
        <f t="shared" si="214"/>
        <v>0</v>
      </c>
    </row>
    <row r="749" spans="2:73">
      <c r="B749" s="1" t="str">
        <f t="shared" si="210"/>
        <v>SkillDescBrief4011206</v>
      </c>
      <c r="C749" s="1" t="str">
        <f t="shared" si="211"/>
        <v>SkillDescDetail401120605</v>
      </c>
      <c r="D749" s="3">
        <v>401120605</v>
      </c>
      <c r="E749" s="3">
        <v>4011206</v>
      </c>
      <c r="F749" s="3">
        <v>5</v>
      </c>
      <c r="G749" s="3" t="s">
        <v>332</v>
      </c>
      <c r="H749" s="3"/>
      <c r="I749" s="3" t="s">
        <v>333</v>
      </c>
      <c r="J749" s="3"/>
      <c r="K749" s="3" t="s">
        <v>334</v>
      </c>
      <c r="L749" s="3"/>
      <c r="M749" s="3"/>
      <c r="N749" s="3"/>
      <c r="O749" s="3"/>
      <c r="P749" s="3"/>
      <c r="Q749" s="3" t="s">
        <v>335</v>
      </c>
      <c r="R749" s="3"/>
      <c r="S749" s="3" t="str">
        <f>IF(H749="","",$B$2&amp;G749&amp;$B$2&amp;$B$1&amp;H749)</f>
        <v/>
      </c>
      <c r="T749" s="3" t="str">
        <f>IF(J749="","",$B$2&amp;I749&amp;$B$2&amp;$B$1&amp;J749)</f>
        <v/>
      </c>
      <c r="U749" s="3" t="str">
        <f>IF(L749="","",$B$2&amp;K749&amp;$B$2&amp;$B$1&amp;L749)</f>
        <v/>
      </c>
      <c r="V749" s="3" t="str">
        <f>IF(N749="","",$B$2&amp;M749&amp;$B$2&amp;$B$1&amp;N749)</f>
        <v/>
      </c>
      <c r="W749" s="3" t="str">
        <f>IF(P749="","",$B$2&amp;O749&amp;$B$2&amp;$B$1&amp;P749)</f>
        <v/>
      </c>
      <c r="X749" s="3" t="str">
        <f>IF(R749="","",$B$2&amp;Q749&amp;$B$2&amp;$B$1&amp;R749)</f>
        <v/>
      </c>
      <c r="Y749" s="3" t="str">
        <f t="shared" si="208"/>
        <v>{}</v>
      </c>
      <c r="Z749" s="11" t="s">
        <v>347</v>
      </c>
      <c r="AA749" s="11" t="str">
        <f t="shared" si="223"/>
        <v>5级：伤害提升至&lt;q=attr_atk&gt;&lt;c=A6EC41&gt;0%&lt;/c&gt;</v>
      </c>
      <c r="AB749" s="11"/>
      <c r="AC749" s="11"/>
      <c r="AD749" s="11">
        <v>5</v>
      </c>
      <c r="AE749" s="11"/>
      <c r="AF749" s="11" t="s">
        <v>345</v>
      </c>
      <c r="AG749" s="11"/>
      <c r="AH749" s="11"/>
      <c r="AI749" s="11"/>
      <c r="AJ749" s="11"/>
      <c r="AK749" s="11"/>
      <c r="AL749" s="11"/>
      <c r="AM749" s="11"/>
      <c r="AN749" s="11" t="s">
        <v>346</v>
      </c>
      <c r="AO749" s="11"/>
      <c r="AP749" s="11"/>
      <c r="AQ749" s="11"/>
      <c r="AR749" s="11"/>
      <c r="AS749" s="11" t="str">
        <f t="shared" si="224"/>
        <v>&lt;q=attr_atk&gt;&lt;c=A6EC41&gt;</v>
      </c>
      <c r="AT749" s="13" t="str">
        <f t="shared" si="225"/>
        <v>0%</v>
      </c>
      <c r="AU749" s="11" t="s">
        <v>298</v>
      </c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 t="str">
        <f t="shared" si="209"/>
        <v>这是另一个专属装备技能，它必须非常好非常强大</v>
      </c>
      <c r="BQ749" s="11" t="str">
        <f t="shared" si="222"/>
        <v>5级：伤害提升至&lt;q=attr_atk&gt;&lt;c=A6EC41&gt;0%&lt;/c&gt;</v>
      </c>
      <c r="BR749" s="1">
        <f t="shared" si="212"/>
        <v>6</v>
      </c>
      <c r="BS749" s="1">
        <f t="shared" si="213"/>
        <v>605</v>
      </c>
      <c r="BT749" s="1">
        <f>COUNTIF($BS$10:BS749,601)</f>
        <v>16</v>
      </c>
      <c r="BU749" s="1">
        <f t="shared" si="214"/>
        <v>0</v>
      </c>
    </row>
    <row r="750" spans="2:73">
      <c r="B750" s="1" t="str">
        <f t="shared" si="210"/>
        <v>SkillDescBrief// 战斗被动</v>
      </c>
      <c r="C750" s="1" t="str">
        <f t="shared" si="211"/>
        <v>SkillDescDetail// 战斗被动4</v>
      </c>
      <c r="D750" s="7" t="s">
        <v>340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 t="str">
        <f t="shared" si="208"/>
        <v/>
      </c>
      <c r="Z750" s="10" t="s">
        <v>336</v>
      </c>
      <c r="AA750" s="10" t="str">
        <f t="shared" si="223"/>
        <v/>
      </c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 t="str">
        <f t="shared" si="209"/>
        <v/>
      </c>
      <c r="BQ750" s="10" t="str">
        <f t="shared" si="222"/>
        <v/>
      </c>
      <c r="BR750" s="1">
        <f t="shared" si="212"/>
        <v>0</v>
      </c>
      <c r="BS750" s="1">
        <f t="shared" si="213"/>
        <v>0</v>
      </c>
      <c r="BT750" s="1">
        <f>COUNTIF($BS$10:BS750,601)</f>
        <v>16</v>
      </c>
      <c r="BU750" s="1">
        <f t="shared" si="214"/>
        <v>0</v>
      </c>
    </row>
    <row r="751" spans="2:73">
      <c r="B751" s="1" t="str">
        <f t="shared" si="210"/>
        <v>SkillDescBrief4011207</v>
      </c>
      <c r="C751" s="1" t="str">
        <f t="shared" si="211"/>
        <v>SkillDescDetail401120701</v>
      </c>
      <c r="D751" s="3">
        <v>401120701</v>
      </c>
      <c r="E751" s="3">
        <v>4011207</v>
      </c>
      <c r="F751" s="3">
        <v>1</v>
      </c>
      <c r="G751" s="3" t="s">
        <v>332</v>
      </c>
      <c r="H751" s="3">
        <v>0.021</v>
      </c>
      <c r="I751" s="3" t="s">
        <v>333</v>
      </c>
      <c r="J751" s="3"/>
      <c r="K751" s="3" t="s">
        <v>334</v>
      </c>
      <c r="L751" s="3">
        <v>1</v>
      </c>
      <c r="M751" s="3"/>
      <c r="N751" s="3"/>
      <c r="O751" s="3"/>
      <c r="P751" s="3"/>
      <c r="Q751" s="3" t="s">
        <v>335</v>
      </c>
      <c r="R751" s="3"/>
      <c r="S751" s="3" t="str">
        <f>IF(H751="","",$B$2&amp;G751&amp;$B$2&amp;$B$1&amp;H751)</f>
        <v>"AtkPower":0.021</v>
      </c>
      <c r="T751" s="3" t="str">
        <f>IF(J751="","",$B$2&amp;I751&amp;$B$2&amp;$B$1&amp;J751)</f>
        <v/>
      </c>
      <c r="U751" s="3" t="str">
        <f>IF(L751="","",$B$2&amp;K751&amp;$B$2&amp;$B$1&amp;L751)</f>
        <v>"BuffPower":1</v>
      </c>
      <c r="V751" s="3" t="str">
        <f>IF(N751="","",$B$2&amp;M751&amp;$B$2&amp;$B$1&amp;N751)</f>
        <v/>
      </c>
      <c r="W751" s="3" t="str">
        <f>IF(P751="","",$B$2&amp;O751&amp;$B$2&amp;$B$1&amp;P751)</f>
        <v/>
      </c>
      <c r="X751" s="3" t="str">
        <f>IF(R751="","",$B$2&amp;Q751&amp;$B$2&amp;$B$1&amp;R751)</f>
        <v/>
      </c>
      <c r="Y751" s="3" t="str">
        <f t="shared" si="208"/>
        <v>{"AtkPower":0.021,"BuffPower":1}</v>
      </c>
      <c r="Z751" s="11" t="s">
        <v>542</v>
      </c>
      <c r="AA751" s="11" t="str">
        <f t="shared" si="223"/>
        <v>每次攻击提高&lt;c=A6EC41&gt;2.1%&lt;/c&gt;攻击速度，至多维持&lt;c=A6EC41&gt;10&lt;/c&gt;层</v>
      </c>
      <c r="AB751" s="11"/>
      <c r="AC751" s="11"/>
      <c r="AD751" s="11"/>
      <c r="AE751" s="11"/>
      <c r="AF751" s="11"/>
      <c r="AG751" s="11"/>
      <c r="AH751" s="11"/>
      <c r="AI751" s="11"/>
      <c r="AJ751" s="11" t="s">
        <v>543</v>
      </c>
      <c r="AK751" s="11" t="str">
        <f>$B$6</f>
        <v>&lt;c=A6EC41&gt;</v>
      </c>
      <c r="AL751" s="11" t="str">
        <f>ROUND($H751*100,2)&amp;"%"</f>
        <v>2.1%</v>
      </c>
      <c r="AM751" s="11" t="s">
        <v>298</v>
      </c>
      <c r="AN751" s="11" t="s">
        <v>544</v>
      </c>
      <c r="AO751" s="11" t="str">
        <f>$B$6</f>
        <v>&lt;c=A6EC41&gt;</v>
      </c>
      <c r="AP751" s="11">
        <v>10</v>
      </c>
      <c r="AQ751" s="11" t="s">
        <v>298</v>
      </c>
      <c r="AR751" s="11" t="s">
        <v>540</v>
      </c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 t="str">
        <f t="shared" si="209"/>
        <v>每次攻击提高攻击速度</v>
      </c>
      <c r="BQ751" s="11" t="str">
        <f t="shared" si="222"/>
        <v>每次攻击提高&lt;c=A6EC41&gt;2.1%&lt;/c&gt;攻击速度，至多维持&lt;c=A6EC41&gt;10&lt;/c&gt;层</v>
      </c>
      <c r="BR751" s="1">
        <f t="shared" si="212"/>
        <v>7</v>
      </c>
      <c r="BS751" s="1">
        <f t="shared" si="213"/>
        <v>701</v>
      </c>
      <c r="BT751" s="1">
        <f>COUNTIF($BS$10:BS751,601)</f>
        <v>16</v>
      </c>
      <c r="BU751" s="1">
        <f t="shared" si="214"/>
        <v>0</v>
      </c>
    </row>
    <row r="752" spans="2:73">
      <c r="B752" s="1" t="str">
        <f t="shared" si="210"/>
        <v>SkillDescBrief4011207</v>
      </c>
      <c r="C752" s="1" t="str">
        <f t="shared" si="211"/>
        <v>SkillDescDetail401120702</v>
      </c>
      <c r="D752" s="3">
        <v>401120702</v>
      </c>
      <c r="E752" s="3">
        <v>4011207</v>
      </c>
      <c r="F752" s="3">
        <v>2</v>
      </c>
      <c r="G752" s="3" t="s">
        <v>332</v>
      </c>
      <c r="H752" s="3"/>
      <c r="I752" s="3" t="s">
        <v>333</v>
      </c>
      <c r="J752" s="3"/>
      <c r="K752" s="3" t="s">
        <v>334</v>
      </c>
      <c r="L752" s="3">
        <v>1</v>
      </c>
      <c r="M752" s="3"/>
      <c r="N752" s="3"/>
      <c r="O752" s="3"/>
      <c r="P752" s="3"/>
      <c r="Q752" s="3" t="s">
        <v>335</v>
      </c>
      <c r="R752" s="3"/>
      <c r="S752" s="3" t="str">
        <f>IF(H752="","",$B$2&amp;G752&amp;$B$2&amp;$B$1&amp;H752)</f>
        <v/>
      </c>
      <c r="T752" s="3" t="str">
        <f>IF(J752="","",$B$2&amp;I752&amp;$B$2&amp;$B$1&amp;J752)</f>
        <v/>
      </c>
      <c r="U752" s="3" t="str">
        <f>IF(L752="","",$B$2&amp;K752&amp;$B$2&amp;$B$1&amp;L752)</f>
        <v>"BuffPower":1</v>
      </c>
      <c r="V752" s="3" t="str">
        <f>IF(N752="","",$B$2&amp;M752&amp;$B$2&amp;$B$1&amp;N752)</f>
        <v/>
      </c>
      <c r="W752" s="3" t="str">
        <f>IF(P752="","",$B$2&amp;O752&amp;$B$2&amp;$B$1&amp;P752)</f>
        <v/>
      </c>
      <c r="X752" s="3" t="str">
        <f>IF(R752="","",$B$2&amp;Q752&amp;$B$2&amp;$B$1&amp;R752)</f>
        <v/>
      </c>
      <c r="Y752" s="3" t="str">
        <f t="shared" si="208"/>
        <v>{"BuffPower":1}</v>
      </c>
      <c r="Z752" s="11" t="s">
        <v>336</v>
      </c>
      <c r="AA752" s="11" t="str">
        <f t="shared" si="223"/>
        <v/>
      </c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 t="str">
        <f t="shared" si="209"/>
        <v/>
      </c>
      <c r="BQ752" s="11" t="str">
        <f t="shared" si="222"/>
        <v/>
      </c>
      <c r="BR752" s="1">
        <f t="shared" si="212"/>
        <v>7</v>
      </c>
      <c r="BS752" s="1">
        <f t="shared" si="213"/>
        <v>702</v>
      </c>
      <c r="BT752" s="1">
        <f>COUNTIF($BS$10:BS752,601)</f>
        <v>16</v>
      </c>
      <c r="BU752" s="1">
        <f t="shared" si="214"/>
        <v>0</v>
      </c>
    </row>
    <row r="753" spans="2:73">
      <c r="B753" s="1" t="str">
        <f t="shared" si="210"/>
        <v>SkillDescBrief4011207</v>
      </c>
      <c r="C753" s="1" t="str">
        <f t="shared" si="211"/>
        <v>SkillDescDetail401120703</v>
      </c>
      <c r="D753" s="3">
        <v>401120703</v>
      </c>
      <c r="E753" s="3">
        <v>4011207</v>
      </c>
      <c r="F753" s="3">
        <v>3</v>
      </c>
      <c r="G753" s="3" t="s">
        <v>332</v>
      </c>
      <c r="H753" s="3"/>
      <c r="I753" s="3" t="s">
        <v>333</v>
      </c>
      <c r="J753" s="3"/>
      <c r="K753" s="3" t="s">
        <v>334</v>
      </c>
      <c r="L753" s="3">
        <v>1</v>
      </c>
      <c r="M753" s="3"/>
      <c r="N753" s="3"/>
      <c r="O753" s="3"/>
      <c r="P753" s="3"/>
      <c r="Q753" s="3" t="s">
        <v>335</v>
      </c>
      <c r="R753" s="3"/>
      <c r="S753" s="3" t="str">
        <f>IF(H753="","",$B$2&amp;G753&amp;$B$2&amp;$B$1&amp;H753)</f>
        <v/>
      </c>
      <c r="T753" s="3" t="str">
        <f>IF(J753="","",$B$2&amp;I753&amp;$B$2&amp;$B$1&amp;J753)</f>
        <v/>
      </c>
      <c r="U753" s="3" t="str">
        <f>IF(L753="","",$B$2&amp;K753&amp;$B$2&amp;$B$1&amp;L753)</f>
        <v>"BuffPower":1</v>
      </c>
      <c r="V753" s="3" t="str">
        <f>IF(N753="","",$B$2&amp;M753&amp;$B$2&amp;$B$1&amp;N753)</f>
        <v/>
      </c>
      <c r="W753" s="3" t="str">
        <f>IF(P753="","",$B$2&amp;O753&amp;$B$2&amp;$B$1&amp;P753)</f>
        <v/>
      </c>
      <c r="X753" s="3" t="str">
        <f>IF(R753="","",$B$2&amp;Q753&amp;$B$2&amp;$B$1&amp;R753)</f>
        <v/>
      </c>
      <c r="Y753" s="3" t="str">
        <f t="shared" si="208"/>
        <v>{"BuffPower":1}</v>
      </c>
      <c r="Z753" s="11" t="s">
        <v>336</v>
      </c>
      <c r="AA753" s="11" t="str">
        <f t="shared" si="223"/>
        <v/>
      </c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 t="str">
        <f t="shared" si="209"/>
        <v/>
      </c>
      <c r="BQ753" s="11" t="str">
        <f t="shared" si="222"/>
        <v/>
      </c>
      <c r="BR753" s="1">
        <f t="shared" si="212"/>
        <v>7</v>
      </c>
      <c r="BS753" s="1">
        <f t="shared" si="213"/>
        <v>703</v>
      </c>
      <c r="BT753" s="1">
        <f>COUNTIF($BS$10:BS753,601)</f>
        <v>16</v>
      </c>
      <c r="BU753" s="1">
        <f t="shared" si="214"/>
        <v>0</v>
      </c>
    </row>
    <row r="754" spans="2:73">
      <c r="B754" s="1" t="str">
        <f t="shared" si="210"/>
        <v>SkillDescBrief4011207</v>
      </c>
      <c r="C754" s="1" t="str">
        <f t="shared" si="211"/>
        <v>SkillDescDetail401120704</v>
      </c>
      <c r="D754" s="3">
        <v>401120704</v>
      </c>
      <c r="E754" s="3">
        <v>4011207</v>
      </c>
      <c r="F754" s="3">
        <v>4</v>
      </c>
      <c r="G754" s="3" t="s">
        <v>332</v>
      </c>
      <c r="H754" s="3"/>
      <c r="I754" s="3" t="s">
        <v>333</v>
      </c>
      <c r="J754" s="3"/>
      <c r="K754" s="3" t="s">
        <v>334</v>
      </c>
      <c r="L754" s="3">
        <v>1</v>
      </c>
      <c r="M754" s="3"/>
      <c r="N754" s="3"/>
      <c r="O754" s="3"/>
      <c r="P754" s="3"/>
      <c r="Q754" s="3" t="s">
        <v>335</v>
      </c>
      <c r="R754" s="3"/>
      <c r="S754" s="3" t="str">
        <f>IF(H754="","",$B$2&amp;G754&amp;$B$2&amp;$B$1&amp;H754)</f>
        <v/>
      </c>
      <c r="T754" s="3" t="str">
        <f>IF(J754="","",$B$2&amp;I754&amp;$B$2&amp;$B$1&amp;J754)</f>
        <v/>
      </c>
      <c r="U754" s="3" t="str">
        <f>IF(L754="","",$B$2&amp;K754&amp;$B$2&amp;$B$1&amp;L754)</f>
        <v>"BuffPower":1</v>
      </c>
      <c r="V754" s="3" t="str">
        <f>IF(N754="","",$B$2&amp;M754&amp;$B$2&amp;$B$1&amp;N754)</f>
        <v/>
      </c>
      <c r="W754" s="3" t="str">
        <f>IF(P754="","",$B$2&amp;O754&amp;$B$2&amp;$B$1&amp;P754)</f>
        <v/>
      </c>
      <c r="X754" s="3" t="str">
        <f>IF(R754="","",$B$2&amp;Q754&amp;$B$2&amp;$B$1&amp;R754)</f>
        <v/>
      </c>
      <c r="Y754" s="3" t="str">
        <f t="shared" si="208"/>
        <v>{"BuffPower":1}</v>
      </c>
      <c r="Z754" s="11" t="s">
        <v>336</v>
      </c>
      <c r="AA754" s="11" t="str">
        <f t="shared" si="223"/>
        <v/>
      </c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 t="str">
        <f t="shared" si="209"/>
        <v/>
      </c>
      <c r="BQ754" s="11" t="str">
        <f t="shared" si="222"/>
        <v/>
      </c>
      <c r="BR754" s="1">
        <f t="shared" si="212"/>
        <v>7</v>
      </c>
      <c r="BS754" s="1">
        <f t="shared" si="213"/>
        <v>704</v>
      </c>
      <c r="BT754" s="1">
        <f>COUNTIF($BS$10:BS754,601)</f>
        <v>16</v>
      </c>
      <c r="BU754" s="1">
        <f t="shared" si="214"/>
        <v>0</v>
      </c>
    </row>
    <row r="755" spans="2:73">
      <c r="B755" s="1" t="str">
        <f t="shared" si="210"/>
        <v>SkillDescBrief4011207</v>
      </c>
      <c r="C755" s="1" t="str">
        <f t="shared" si="211"/>
        <v>SkillDescDetail401120705</v>
      </c>
      <c r="D755" s="3">
        <v>401120705</v>
      </c>
      <c r="E755" s="3">
        <v>4011207</v>
      </c>
      <c r="F755" s="3">
        <v>5</v>
      </c>
      <c r="G755" s="3" t="s">
        <v>332</v>
      </c>
      <c r="H755" s="3"/>
      <c r="I755" s="3" t="s">
        <v>333</v>
      </c>
      <c r="J755" s="3"/>
      <c r="K755" s="3" t="s">
        <v>334</v>
      </c>
      <c r="L755" s="3">
        <v>1</v>
      </c>
      <c r="M755" s="3"/>
      <c r="N755" s="3"/>
      <c r="O755" s="3"/>
      <c r="P755" s="3"/>
      <c r="Q755" s="3" t="s">
        <v>335</v>
      </c>
      <c r="R755" s="3"/>
      <c r="S755" s="3" t="str">
        <f>IF(H755="","",$B$2&amp;G755&amp;$B$2&amp;$B$1&amp;H755)</f>
        <v/>
      </c>
      <c r="T755" s="3" t="str">
        <f>IF(J755="","",$B$2&amp;I755&amp;$B$2&amp;$B$1&amp;J755)</f>
        <v/>
      </c>
      <c r="U755" s="3" t="str">
        <f>IF(L755="","",$B$2&amp;K755&amp;$B$2&amp;$B$1&amp;L755)</f>
        <v>"BuffPower":1</v>
      </c>
      <c r="V755" s="3" t="str">
        <f>IF(N755="","",$B$2&amp;M755&amp;$B$2&amp;$B$1&amp;N755)</f>
        <v/>
      </c>
      <c r="W755" s="3" t="str">
        <f>IF(P755="","",$B$2&amp;O755&amp;$B$2&amp;$B$1&amp;P755)</f>
        <v/>
      </c>
      <c r="X755" s="3" t="str">
        <f>IF(R755="","",$B$2&amp;Q755&amp;$B$2&amp;$B$1&amp;R755)</f>
        <v/>
      </c>
      <c r="Y755" s="3" t="str">
        <f t="shared" si="208"/>
        <v>{"BuffPower":1}</v>
      </c>
      <c r="Z755" s="11" t="s">
        <v>336</v>
      </c>
      <c r="AA755" s="11" t="str">
        <f t="shared" si="223"/>
        <v/>
      </c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 t="str">
        <f t="shared" si="209"/>
        <v/>
      </c>
      <c r="BQ755" s="11" t="str">
        <f t="shared" si="222"/>
        <v/>
      </c>
      <c r="BR755" s="1">
        <f t="shared" si="212"/>
        <v>7</v>
      </c>
      <c r="BS755" s="1">
        <f t="shared" si="213"/>
        <v>705</v>
      </c>
      <c r="BT755" s="1">
        <f>COUNTIF($BS$10:BS755,601)</f>
        <v>16</v>
      </c>
      <c r="BU755" s="1">
        <f t="shared" si="214"/>
        <v>0</v>
      </c>
    </row>
    <row r="756" spans="2:73">
      <c r="B756" s="1" t="str">
        <f t="shared" si="210"/>
        <v>SkillDescBrief// 狙击枪</v>
      </c>
      <c r="C756" s="1" t="str">
        <f t="shared" si="211"/>
        <v>SkillDescDetail// 狙击枪</v>
      </c>
      <c r="D756" s="7" t="s">
        <v>545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 t="str">
        <f t="shared" si="208"/>
        <v/>
      </c>
      <c r="Z756" s="10" t="s">
        <v>336</v>
      </c>
      <c r="AA756" s="10" t="str">
        <f t="shared" si="223"/>
        <v/>
      </c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 t="str">
        <f t="shared" si="209"/>
        <v/>
      </c>
      <c r="BQ756" s="10" t="str">
        <f t="shared" si="222"/>
        <v/>
      </c>
      <c r="BR756" s="1">
        <f t="shared" si="212"/>
        <v>0</v>
      </c>
      <c r="BS756" s="1">
        <f t="shared" si="213"/>
        <v>0</v>
      </c>
      <c r="BT756" s="1">
        <f>COUNTIF($BS$10:BS756,601)</f>
        <v>16</v>
      </c>
      <c r="BU756" s="1">
        <f t="shared" si="214"/>
        <v>0</v>
      </c>
    </row>
    <row r="757" spans="2:73">
      <c r="B757" s="1" t="str">
        <f t="shared" si="210"/>
        <v>SkillDescBrief// 普攻</v>
      </c>
      <c r="C757" s="1" t="str">
        <f t="shared" si="211"/>
        <v>SkillDescDetail// 普攻</v>
      </c>
      <c r="D757" s="7" t="s">
        <v>331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 t="str">
        <f t="shared" si="208"/>
        <v/>
      </c>
      <c r="Z757" s="10" t="s">
        <v>336</v>
      </c>
      <c r="AA757" s="10" t="str">
        <f t="shared" si="223"/>
        <v/>
      </c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 t="str">
        <f t="shared" si="209"/>
        <v/>
      </c>
      <c r="BQ757" s="10" t="str">
        <f t="shared" si="222"/>
        <v/>
      </c>
      <c r="BR757" s="1">
        <f t="shared" si="212"/>
        <v>0</v>
      </c>
      <c r="BS757" s="1">
        <f t="shared" si="213"/>
        <v>0</v>
      </c>
      <c r="BT757" s="1">
        <f>COUNTIF($BS$10:BS757,601)</f>
        <v>16</v>
      </c>
      <c r="BU757" s="1">
        <f t="shared" si="214"/>
        <v>0</v>
      </c>
    </row>
    <row r="758" spans="2:73">
      <c r="B758" s="1" t="str">
        <f t="shared" si="210"/>
        <v>SkillDescBrief4011301</v>
      </c>
      <c r="C758" s="1" t="str">
        <f t="shared" si="211"/>
        <v>SkillDescDetail401130101</v>
      </c>
      <c r="D758" s="3">
        <v>401130101</v>
      </c>
      <c r="E758" s="3">
        <v>4011301</v>
      </c>
      <c r="F758" s="3">
        <v>1</v>
      </c>
      <c r="G758" s="3" t="s">
        <v>332</v>
      </c>
      <c r="H758" s="3">
        <f ca="1">ROUND(_xlfn.XLOOKUP($F758,$D$1:$D$5,$E$1:$E$5)*OFFSET(H758,5-$F758,0)/0.05,0)*0.05</f>
        <v>2.65</v>
      </c>
      <c r="I758" s="3" t="s">
        <v>333</v>
      </c>
      <c r="J758" s="3"/>
      <c r="K758" s="3" t="s">
        <v>334</v>
      </c>
      <c r="L758" s="3"/>
      <c r="M758" s="3"/>
      <c r="N758" s="3"/>
      <c r="O758" s="3"/>
      <c r="P758" s="3"/>
      <c r="Q758" s="3" t="s">
        <v>335</v>
      </c>
      <c r="R758" s="3"/>
      <c r="S758" s="3" t="str">
        <f ca="1">IF(H758="","",$B$2&amp;G758&amp;$B$2&amp;$B$1&amp;H758)</f>
        <v>"AtkPower":2.65</v>
      </c>
      <c r="T758" s="3" t="str">
        <f>IF(J758="","",$B$2&amp;I758&amp;$B$2&amp;$B$1&amp;J758)</f>
        <v/>
      </c>
      <c r="U758" s="3" t="str">
        <f>IF(L758="","",$B$2&amp;K758&amp;$B$2&amp;$B$1&amp;L758)</f>
        <v/>
      </c>
      <c r="V758" s="3" t="str">
        <f>IF(N758="","",$B$2&amp;M758&amp;$B$2&amp;$B$1&amp;N758)</f>
        <v/>
      </c>
      <c r="W758" s="3" t="str">
        <f>IF(P758="","",$B$2&amp;O758&amp;$B$2&amp;$B$1&amp;P758)</f>
        <v/>
      </c>
      <c r="X758" s="3" t="str">
        <f>IF(R758="","",$B$2&amp;Q758&amp;$B$2&amp;$B$1&amp;R758)</f>
        <v/>
      </c>
      <c r="Y758" s="3" t="str">
        <f ca="1" t="shared" si="208"/>
        <v>{"AtkPower":2.65}</v>
      </c>
      <c r="Z758" s="11" t="s">
        <v>546</v>
      </c>
      <c r="AA758" s="11" t="str">
        <f ca="1" t="shared" si="223"/>
        <v>使用重型狙击枪射击，对&lt;c=A6EC41&gt;1&lt;/c&gt;名敌人造成&lt;q=attr_atk&gt;&lt;c=A6EC41&gt;265%&lt;/c&gt;伤害</v>
      </c>
      <c r="AB758" s="11"/>
      <c r="AC758" s="11"/>
      <c r="AD758" s="11"/>
      <c r="AE758" s="11"/>
      <c r="AF758" s="11"/>
      <c r="AG758" s="11"/>
      <c r="AH758" s="11"/>
      <c r="AI758" s="11"/>
      <c r="AJ758" s="11" t="s">
        <v>547</v>
      </c>
      <c r="AK758" s="11" t="str">
        <f>$B$6</f>
        <v>&lt;c=A6EC41&gt;</v>
      </c>
      <c r="AL758" s="11">
        <v>1</v>
      </c>
      <c r="AM758" s="11" t="s">
        <v>298</v>
      </c>
      <c r="AN758" s="11" t="s">
        <v>445</v>
      </c>
      <c r="AO758" s="11" t="str">
        <f>$B$8&amp;$B$6</f>
        <v>&lt;q=attr_atk&gt;&lt;c=A6EC41&gt;</v>
      </c>
      <c r="AP758" s="11" t="str">
        <f ca="1">ROUND($H758*100,2)&amp;"%"</f>
        <v>265%</v>
      </c>
      <c r="AQ758" s="11" t="s">
        <v>298</v>
      </c>
      <c r="AR758" s="11" t="s">
        <v>344</v>
      </c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 t="str">
        <f t="shared" si="209"/>
        <v>使用重型狙击枪射击</v>
      </c>
      <c r="BQ758" s="11" t="str">
        <f ca="1" t="shared" si="222"/>
        <v>使用重型狙击枪射击，对&lt;c=A6EC41&gt;1&lt;/c&gt;名敌人造成&lt;q=attr_atk&gt;&lt;c=A6EC41&gt;265%&lt;/c&gt;伤害</v>
      </c>
      <c r="BR758" s="1">
        <f t="shared" si="212"/>
        <v>1</v>
      </c>
      <c r="BS758" s="1">
        <f t="shared" si="213"/>
        <v>101</v>
      </c>
      <c r="BT758" s="1">
        <f>COUNTIF($BS$10:BS758,601)</f>
        <v>16</v>
      </c>
      <c r="BU758" s="1">
        <f t="shared" si="214"/>
        <v>0</v>
      </c>
    </row>
    <row r="759" spans="2:73">
      <c r="B759" s="1" t="str">
        <f t="shared" si="210"/>
        <v>SkillDescBrief4011301</v>
      </c>
      <c r="C759" s="1" t="str">
        <f t="shared" si="211"/>
        <v>SkillDescDetail401130102</v>
      </c>
      <c r="D759" s="3">
        <v>401130102</v>
      </c>
      <c r="E759" s="3">
        <v>4011301</v>
      </c>
      <c r="F759" s="3">
        <v>2</v>
      </c>
      <c r="G759" s="3" t="s">
        <v>332</v>
      </c>
      <c r="H759" s="3">
        <f ca="1">ROUND(_xlfn.XLOOKUP($F759,$D$1:$D$5,$E$1:$E$5)*OFFSET(H759,5-$F759,0)/0.05,0)*0.05</f>
        <v>2.8</v>
      </c>
      <c r="I759" s="3" t="s">
        <v>333</v>
      </c>
      <c r="J759" s="3"/>
      <c r="K759" s="3" t="s">
        <v>334</v>
      </c>
      <c r="L759" s="3"/>
      <c r="M759" s="3"/>
      <c r="N759" s="3"/>
      <c r="O759" s="3"/>
      <c r="P759" s="3"/>
      <c r="Q759" s="3" t="s">
        <v>335</v>
      </c>
      <c r="R759" s="3"/>
      <c r="S759" s="3" t="str">
        <f ca="1">IF(H759="","",$B$2&amp;G759&amp;$B$2&amp;$B$1&amp;H759)</f>
        <v>"AtkPower":2.8</v>
      </c>
      <c r="T759" s="3" t="str">
        <f>IF(J759="","",$B$2&amp;I759&amp;$B$2&amp;$B$1&amp;J759)</f>
        <v/>
      </c>
      <c r="U759" s="3" t="str">
        <f>IF(L759="","",$B$2&amp;K759&amp;$B$2&amp;$B$1&amp;L759)</f>
        <v/>
      </c>
      <c r="V759" s="3" t="str">
        <f>IF(N759="","",$B$2&amp;M759&amp;$B$2&amp;$B$1&amp;N759)</f>
        <v/>
      </c>
      <c r="W759" s="3" t="str">
        <f>IF(P759="","",$B$2&amp;O759&amp;$B$2&amp;$B$1&amp;P759)</f>
        <v/>
      </c>
      <c r="X759" s="3" t="str">
        <f>IF(R759="","",$B$2&amp;Q759&amp;$B$2&amp;$B$1&amp;R759)</f>
        <v/>
      </c>
      <c r="Y759" s="3" t="str">
        <f ca="1" t="shared" si="208"/>
        <v>{"AtkPower":2.8}</v>
      </c>
      <c r="Z759" s="11" t="s">
        <v>546</v>
      </c>
      <c r="AA759" s="11" t="str">
        <f ca="1" t="shared" si="223"/>
        <v>2级：造成的伤害提升&lt;q=attr_atk&gt;&lt;c=A6EC41&gt;280%&lt;/c&gt;</v>
      </c>
      <c r="AB759" s="11"/>
      <c r="AC759" s="11"/>
      <c r="AD759" s="11">
        <v>2</v>
      </c>
      <c r="AE759" s="11"/>
      <c r="AF759" s="11" t="s">
        <v>345</v>
      </c>
      <c r="AG759" s="11"/>
      <c r="AH759" s="11"/>
      <c r="AI759" s="11"/>
      <c r="AJ759" s="11" t="s">
        <v>302</v>
      </c>
      <c r="AK759" s="11" t="str">
        <f t="shared" ref="AK759:AK762" si="226">$B$8&amp;$B$6</f>
        <v>&lt;q=attr_atk&gt;&lt;c=A6EC41&gt;</v>
      </c>
      <c r="AL759" s="11" t="str">
        <f ca="1" t="shared" ref="AL759:AL762" si="227">ROUND($H759*100,2)&amp;"%"</f>
        <v>280%</v>
      </c>
      <c r="AM759" s="11" t="s">
        <v>298</v>
      </c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 t="str">
        <f t="shared" si="209"/>
        <v>使用重型狙击枪射击</v>
      </c>
      <c r="BQ759" s="11" t="str">
        <f ca="1" t="shared" si="222"/>
        <v>2级：造成的伤害提升&lt;q=attr_atk&gt;&lt;c=A6EC41&gt;280%&lt;/c&gt;</v>
      </c>
      <c r="BR759" s="1">
        <f t="shared" si="212"/>
        <v>1</v>
      </c>
      <c r="BS759" s="1">
        <f t="shared" si="213"/>
        <v>102</v>
      </c>
      <c r="BT759" s="1">
        <f>COUNTIF($BS$10:BS759,601)</f>
        <v>16</v>
      </c>
      <c r="BU759" s="1">
        <f t="shared" si="214"/>
        <v>0</v>
      </c>
    </row>
    <row r="760" spans="2:73">
      <c r="B760" s="1" t="str">
        <f t="shared" si="210"/>
        <v>SkillDescBrief4011301</v>
      </c>
      <c r="C760" s="1" t="str">
        <f t="shared" si="211"/>
        <v>SkillDescDetail401130103</v>
      </c>
      <c r="D760" s="3">
        <v>401130103</v>
      </c>
      <c r="E760" s="3">
        <v>4011301</v>
      </c>
      <c r="F760" s="3">
        <v>3</v>
      </c>
      <c r="G760" s="3" t="s">
        <v>332</v>
      </c>
      <c r="H760" s="3">
        <f ca="1">ROUND(_xlfn.XLOOKUP($F760,$D$1:$D$5,$E$1:$E$5)*OFFSET(H760,5-$F760,0)/0.05,0)*0.05</f>
        <v>3</v>
      </c>
      <c r="I760" s="3" t="s">
        <v>333</v>
      </c>
      <c r="J760" s="3"/>
      <c r="K760" s="3" t="s">
        <v>334</v>
      </c>
      <c r="L760" s="3"/>
      <c r="M760" s="3"/>
      <c r="N760" s="3"/>
      <c r="O760" s="3"/>
      <c r="P760" s="3"/>
      <c r="Q760" s="3" t="s">
        <v>335</v>
      </c>
      <c r="R760" s="3"/>
      <c r="S760" s="3" t="str">
        <f ca="1">IF(H760="","",$B$2&amp;G760&amp;$B$2&amp;$B$1&amp;H760)</f>
        <v>"AtkPower":3</v>
      </c>
      <c r="T760" s="3" t="str">
        <f>IF(J760="","",$B$2&amp;I760&amp;$B$2&amp;$B$1&amp;J760)</f>
        <v/>
      </c>
      <c r="U760" s="3" t="str">
        <f>IF(L760="","",$B$2&amp;K760&amp;$B$2&amp;$B$1&amp;L760)</f>
        <v/>
      </c>
      <c r="V760" s="3" t="str">
        <f>IF(N760="","",$B$2&amp;M760&amp;$B$2&amp;$B$1&amp;N760)</f>
        <v/>
      </c>
      <c r="W760" s="3" t="str">
        <f>IF(P760="","",$B$2&amp;O760&amp;$B$2&amp;$B$1&amp;P760)</f>
        <v/>
      </c>
      <c r="X760" s="3" t="str">
        <f>IF(R760="","",$B$2&amp;Q760&amp;$B$2&amp;$B$1&amp;R760)</f>
        <v/>
      </c>
      <c r="Y760" s="3" t="str">
        <f ca="1" t="shared" si="208"/>
        <v>{"AtkPower":3}</v>
      </c>
      <c r="Z760" s="11" t="s">
        <v>546</v>
      </c>
      <c r="AA760" s="11" t="str">
        <f ca="1" t="shared" si="223"/>
        <v>3级：造成的伤害提升&lt;q=attr_atk&gt;&lt;c=A6EC41&gt;300%&lt;/c&gt;</v>
      </c>
      <c r="AB760" s="11"/>
      <c r="AC760" s="11"/>
      <c r="AD760" s="11">
        <v>3</v>
      </c>
      <c r="AE760" s="11"/>
      <c r="AF760" s="11" t="s">
        <v>345</v>
      </c>
      <c r="AG760" s="11"/>
      <c r="AH760" s="11"/>
      <c r="AI760" s="11"/>
      <c r="AJ760" s="11" t="s">
        <v>302</v>
      </c>
      <c r="AK760" s="11" t="str">
        <f t="shared" si="226"/>
        <v>&lt;q=attr_atk&gt;&lt;c=A6EC41&gt;</v>
      </c>
      <c r="AL760" s="11" t="str">
        <f ca="1" t="shared" si="227"/>
        <v>300%</v>
      </c>
      <c r="AM760" s="11" t="s">
        <v>298</v>
      </c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 t="str">
        <f t="shared" si="209"/>
        <v>使用重型狙击枪射击</v>
      </c>
      <c r="BQ760" s="11" t="str">
        <f ca="1" t="shared" si="222"/>
        <v>3级：造成的伤害提升&lt;q=attr_atk&gt;&lt;c=A6EC41&gt;300%&lt;/c&gt;</v>
      </c>
      <c r="BR760" s="1">
        <f t="shared" si="212"/>
        <v>1</v>
      </c>
      <c r="BS760" s="1">
        <f t="shared" si="213"/>
        <v>103</v>
      </c>
      <c r="BT760" s="1">
        <f>COUNTIF($BS$10:BS760,601)</f>
        <v>16</v>
      </c>
      <c r="BU760" s="1">
        <f t="shared" si="214"/>
        <v>0</v>
      </c>
    </row>
    <row r="761" spans="2:73">
      <c r="B761" s="1" t="str">
        <f t="shared" si="210"/>
        <v>SkillDescBrief4011301</v>
      </c>
      <c r="C761" s="1" t="str">
        <f t="shared" si="211"/>
        <v>SkillDescDetail401130104</v>
      </c>
      <c r="D761" s="3">
        <v>401130104</v>
      </c>
      <c r="E761" s="3">
        <v>4011301</v>
      </c>
      <c r="F761" s="3">
        <v>4</v>
      </c>
      <c r="G761" s="3" t="s">
        <v>332</v>
      </c>
      <c r="H761" s="3">
        <f ca="1">ROUND(_xlfn.XLOOKUP($F761,$D$1:$D$5,$E$1:$E$5)*OFFSET(H761,5-$F761,0)/0.05,0)*0.05</f>
        <v>3.4</v>
      </c>
      <c r="I761" s="3" t="s">
        <v>333</v>
      </c>
      <c r="J761" s="3"/>
      <c r="K761" s="3" t="s">
        <v>334</v>
      </c>
      <c r="L761" s="3"/>
      <c r="M761" s="3"/>
      <c r="N761" s="3"/>
      <c r="O761" s="3"/>
      <c r="P761" s="3"/>
      <c r="Q761" s="3" t="s">
        <v>335</v>
      </c>
      <c r="R761" s="3"/>
      <c r="S761" s="3" t="str">
        <f ca="1">IF(H761="","",$B$2&amp;G761&amp;$B$2&amp;$B$1&amp;H761)</f>
        <v>"AtkPower":3.4</v>
      </c>
      <c r="T761" s="3" t="str">
        <f>IF(J761="","",$B$2&amp;I761&amp;$B$2&amp;$B$1&amp;J761)</f>
        <v/>
      </c>
      <c r="U761" s="3" t="str">
        <f>IF(L761="","",$B$2&amp;K761&amp;$B$2&amp;$B$1&amp;L761)</f>
        <v/>
      </c>
      <c r="V761" s="3" t="str">
        <f>IF(N761="","",$B$2&amp;M761&amp;$B$2&amp;$B$1&amp;N761)</f>
        <v/>
      </c>
      <c r="W761" s="3" t="str">
        <f>IF(P761="","",$B$2&amp;O761&amp;$B$2&amp;$B$1&amp;P761)</f>
        <v/>
      </c>
      <c r="X761" s="3" t="str">
        <f>IF(R761="","",$B$2&amp;Q761&amp;$B$2&amp;$B$1&amp;R761)</f>
        <v/>
      </c>
      <c r="Y761" s="3" t="str">
        <f ca="1" t="shared" si="208"/>
        <v>{"AtkPower":3.4}</v>
      </c>
      <c r="Z761" s="11" t="s">
        <v>546</v>
      </c>
      <c r="AA761" s="11" t="str">
        <f ca="1" t="shared" si="223"/>
        <v>4级：造成的伤害提升&lt;q=attr_atk&gt;&lt;c=A6EC41&gt;340%&lt;/c&gt;</v>
      </c>
      <c r="AB761" s="11"/>
      <c r="AC761" s="11"/>
      <c r="AD761" s="11">
        <v>4</v>
      </c>
      <c r="AE761" s="11"/>
      <c r="AF761" s="11" t="s">
        <v>345</v>
      </c>
      <c r="AG761" s="11"/>
      <c r="AH761" s="11"/>
      <c r="AI761" s="11"/>
      <c r="AJ761" s="11" t="s">
        <v>302</v>
      </c>
      <c r="AK761" s="11" t="str">
        <f t="shared" si="226"/>
        <v>&lt;q=attr_atk&gt;&lt;c=A6EC41&gt;</v>
      </c>
      <c r="AL761" s="11" t="str">
        <f ca="1" t="shared" si="227"/>
        <v>340%</v>
      </c>
      <c r="AM761" s="11" t="s">
        <v>298</v>
      </c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 t="str">
        <f t="shared" si="209"/>
        <v>使用重型狙击枪射击</v>
      </c>
      <c r="BQ761" s="11" t="str">
        <f ca="1" t="shared" si="222"/>
        <v>4级：造成的伤害提升&lt;q=attr_atk&gt;&lt;c=A6EC41&gt;340%&lt;/c&gt;</v>
      </c>
      <c r="BR761" s="1">
        <f t="shared" si="212"/>
        <v>1</v>
      </c>
      <c r="BS761" s="1">
        <f t="shared" si="213"/>
        <v>104</v>
      </c>
      <c r="BT761" s="1">
        <f>COUNTIF($BS$10:BS761,601)</f>
        <v>16</v>
      </c>
      <c r="BU761" s="1">
        <f t="shared" si="214"/>
        <v>0</v>
      </c>
    </row>
    <row r="762" spans="2:73">
      <c r="B762" s="1" t="str">
        <f t="shared" si="210"/>
        <v>SkillDescBrief4011301</v>
      </c>
      <c r="C762" s="1" t="str">
        <f t="shared" si="211"/>
        <v>SkillDescDetail401130105</v>
      </c>
      <c r="D762" s="3">
        <v>401130105</v>
      </c>
      <c r="E762" s="3">
        <v>4011301</v>
      </c>
      <c r="F762" s="3">
        <v>5</v>
      </c>
      <c r="G762" s="3" t="s">
        <v>332</v>
      </c>
      <c r="H762" s="3">
        <v>3.75</v>
      </c>
      <c r="I762" s="3" t="s">
        <v>333</v>
      </c>
      <c r="J762" s="3"/>
      <c r="K762" s="3" t="s">
        <v>334</v>
      </c>
      <c r="L762" s="3"/>
      <c r="M762" s="3"/>
      <c r="N762" s="3"/>
      <c r="O762" s="3"/>
      <c r="P762" s="3"/>
      <c r="Q762" s="3" t="s">
        <v>335</v>
      </c>
      <c r="R762" s="3"/>
      <c r="S762" s="3" t="str">
        <f>IF(H762="","",$B$2&amp;G762&amp;$B$2&amp;$B$1&amp;H762)</f>
        <v>"AtkPower":3.75</v>
      </c>
      <c r="T762" s="3" t="str">
        <f>IF(J762="","",$B$2&amp;I762&amp;$B$2&amp;$B$1&amp;J762)</f>
        <v/>
      </c>
      <c r="U762" s="3" t="str">
        <f>IF(L762="","",$B$2&amp;K762&amp;$B$2&amp;$B$1&amp;L762)</f>
        <v/>
      </c>
      <c r="V762" s="3" t="str">
        <f>IF(N762="","",$B$2&amp;M762&amp;$B$2&amp;$B$1&amp;N762)</f>
        <v/>
      </c>
      <c r="W762" s="3" t="str">
        <f>IF(P762="","",$B$2&amp;O762&amp;$B$2&amp;$B$1&amp;P762)</f>
        <v/>
      </c>
      <c r="X762" s="3" t="str">
        <f>IF(R762="","",$B$2&amp;Q762&amp;$B$2&amp;$B$1&amp;R762)</f>
        <v/>
      </c>
      <c r="Y762" s="3" t="str">
        <f t="shared" si="208"/>
        <v>{"AtkPower":3.75}</v>
      </c>
      <c r="Z762" s="11" t="s">
        <v>546</v>
      </c>
      <c r="AA762" s="11" t="str">
        <f t="shared" si="223"/>
        <v>5级：造成的伤害提升&lt;q=attr_atk&gt;&lt;c=A6EC41&gt;375%&lt;/c&gt;</v>
      </c>
      <c r="AB762" s="11"/>
      <c r="AC762" s="11"/>
      <c r="AD762" s="11">
        <v>5</v>
      </c>
      <c r="AE762" s="11"/>
      <c r="AF762" s="11" t="s">
        <v>345</v>
      </c>
      <c r="AG762" s="11"/>
      <c r="AH762" s="11"/>
      <c r="AI762" s="11"/>
      <c r="AJ762" s="11" t="s">
        <v>302</v>
      </c>
      <c r="AK762" s="11" t="str">
        <f t="shared" si="226"/>
        <v>&lt;q=attr_atk&gt;&lt;c=A6EC41&gt;</v>
      </c>
      <c r="AL762" s="11" t="str">
        <f t="shared" si="227"/>
        <v>375%</v>
      </c>
      <c r="AM762" s="11" t="s">
        <v>298</v>
      </c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 t="str">
        <f t="shared" si="209"/>
        <v>使用重型狙击枪射击</v>
      </c>
      <c r="BQ762" s="11" t="str">
        <f t="shared" si="222"/>
        <v>5级：造成的伤害提升&lt;q=attr_atk&gt;&lt;c=A6EC41&gt;375%&lt;/c&gt;</v>
      </c>
      <c r="BR762" s="1">
        <f t="shared" si="212"/>
        <v>1</v>
      </c>
      <c r="BS762" s="1">
        <f t="shared" si="213"/>
        <v>105</v>
      </c>
      <c r="BT762" s="1">
        <f>COUNTIF($BS$10:BS762,601)</f>
        <v>16</v>
      </c>
      <c r="BU762" s="1">
        <f t="shared" si="214"/>
        <v>0</v>
      </c>
    </row>
    <row r="763" spans="2:73">
      <c r="B763" s="1" t="str">
        <f t="shared" si="210"/>
        <v>SkillDescBrief// 大招</v>
      </c>
      <c r="C763" s="1" t="str">
        <f t="shared" si="211"/>
        <v>SkillDescDetail// 大招</v>
      </c>
      <c r="D763" s="7" t="s">
        <v>199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 t="str">
        <f t="shared" si="208"/>
        <v/>
      </c>
      <c r="Z763" s="10" t="s">
        <v>336</v>
      </c>
      <c r="AA763" s="10" t="str">
        <f t="shared" si="223"/>
        <v/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 t="str">
        <f t="shared" si="209"/>
        <v/>
      </c>
      <c r="BQ763" s="10" t="str">
        <f t="shared" si="222"/>
        <v/>
      </c>
      <c r="BR763" s="1">
        <f t="shared" si="212"/>
        <v>0</v>
      </c>
      <c r="BS763" s="1">
        <f t="shared" si="213"/>
        <v>0</v>
      </c>
      <c r="BT763" s="1">
        <f>COUNTIF($BS$10:BS763,601)</f>
        <v>16</v>
      </c>
      <c r="BU763" s="1">
        <f t="shared" si="214"/>
        <v>0</v>
      </c>
    </row>
    <row r="764" spans="2:73">
      <c r="B764" s="1" t="str">
        <f t="shared" si="210"/>
        <v>SkillDescBrief4011302</v>
      </c>
      <c r="C764" s="1" t="str">
        <f t="shared" si="211"/>
        <v>SkillDescDetail401130201</v>
      </c>
      <c r="D764" s="3">
        <v>401130201</v>
      </c>
      <c r="E764" s="3">
        <v>4011302</v>
      </c>
      <c r="F764" s="3">
        <v>1</v>
      </c>
      <c r="G764" s="3" t="s">
        <v>332</v>
      </c>
      <c r="H764" s="3">
        <f ca="1">ROUND(_xlfn.XLOOKUP($F764,$D$1:$D$5,$E$1:$E$5)*OFFSET(H764,5-$F764,0)/0.05,0)*0.05</f>
        <v>3.2</v>
      </c>
      <c r="I764" s="3" t="s">
        <v>333</v>
      </c>
      <c r="J764" s="3"/>
      <c r="K764" s="3" t="s">
        <v>334</v>
      </c>
      <c r="L764" s="3"/>
      <c r="M764" s="3"/>
      <c r="N764" s="3"/>
      <c r="O764" s="3"/>
      <c r="P764" s="3"/>
      <c r="Q764" s="3" t="s">
        <v>335</v>
      </c>
      <c r="R764" s="3"/>
      <c r="S764" s="3" t="str">
        <f ca="1">IF(H764="","",$B$2&amp;G764&amp;$B$2&amp;$B$1&amp;H764)</f>
        <v>"AtkPower":3.2</v>
      </c>
      <c r="T764" s="3" t="str">
        <f>IF(J764="","",$B$2&amp;I764&amp;$B$2&amp;$B$1&amp;J764)</f>
        <v/>
      </c>
      <c r="U764" s="3" t="str">
        <f>IF(L764="","",$B$2&amp;K764&amp;$B$2&amp;$B$1&amp;L764)</f>
        <v/>
      </c>
      <c r="V764" s="3" t="str">
        <f>IF(N764="","",$B$2&amp;M764&amp;$B$2&amp;$B$1&amp;N764)</f>
        <v/>
      </c>
      <c r="W764" s="3" t="str">
        <f>IF(P764="","",$B$2&amp;O764&amp;$B$2&amp;$B$1&amp;P764)</f>
        <v/>
      </c>
      <c r="X764" s="3" t="str">
        <f>IF(R764="","",$B$2&amp;Q764&amp;$B$2&amp;$B$1&amp;R764)</f>
        <v/>
      </c>
      <c r="Y764" s="3" t="str">
        <f ca="1" t="shared" si="208"/>
        <v>{"AtkPower":3.2}</v>
      </c>
      <c r="Z764" s="11" t="s">
        <v>548</v>
      </c>
      <c r="AA764" s="11" t="str">
        <f ca="1" t="shared" si="223"/>
        <v>进入特殊伪装，在伪装状态下进行攻击后仍旧处于伪装状态，连续射击&lt;c=A6EC41&gt;3&lt;/c&gt;次，每次造成&lt;q=attr_atk&gt;&lt;c=A6EC41&gt;320%&lt;/c&gt;伤害</v>
      </c>
      <c r="AB764" s="11"/>
      <c r="AC764" s="11"/>
      <c r="AD764" s="11"/>
      <c r="AE764" s="11"/>
      <c r="AF764" s="11"/>
      <c r="AG764" s="11"/>
      <c r="AH764" s="11"/>
      <c r="AI764" s="11"/>
      <c r="AJ764" s="11" t="s">
        <v>549</v>
      </c>
      <c r="AK764" s="11" t="str">
        <f>$B$6</f>
        <v>&lt;c=A6EC41&gt;</v>
      </c>
      <c r="AL764" s="11">
        <v>3</v>
      </c>
      <c r="AM764" s="11" t="s">
        <v>298</v>
      </c>
      <c r="AN764" s="11" t="s">
        <v>381</v>
      </c>
      <c r="AO764" s="11" t="str">
        <f>$B$8&amp;$B$6</f>
        <v>&lt;q=attr_atk&gt;&lt;c=A6EC41&gt;</v>
      </c>
      <c r="AP764" s="11" t="str">
        <f ca="1">ROUND($H764*100,2)&amp;"%"</f>
        <v>320%</v>
      </c>
      <c r="AQ764" s="11" t="s">
        <v>298</v>
      </c>
      <c r="AR764" s="11" t="s">
        <v>344</v>
      </c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 t="str">
        <f t="shared" si="209"/>
        <v>进入特殊伪装，锁定敌人进行连续射击</v>
      </c>
      <c r="BQ764" s="11" t="str">
        <f ca="1" t="shared" si="222"/>
        <v>进入特殊伪装，在伪装状态下进行攻击后仍旧处于伪装状态，连续射击&lt;c=A6EC41&gt;3&lt;/c&gt;次，每次造成&lt;q=attr_atk&gt;&lt;c=A6EC41&gt;320%&lt;/c&gt;伤害</v>
      </c>
      <c r="BR764" s="1">
        <f t="shared" si="212"/>
        <v>2</v>
      </c>
      <c r="BS764" s="1">
        <f t="shared" si="213"/>
        <v>201</v>
      </c>
      <c r="BT764" s="1">
        <f>COUNTIF($BS$10:BS764,601)</f>
        <v>16</v>
      </c>
      <c r="BU764" s="1">
        <f t="shared" si="214"/>
        <v>0</v>
      </c>
    </row>
    <row r="765" spans="2:73">
      <c r="B765" s="1" t="str">
        <f t="shared" si="210"/>
        <v>SkillDescBrief4011302</v>
      </c>
      <c r="C765" s="1" t="str">
        <f t="shared" si="211"/>
        <v>SkillDescDetail401130202</v>
      </c>
      <c r="D765" s="3">
        <v>401130202</v>
      </c>
      <c r="E765" s="3">
        <v>4011302</v>
      </c>
      <c r="F765" s="3">
        <v>2</v>
      </c>
      <c r="G765" s="3" t="s">
        <v>332</v>
      </c>
      <c r="H765" s="3">
        <f ca="1">ROUND(_xlfn.XLOOKUP($F765,$D$1:$D$5,$E$1:$E$5)*OFFSET(H765,5-$F765,0)/0.05,0)*0.05</f>
        <v>3.45</v>
      </c>
      <c r="I765" s="3" t="s">
        <v>333</v>
      </c>
      <c r="J765" s="3"/>
      <c r="K765" s="3" t="s">
        <v>334</v>
      </c>
      <c r="L765" s="3"/>
      <c r="M765" s="3"/>
      <c r="N765" s="3"/>
      <c r="O765" s="3"/>
      <c r="P765" s="3"/>
      <c r="Q765" s="3" t="s">
        <v>335</v>
      </c>
      <c r="R765" s="3"/>
      <c r="S765" s="3" t="str">
        <f ca="1">IF(H765="","",$B$2&amp;G765&amp;$B$2&amp;$B$1&amp;H765)</f>
        <v>"AtkPower":3.45</v>
      </c>
      <c r="T765" s="3" t="str">
        <f>IF(J765="","",$B$2&amp;I765&amp;$B$2&amp;$B$1&amp;J765)</f>
        <v/>
      </c>
      <c r="U765" s="3" t="str">
        <f>IF(L765="","",$B$2&amp;K765&amp;$B$2&amp;$B$1&amp;L765)</f>
        <v/>
      </c>
      <c r="V765" s="3" t="str">
        <f>IF(N765="","",$B$2&amp;M765&amp;$B$2&amp;$B$1&amp;N765)</f>
        <v/>
      </c>
      <c r="W765" s="3" t="str">
        <f>IF(P765="","",$B$2&amp;O765&amp;$B$2&amp;$B$1&amp;P765)</f>
        <v/>
      </c>
      <c r="X765" s="3" t="str">
        <f>IF(R765="","",$B$2&amp;Q765&amp;$B$2&amp;$B$1&amp;R765)</f>
        <v/>
      </c>
      <c r="Y765" s="3" t="str">
        <f ca="1" t="shared" si="208"/>
        <v>{"AtkPower":3.45}</v>
      </c>
      <c r="Z765" s="11" t="s">
        <v>548</v>
      </c>
      <c r="AA765" s="11" t="str">
        <f ca="1" t="shared" si="223"/>
        <v>2级：造成的伤害提升&lt;q=attr_atk&gt;&lt;c=A6EC41&gt;345%&lt;/c&gt;</v>
      </c>
      <c r="AB765" s="11"/>
      <c r="AC765" s="11"/>
      <c r="AD765" s="11">
        <v>2</v>
      </c>
      <c r="AE765" s="11"/>
      <c r="AF765" s="11" t="s">
        <v>345</v>
      </c>
      <c r="AG765" s="11"/>
      <c r="AH765" s="11"/>
      <c r="AI765" s="11"/>
      <c r="AJ765" s="11" t="s">
        <v>302</v>
      </c>
      <c r="AK765" s="11" t="str">
        <f t="shared" ref="AK765:AK768" si="228">$B$8&amp;$B$6</f>
        <v>&lt;q=attr_atk&gt;&lt;c=A6EC41&gt;</v>
      </c>
      <c r="AL765" s="11" t="str">
        <f ca="1" t="shared" ref="AL765:AL768" si="229">ROUND($H765*100,2)&amp;"%"</f>
        <v>345%</v>
      </c>
      <c r="AM765" s="11" t="s">
        <v>298</v>
      </c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 t="str">
        <f t="shared" si="209"/>
        <v>进入特殊伪装，锁定敌人进行连续射击</v>
      </c>
      <c r="BQ765" s="11" t="str">
        <f ca="1" t="shared" si="222"/>
        <v>2级：造成的伤害提升&lt;q=attr_atk&gt;&lt;c=A6EC41&gt;345%&lt;/c&gt;</v>
      </c>
      <c r="BR765" s="1">
        <f t="shared" si="212"/>
        <v>2</v>
      </c>
      <c r="BS765" s="1">
        <f t="shared" si="213"/>
        <v>202</v>
      </c>
      <c r="BT765" s="1">
        <f>COUNTIF($BS$10:BS765,601)</f>
        <v>16</v>
      </c>
      <c r="BU765" s="1">
        <f t="shared" si="214"/>
        <v>0</v>
      </c>
    </row>
    <row r="766" spans="2:73">
      <c r="B766" s="1" t="str">
        <f t="shared" si="210"/>
        <v>SkillDescBrief4011302</v>
      </c>
      <c r="C766" s="1" t="str">
        <f t="shared" si="211"/>
        <v>SkillDescDetail401130203</v>
      </c>
      <c r="D766" s="3">
        <v>401130203</v>
      </c>
      <c r="E766" s="3">
        <v>4011302</v>
      </c>
      <c r="F766" s="3">
        <v>3</v>
      </c>
      <c r="G766" s="3" t="s">
        <v>332</v>
      </c>
      <c r="H766" s="3">
        <f ca="1">ROUND(_xlfn.XLOOKUP($F766,$D$1:$D$5,$E$1:$E$5)*OFFSET(H766,5-$F766,0)/0.05,0)*0.05</f>
        <v>3.7</v>
      </c>
      <c r="I766" s="3" t="s">
        <v>333</v>
      </c>
      <c r="J766" s="3"/>
      <c r="K766" s="3" t="s">
        <v>334</v>
      </c>
      <c r="L766" s="3"/>
      <c r="M766" s="3"/>
      <c r="N766" s="3"/>
      <c r="O766" s="3"/>
      <c r="P766" s="3"/>
      <c r="Q766" s="3" t="s">
        <v>335</v>
      </c>
      <c r="R766" s="3"/>
      <c r="S766" s="3" t="str">
        <f ca="1">IF(H766="","",$B$2&amp;G766&amp;$B$2&amp;$B$1&amp;H766)</f>
        <v>"AtkPower":3.7</v>
      </c>
      <c r="T766" s="3" t="str">
        <f>IF(J766="","",$B$2&amp;I766&amp;$B$2&amp;$B$1&amp;J766)</f>
        <v/>
      </c>
      <c r="U766" s="3" t="str">
        <f>IF(L766="","",$B$2&amp;K766&amp;$B$2&amp;$B$1&amp;L766)</f>
        <v/>
      </c>
      <c r="V766" s="3" t="str">
        <f>IF(N766="","",$B$2&amp;M766&amp;$B$2&amp;$B$1&amp;N766)</f>
        <v/>
      </c>
      <c r="W766" s="3" t="str">
        <f>IF(P766="","",$B$2&amp;O766&amp;$B$2&amp;$B$1&amp;P766)</f>
        <v/>
      </c>
      <c r="X766" s="3" t="str">
        <f>IF(R766="","",$B$2&amp;Q766&amp;$B$2&amp;$B$1&amp;R766)</f>
        <v/>
      </c>
      <c r="Y766" s="3" t="str">
        <f ca="1" t="shared" si="208"/>
        <v>{"AtkPower":3.7}</v>
      </c>
      <c r="Z766" s="11" t="s">
        <v>548</v>
      </c>
      <c r="AA766" s="11" t="str">
        <f ca="1" t="shared" si="223"/>
        <v>3级：造成的伤害提升&lt;q=attr_atk&gt;&lt;c=A6EC41&gt;370%&lt;/c&gt;</v>
      </c>
      <c r="AB766" s="11"/>
      <c r="AC766" s="11"/>
      <c r="AD766" s="11">
        <v>3</v>
      </c>
      <c r="AE766" s="11"/>
      <c r="AF766" s="11" t="s">
        <v>345</v>
      </c>
      <c r="AG766" s="11"/>
      <c r="AH766" s="11"/>
      <c r="AI766" s="11"/>
      <c r="AJ766" s="11" t="s">
        <v>302</v>
      </c>
      <c r="AK766" s="11" t="str">
        <f t="shared" si="228"/>
        <v>&lt;q=attr_atk&gt;&lt;c=A6EC41&gt;</v>
      </c>
      <c r="AL766" s="11" t="str">
        <f ca="1" t="shared" si="229"/>
        <v>370%</v>
      </c>
      <c r="AM766" s="11" t="s">
        <v>298</v>
      </c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 t="str">
        <f t="shared" si="209"/>
        <v>进入特殊伪装，锁定敌人进行连续射击</v>
      </c>
      <c r="BQ766" s="11" t="str">
        <f ca="1" t="shared" si="222"/>
        <v>3级：造成的伤害提升&lt;q=attr_atk&gt;&lt;c=A6EC41&gt;370%&lt;/c&gt;</v>
      </c>
      <c r="BR766" s="1">
        <f t="shared" si="212"/>
        <v>2</v>
      </c>
      <c r="BS766" s="1">
        <f t="shared" si="213"/>
        <v>203</v>
      </c>
      <c r="BT766" s="1">
        <f>COUNTIF($BS$10:BS766,601)</f>
        <v>16</v>
      </c>
      <c r="BU766" s="1">
        <f t="shared" si="214"/>
        <v>0</v>
      </c>
    </row>
    <row r="767" spans="2:73">
      <c r="B767" s="1" t="str">
        <f t="shared" si="210"/>
        <v>SkillDescBrief4011302</v>
      </c>
      <c r="C767" s="1" t="str">
        <f t="shared" si="211"/>
        <v>SkillDescDetail401130204</v>
      </c>
      <c r="D767" s="3">
        <v>401130204</v>
      </c>
      <c r="E767" s="3">
        <v>4011302</v>
      </c>
      <c r="F767" s="3">
        <v>4</v>
      </c>
      <c r="G767" s="3" t="s">
        <v>332</v>
      </c>
      <c r="H767" s="3">
        <f ca="1">ROUND(_xlfn.XLOOKUP($F767,$D$1:$D$5,$E$1:$E$5)*OFFSET(H767,5-$F767,0)/0.05,0)*0.05</f>
        <v>4.15</v>
      </c>
      <c r="I767" s="3" t="s">
        <v>333</v>
      </c>
      <c r="J767" s="3"/>
      <c r="K767" s="3" t="s">
        <v>334</v>
      </c>
      <c r="L767" s="3"/>
      <c r="M767" s="3"/>
      <c r="N767" s="3"/>
      <c r="O767" s="3"/>
      <c r="P767" s="3"/>
      <c r="Q767" s="3" t="s">
        <v>335</v>
      </c>
      <c r="R767" s="3"/>
      <c r="S767" s="3" t="str">
        <f ca="1">IF(H767="","",$B$2&amp;G767&amp;$B$2&amp;$B$1&amp;H767)</f>
        <v>"AtkPower":4.15</v>
      </c>
      <c r="T767" s="3" t="str">
        <f>IF(J767="","",$B$2&amp;I767&amp;$B$2&amp;$B$1&amp;J767)</f>
        <v/>
      </c>
      <c r="U767" s="3" t="str">
        <f>IF(L767="","",$B$2&amp;K767&amp;$B$2&amp;$B$1&amp;L767)</f>
        <v/>
      </c>
      <c r="V767" s="3" t="str">
        <f>IF(N767="","",$B$2&amp;M767&amp;$B$2&amp;$B$1&amp;N767)</f>
        <v/>
      </c>
      <c r="W767" s="3" t="str">
        <f>IF(P767="","",$B$2&amp;O767&amp;$B$2&amp;$B$1&amp;P767)</f>
        <v/>
      </c>
      <c r="X767" s="3" t="str">
        <f>IF(R767="","",$B$2&amp;Q767&amp;$B$2&amp;$B$1&amp;R767)</f>
        <v/>
      </c>
      <c r="Y767" s="3" t="str">
        <f ca="1" t="shared" si="208"/>
        <v>{"AtkPower":4.15}</v>
      </c>
      <c r="Z767" s="11" t="s">
        <v>548</v>
      </c>
      <c r="AA767" s="11" t="str">
        <f ca="1" t="shared" si="223"/>
        <v>4级：造成的伤害提升&lt;q=attr_atk&gt;&lt;c=A6EC41&gt;415%&lt;/c&gt;</v>
      </c>
      <c r="AB767" s="11"/>
      <c r="AC767" s="11"/>
      <c r="AD767" s="11">
        <v>4</v>
      </c>
      <c r="AE767" s="11"/>
      <c r="AF767" s="11" t="s">
        <v>345</v>
      </c>
      <c r="AG767" s="11"/>
      <c r="AH767" s="11"/>
      <c r="AI767" s="11"/>
      <c r="AJ767" s="11" t="s">
        <v>302</v>
      </c>
      <c r="AK767" s="11" t="str">
        <f t="shared" si="228"/>
        <v>&lt;q=attr_atk&gt;&lt;c=A6EC41&gt;</v>
      </c>
      <c r="AL767" s="11" t="str">
        <f ca="1" t="shared" si="229"/>
        <v>415%</v>
      </c>
      <c r="AM767" s="11" t="s">
        <v>298</v>
      </c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 t="str">
        <f t="shared" si="209"/>
        <v>进入特殊伪装，锁定敌人进行连续射击</v>
      </c>
      <c r="BQ767" s="11" t="str">
        <f ca="1" t="shared" si="222"/>
        <v>4级：造成的伤害提升&lt;q=attr_atk&gt;&lt;c=A6EC41&gt;415%&lt;/c&gt;</v>
      </c>
      <c r="BR767" s="1">
        <f t="shared" si="212"/>
        <v>2</v>
      </c>
      <c r="BS767" s="1">
        <f t="shared" si="213"/>
        <v>204</v>
      </c>
      <c r="BT767" s="1">
        <f>COUNTIF($BS$10:BS767,601)</f>
        <v>16</v>
      </c>
      <c r="BU767" s="1">
        <f t="shared" si="214"/>
        <v>0</v>
      </c>
    </row>
    <row r="768" spans="2:73">
      <c r="B768" s="1" t="str">
        <f t="shared" si="210"/>
        <v>SkillDescBrief4011302</v>
      </c>
      <c r="C768" s="1" t="str">
        <f t="shared" si="211"/>
        <v>SkillDescDetail401130205</v>
      </c>
      <c r="D768" s="3">
        <v>401130205</v>
      </c>
      <c r="E768" s="3">
        <v>4011302</v>
      </c>
      <c r="F768" s="3">
        <v>5</v>
      </c>
      <c r="G768" s="3" t="s">
        <v>332</v>
      </c>
      <c r="H768" s="3">
        <v>4.6</v>
      </c>
      <c r="I768" s="3" t="s">
        <v>333</v>
      </c>
      <c r="J768" s="3"/>
      <c r="K768" s="3" t="s">
        <v>334</v>
      </c>
      <c r="L768" s="3"/>
      <c r="M768" s="3"/>
      <c r="N768" s="3"/>
      <c r="O768" s="3"/>
      <c r="P768" s="3"/>
      <c r="Q768" s="3" t="s">
        <v>335</v>
      </c>
      <c r="R768" s="3"/>
      <c r="S768" s="3" t="str">
        <f>IF(H768="","",$B$2&amp;G768&amp;$B$2&amp;$B$1&amp;H768)</f>
        <v>"AtkPower":4.6</v>
      </c>
      <c r="T768" s="3" t="str">
        <f>IF(J768="","",$B$2&amp;I768&amp;$B$2&amp;$B$1&amp;J768)</f>
        <v/>
      </c>
      <c r="U768" s="3" t="str">
        <f>IF(L768="","",$B$2&amp;K768&amp;$B$2&amp;$B$1&amp;L768)</f>
        <v/>
      </c>
      <c r="V768" s="3" t="str">
        <f>IF(N768="","",$B$2&amp;M768&amp;$B$2&amp;$B$1&amp;N768)</f>
        <v/>
      </c>
      <c r="W768" s="3" t="str">
        <f>IF(P768="","",$B$2&amp;O768&amp;$B$2&amp;$B$1&amp;P768)</f>
        <v/>
      </c>
      <c r="X768" s="3" t="str">
        <f>IF(R768="","",$B$2&amp;Q768&amp;$B$2&amp;$B$1&amp;R768)</f>
        <v/>
      </c>
      <c r="Y768" s="3" t="str">
        <f t="shared" si="208"/>
        <v>{"AtkPower":4.6}</v>
      </c>
      <c r="Z768" s="11" t="s">
        <v>548</v>
      </c>
      <c r="AA768" s="11" t="str">
        <f t="shared" si="223"/>
        <v>5级：造成的伤害提升&lt;q=attr_atk&gt;&lt;c=A6EC41&gt;460%&lt;/c&gt;</v>
      </c>
      <c r="AB768" s="11"/>
      <c r="AC768" s="11"/>
      <c r="AD768" s="11">
        <v>5</v>
      </c>
      <c r="AE768" s="11"/>
      <c r="AF768" s="11" t="s">
        <v>345</v>
      </c>
      <c r="AG768" s="11"/>
      <c r="AH768" s="11"/>
      <c r="AI768" s="11"/>
      <c r="AJ768" s="11" t="s">
        <v>302</v>
      </c>
      <c r="AK768" s="11" t="str">
        <f t="shared" si="228"/>
        <v>&lt;q=attr_atk&gt;&lt;c=A6EC41&gt;</v>
      </c>
      <c r="AL768" s="11" t="str">
        <f t="shared" si="229"/>
        <v>460%</v>
      </c>
      <c r="AM768" s="11" t="s">
        <v>298</v>
      </c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 t="str">
        <f t="shared" si="209"/>
        <v>进入特殊伪装，锁定敌人进行连续射击</v>
      </c>
      <c r="BQ768" s="11" t="str">
        <f t="shared" si="222"/>
        <v>5级：造成的伤害提升&lt;q=attr_atk&gt;&lt;c=A6EC41&gt;460%&lt;/c&gt;</v>
      </c>
      <c r="BR768" s="1">
        <f t="shared" si="212"/>
        <v>2</v>
      </c>
      <c r="BS768" s="1">
        <f t="shared" si="213"/>
        <v>205</v>
      </c>
      <c r="BT768" s="1">
        <f>COUNTIF($BS$10:BS768,601)</f>
        <v>16</v>
      </c>
      <c r="BU768" s="1">
        <f t="shared" si="214"/>
        <v>0</v>
      </c>
    </row>
    <row r="769" spans="2:73">
      <c r="B769" s="1" t="str">
        <f t="shared" si="210"/>
        <v>SkillDescBrief// 经营被动</v>
      </c>
      <c r="C769" s="1" t="str">
        <f t="shared" si="211"/>
        <v>SkillDescDetail// 经营被动</v>
      </c>
      <c r="D769" s="7" t="s">
        <v>71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 t="str">
        <f t="shared" si="208"/>
        <v/>
      </c>
      <c r="Z769" s="10" t="s">
        <v>336</v>
      </c>
      <c r="AA769" s="10" t="str">
        <f t="shared" si="223"/>
        <v/>
      </c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 t="str">
        <f t="shared" si="209"/>
        <v/>
      </c>
      <c r="BQ769" s="10" t="str">
        <f t="shared" si="222"/>
        <v/>
      </c>
      <c r="BR769" s="1">
        <f t="shared" si="212"/>
        <v>0</v>
      </c>
      <c r="BS769" s="1">
        <f t="shared" si="213"/>
        <v>0</v>
      </c>
      <c r="BT769" s="1">
        <f>COUNTIF($BS$10:BS769,601)</f>
        <v>16</v>
      </c>
      <c r="BU769" s="1">
        <f t="shared" si="214"/>
        <v>0</v>
      </c>
    </row>
    <row r="770" spans="2:73">
      <c r="B770" s="1" t="str">
        <f t="shared" si="210"/>
        <v>SkillDescBrief4011303</v>
      </c>
      <c r="C770" s="1" t="str">
        <f t="shared" si="211"/>
        <v>SkillDescDetail401130301</v>
      </c>
      <c r="D770" s="3">
        <v>401130301</v>
      </c>
      <c r="E770" s="3">
        <v>4011303</v>
      </c>
      <c r="F770" s="3">
        <v>1</v>
      </c>
      <c r="G770" s="3" t="s">
        <v>332</v>
      </c>
      <c r="H770" s="3"/>
      <c r="I770" s="3" t="s">
        <v>333</v>
      </c>
      <c r="J770" s="3"/>
      <c r="K770" s="3" t="s">
        <v>334</v>
      </c>
      <c r="L770" s="3"/>
      <c r="M770" s="3"/>
      <c r="N770" s="3"/>
      <c r="O770" s="3"/>
      <c r="P770" s="3"/>
      <c r="Q770" s="3" t="s">
        <v>335</v>
      </c>
      <c r="R770" s="3"/>
      <c r="S770" s="3" t="str">
        <f>IF(H770="","",$B$2&amp;G770&amp;$B$2&amp;$B$1&amp;H770)</f>
        <v/>
      </c>
      <c r="T770" s="3" t="str">
        <f>IF(J770="","",$B$2&amp;I770&amp;$B$2&amp;$B$1&amp;J770)</f>
        <v/>
      </c>
      <c r="U770" s="3" t="str">
        <f>IF(L770="","",$B$2&amp;K770&amp;$B$2&amp;$B$1&amp;L770)</f>
        <v/>
      </c>
      <c r="V770" s="3" t="str">
        <f>IF(N770="","",$B$2&amp;M770&amp;$B$2&amp;$B$1&amp;N770)</f>
        <v/>
      </c>
      <c r="W770" s="3" t="str">
        <f>IF(P770="","",$B$2&amp;O770&amp;$B$2&amp;$B$1&amp;P770)</f>
        <v/>
      </c>
      <c r="X770" s="3" t="str">
        <f>IF(R770="","",$B$2&amp;Q770&amp;$B$2&amp;$B$1&amp;R770)</f>
        <v/>
      </c>
      <c r="Y770" s="3" t="str">
        <f t="shared" si="208"/>
        <v>{}</v>
      </c>
      <c r="Z770" s="11" t="s">
        <v>358</v>
      </c>
      <c r="AA770" s="11" t="str">
        <f t="shared" si="223"/>
        <v>放置在产业中时，产业收入提高&lt;c=A6EC41&gt;2&lt;/c&gt;倍，产业升级消耗减少&lt;c=A6EC41&gt;2&lt;/c&gt;倍</v>
      </c>
      <c r="AB770" s="11"/>
      <c r="AC770" s="11"/>
      <c r="AD770" s="11"/>
      <c r="AE770" s="11"/>
      <c r="AF770" s="11"/>
      <c r="AG770" s="11"/>
      <c r="AH770" s="11"/>
      <c r="AI770" s="11"/>
      <c r="AJ770" s="11" t="s">
        <v>359</v>
      </c>
      <c r="AK770" s="11" t="str">
        <f t="shared" ref="AK770:AK774" si="230">$B$6</f>
        <v>&lt;c=A6EC41&gt;</v>
      </c>
      <c r="AL770" s="11">
        <v>2</v>
      </c>
      <c r="AM770" s="11" t="s">
        <v>298</v>
      </c>
      <c r="AN770" s="11" t="s">
        <v>360</v>
      </c>
      <c r="AO770" s="11" t="s">
        <v>304</v>
      </c>
      <c r="AP770" s="11">
        <v>2</v>
      </c>
      <c r="AQ770" s="11" t="s">
        <v>298</v>
      </c>
      <c r="AR770" s="11" t="s">
        <v>361</v>
      </c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 t="str">
        <f t="shared" si="209"/>
        <v>使产业收入提高，升级消耗减少</v>
      </c>
      <c r="BQ770" s="11" t="str">
        <f t="shared" si="222"/>
        <v>放置在产业中时，产业收入提高&lt;c=A6EC41&gt;2&lt;/c&gt;倍，产业升级消耗减少&lt;c=A6EC41&gt;2&lt;/c&gt;倍</v>
      </c>
      <c r="BR770" s="1">
        <f t="shared" si="212"/>
        <v>3</v>
      </c>
      <c r="BS770" s="1">
        <f t="shared" si="213"/>
        <v>301</v>
      </c>
      <c r="BT770" s="1">
        <f>COUNTIF($BS$10:BS770,601)</f>
        <v>16</v>
      </c>
      <c r="BU770" s="1">
        <f t="shared" si="214"/>
        <v>0</v>
      </c>
    </row>
    <row r="771" spans="2:73">
      <c r="B771" s="1" t="str">
        <f t="shared" si="210"/>
        <v>SkillDescBrief4011303</v>
      </c>
      <c r="C771" s="1" t="str">
        <f t="shared" si="211"/>
        <v>SkillDescDetail401130302</v>
      </c>
      <c r="D771" s="3">
        <v>401130302</v>
      </c>
      <c r="E771" s="3">
        <v>4011303</v>
      </c>
      <c r="F771" s="3">
        <v>2</v>
      </c>
      <c r="G771" s="3" t="s">
        <v>332</v>
      </c>
      <c r="H771" s="3"/>
      <c r="I771" s="3" t="s">
        <v>333</v>
      </c>
      <c r="J771" s="3"/>
      <c r="K771" s="3" t="s">
        <v>334</v>
      </c>
      <c r="L771" s="3"/>
      <c r="M771" s="3"/>
      <c r="N771" s="3"/>
      <c r="O771" s="3"/>
      <c r="P771" s="3"/>
      <c r="Q771" s="3" t="s">
        <v>335</v>
      </c>
      <c r="R771" s="3"/>
      <c r="S771" s="3" t="str">
        <f>IF(H771="","",$B$2&amp;G771&amp;$B$2&amp;$B$1&amp;H771)</f>
        <v/>
      </c>
      <c r="T771" s="3" t="str">
        <f>IF(J771="","",$B$2&amp;I771&amp;$B$2&amp;$B$1&amp;J771)</f>
        <v/>
      </c>
      <c r="U771" s="3" t="str">
        <f>IF(L771="","",$B$2&amp;K771&amp;$B$2&amp;$B$1&amp;L771)</f>
        <v/>
      </c>
      <c r="V771" s="3" t="str">
        <f>IF(N771="","",$B$2&amp;M771&amp;$B$2&amp;$B$1&amp;N771)</f>
        <v/>
      </c>
      <c r="W771" s="3" t="str">
        <f>IF(P771="","",$B$2&amp;O771&amp;$B$2&amp;$B$1&amp;P771)</f>
        <v/>
      </c>
      <c r="X771" s="3" t="str">
        <f>IF(R771="","",$B$2&amp;Q771&amp;$B$2&amp;$B$1&amp;R771)</f>
        <v/>
      </c>
      <c r="Y771" s="3" t="str">
        <f t="shared" si="208"/>
        <v>{}</v>
      </c>
      <c r="Z771" s="11" t="s">
        <v>358</v>
      </c>
      <c r="AA771" s="11" t="str">
        <f t="shared" si="223"/>
        <v>2级：放置在产业中时，产业收入提高&lt;c=A6EC41&gt;8&lt;/c&gt;倍，产业升级消耗减少&lt;c=A6EC41&gt;8&lt;/c&gt;倍</v>
      </c>
      <c r="AB771" s="11"/>
      <c r="AC771" s="11"/>
      <c r="AD771" s="11">
        <v>2</v>
      </c>
      <c r="AE771" s="11"/>
      <c r="AF771" s="11" t="s">
        <v>345</v>
      </c>
      <c r="AG771" s="11"/>
      <c r="AH771" s="11"/>
      <c r="AI771" s="11"/>
      <c r="AJ771" s="11" t="s">
        <v>359</v>
      </c>
      <c r="AK771" s="11" t="str">
        <f t="shared" si="230"/>
        <v>&lt;c=A6EC41&gt;</v>
      </c>
      <c r="AL771" s="11">
        <f>AL770*4</f>
        <v>8</v>
      </c>
      <c r="AM771" s="11" t="s">
        <v>298</v>
      </c>
      <c r="AN771" s="11" t="s">
        <v>360</v>
      </c>
      <c r="AO771" s="11" t="s">
        <v>304</v>
      </c>
      <c r="AP771" s="11">
        <f>AP770*4</f>
        <v>8</v>
      </c>
      <c r="AQ771" s="11" t="s">
        <v>298</v>
      </c>
      <c r="AR771" s="11" t="s">
        <v>361</v>
      </c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 t="str">
        <f t="shared" si="209"/>
        <v>使产业收入提高，升级消耗减少</v>
      </c>
      <c r="BQ771" s="11" t="str">
        <f t="shared" si="222"/>
        <v>2级：放置在产业中时，产业收入提高&lt;c=A6EC41&gt;8&lt;/c&gt;倍，产业升级消耗减少&lt;c=A6EC41&gt;8&lt;/c&gt;倍</v>
      </c>
      <c r="BR771" s="1">
        <f t="shared" si="212"/>
        <v>3</v>
      </c>
      <c r="BS771" s="1">
        <f t="shared" si="213"/>
        <v>302</v>
      </c>
      <c r="BT771" s="1">
        <f>COUNTIF($BS$10:BS771,601)</f>
        <v>16</v>
      </c>
      <c r="BU771" s="1">
        <f t="shared" si="214"/>
        <v>0</v>
      </c>
    </row>
    <row r="772" spans="2:73">
      <c r="B772" s="1" t="str">
        <f t="shared" si="210"/>
        <v>SkillDescBrief4011303</v>
      </c>
      <c r="C772" s="1" t="str">
        <f t="shared" si="211"/>
        <v>SkillDescDetail401130303</v>
      </c>
      <c r="D772" s="3">
        <v>401130303</v>
      </c>
      <c r="E772" s="3">
        <v>4011303</v>
      </c>
      <c r="F772" s="3">
        <v>3</v>
      </c>
      <c r="G772" s="3" t="s">
        <v>332</v>
      </c>
      <c r="H772" s="3"/>
      <c r="I772" s="3" t="s">
        <v>333</v>
      </c>
      <c r="J772" s="3"/>
      <c r="K772" s="3" t="s">
        <v>334</v>
      </c>
      <c r="L772" s="3"/>
      <c r="M772" s="3"/>
      <c r="N772" s="3"/>
      <c r="O772" s="3"/>
      <c r="P772" s="3"/>
      <c r="Q772" s="3" t="s">
        <v>335</v>
      </c>
      <c r="R772" s="3"/>
      <c r="S772" s="3" t="str">
        <f>IF(H772="","",$B$2&amp;G772&amp;$B$2&amp;$B$1&amp;H772)</f>
        <v/>
      </c>
      <c r="T772" s="3" t="str">
        <f>IF(J772="","",$B$2&amp;I772&amp;$B$2&amp;$B$1&amp;J772)</f>
        <v/>
      </c>
      <c r="U772" s="3" t="str">
        <f>IF(L772="","",$B$2&amp;K772&amp;$B$2&amp;$B$1&amp;L772)</f>
        <v/>
      </c>
      <c r="V772" s="3" t="str">
        <f>IF(N772="","",$B$2&amp;M772&amp;$B$2&amp;$B$1&amp;N772)</f>
        <v/>
      </c>
      <c r="W772" s="3" t="str">
        <f>IF(P772="","",$B$2&amp;O772&amp;$B$2&amp;$B$1&amp;P772)</f>
        <v/>
      </c>
      <c r="X772" s="3" t="str">
        <f>IF(R772="","",$B$2&amp;Q772&amp;$B$2&amp;$B$1&amp;R772)</f>
        <v/>
      </c>
      <c r="Y772" s="3" t="str">
        <f t="shared" si="208"/>
        <v>{}</v>
      </c>
      <c r="Z772" s="11" t="s">
        <v>358</v>
      </c>
      <c r="AA772" s="11" t="str">
        <f t="shared" si="223"/>
        <v>3级：放置在产业中时，产业收入提高&lt;c=A6EC41&gt;32&lt;/c&gt;倍，产业升级消耗减少&lt;c=A6EC41&gt;32&lt;/c&gt;倍</v>
      </c>
      <c r="AB772" s="11"/>
      <c r="AC772" s="11"/>
      <c r="AD772" s="11">
        <v>3</v>
      </c>
      <c r="AE772" s="11"/>
      <c r="AF772" s="11" t="s">
        <v>345</v>
      </c>
      <c r="AG772" s="11"/>
      <c r="AH772" s="11"/>
      <c r="AI772" s="11"/>
      <c r="AJ772" s="11" t="s">
        <v>359</v>
      </c>
      <c r="AK772" s="11" t="str">
        <f t="shared" si="230"/>
        <v>&lt;c=A6EC41&gt;</v>
      </c>
      <c r="AL772" s="11">
        <f>AL771*4</f>
        <v>32</v>
      </c>
      <c r="AM772" s="11" t="s">
        <v>298</v>
      </c>
      <c r="AN772" s="11" t="s">
        <v>360</v>
      </c>
      <c r="AO772" s="11" t="s">
        <v>304</v>
      </c>
      <c r="AP772" s="11">
        <f>AP771*4</f>
        <v>32</v>
      </c>
      <c r="AQ772" s="11" t="s">
        <v>298</v>
      </c>
      <c r="AR772" s="11" t="s">
        <v>361</v>
      </c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 t="str">
        <f t="shared" si="209"/>
        <v>使产业收入提高，升级消耗减少</v>
      </c>
      <c r="BQ772" s="11" t="str">
        <f t="shared" si="222"/>
        <v>3级：放置在产业中时，产业收入提高&lt;c=A6EC41&gt;32&lt;/c&gt;倍，产业升级消耗减少&lt;c=A6EC41&gt;32&lt;/c&gt;倍</v>
      </c>
      <c r="BR772" s="1">
        <f t="shared" si="212"/>
        <v>3</v>
      </c>
      <c r="BS772" s="1">
        <f t="shared" si="213"/>
        <v>303</v>
      </c>
      <c r="BT772" s="1">
        <f>COUNTIF($BS$10:BS772,601)</f>
        <v>16</v>
      </c>
      <c r="BU772" s="1">
        <f t="shared" si="214"/>
        <v>0</v>
      </c>
    </row>
    <row r="773" spans="2:73">
      <c r="B773" s="1" t="str">
        <f t="shared" si="210"/>
        <v>SkillDescBrief4011303</v>
      </c>
      <c r="C773" s="1" t="str">
        <f t="shared" si="211"/>
        <v>SkillDescDetail401130304</v>
      </c>
      <c r="D773" s="3">
        <v>401130304</v>
      </c>
      <c r="E773" s="3">
        <v>4011303</v>
      </c>
      <c r="F773" s="3">
        <v>4</v>
      </c>
      <c r="G773" s="3" t="s">
        <v>332</v>
      </c>
      <c r="H773" s="3"/>
      <c r="I773" s="3" t="s">
        <v>333</v>
      </c>
      <c r="J773" s="3"/>
      <c r="K773" s="3" t="s">
        <v>334</v>
      </c>
      <c r="L773" s="3"/>
      <c r="M773" s="3"/>
      <c r="N773" s="3"/>
      <c r="O773" s="3"/>
      <c r="P773" s="3"/>
      <c r="Q773" s="3" t="s">
        <v>335</v>
      </c>
      <c r="R773" s="3"/>
      <c r="S773" s="3" t="str">
        <f>IF(H773="","",$B$2&amp;G773&amp;$B$2&amp;$B$1&amp;H773)</f>
        <v/>
      </c>
      <c r="T773" s="3" t="str">
        <f>IF(J773="","",$B$2&amp;I773&amp;$B$2&amp;$B$1&amp;J773)</f>
        <v/>
      </c>
      <c r="U773" s="3" t="str">
        <f>IF(L773="","",$B$2&amp;K773&amp;$B$2&amp;$B$1&amp;L773)</f>
        <v/>
      </c>
      <c r="V773" s="3" t="str">
        <f>IF(N773="","",$B$2&amp;M773&amp;$B$2&amp;$B$1&amp;N773)</f>
        <v/>
      </c>
      <c r="W773" s="3" t="str">
        <f>IF(P773="","",$B$2&amp;O773&amp;$B$2&amp;$B$1&amp;P773)</f>
        <v/>
      </c>
      <c r="X773" s="3" t="str">
        <f>IF(R773="","",$B$2&amp;Q773&amp;$B$2&amp;$B$1&amp;R773)</f>
        <v/>
      </c>
      <c r="Y773" s="3" t="str">
        <f t="shared" si="208"/>
        <v>{}</v>
      </c>
      <c r="Z773" s="11" t="s">
        <v>358</v>
      </c>
      <c r="AA773" s="11" t="str">
        <f t="shared" si="223"/>
        <v>4级：放置在产业中时，产业收入提高&lt;c=A6EC41&gt;64&lt;/c&gt;倍，产业升级消耗减少&lt;c=A6EC41&gt;64&lt;/c&gt;倍</v>
      </c>
      <c r="AB773" s="11"/>
      <c r="AC773" s="11"/>
      <c r="AD773" s="11">
        <v>4</v>
      </c>
      <c r="AE773" s="11"/>
      <c r="AF773" s="11" t="s">
        <v>345</v>
      </c>
      <c r="AG773" s="11"/>
      <c r="AH773" s="11"/>
      <c r="AI773" s="11"/>
      <c r="AJ773" s="11" t="s">
        <v>359</v>
      </c>
      <c r="AK773" s="11" t="str">
        <f t="shared" si="230"/>
        <v>&lt;c=A6EC41&gt;</v>
      </c>
      <c r="AL773" s="11">
        <v>64</v>
      </c>
      <c r="AM773" s="11" t="s">
        <v>298</v>
      </c>
      <c r="AN773" s="11" t="s">
        <v>360</v>
      </c>
      <c r="AO773" s="11" t="s">
        <v>304</v>
      </c>
      <c r="AP773" s="11">
        <v>64</v>
      </c>
      <c r="AQ773" s="11" t="s">
        <v>298</v>
      </c>
      <c r="AR773" s="11" t="s">
        <v>361</v>
      </c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 t="str">
        <f t="shared" si="209"/>
        <v>使产业收入提高，升级消耗减少</v>
      </c>
      <c r="BQ773" s="11" t="str">
        <f t="shared" si="222"/>
        <v>4级：放置在产业中时，产业收入提高&lt;c=A6EC41&gt;64&lt;/c&gt;倍，产业升级消耗减少&lt;c=A6EC41&gt;64&lt;/c&gt;倍</v>
      </c>
      <c r="BR773" s="1">
        <f t="shared" si="212"/>
        <v>3</v>
      </c>
      <c r="BS773" s="1">
        <f t="shared" si="213"/>
        <v>304</v>
      </c>
      <c r="BT773" s="1">
        <f>COUNTIF($BS$10:BS773,601)</f>
        <v>16</v>
      </c>
      <c r="BU773" s="1">
        <f t="shared" si="214"/>
        <v>0</v>
      </c>
    </row>
    <row r="774" spans="2:73">
      <c r="B774" s="1" t="str">
        <f t="shared" si="210"/>
        <v>SkillDescBrief4011303</v>
      </c>
      <c r="C774" s="1" t="str">
        <f t="shared" si="211"/>
        <v>SkillDescDetail401130305</v>
      </c>
      <c r="D774" s="3">
        <v>401130305</v>
      </c>
      <c r="E774" s="3">
        <v>4011303</v>
      </c>
      <c r="F774" s="3">
        <v>5</v>
      </c>
      <c r="G774" s="3" t="s">
        <v>332</v>
      </c>
      <c r="H774" s="3"/>
      <c r="I774" s="3" t="s">
        <v>333</v>
      </c>
      <c r="J774" s="3"/>
      <c r="K774" s="3" t="s">
        <v>334</v>
      </c>
      <c r="L774" s="3"/>
      <c r="M774" s="3"/>
      <c r="N774" s="3"/>
      <c r="O774" s="3"/>
      <c r="P774" s="3"/>
      <c r="Q774" s="3" t="s">
        <v>335</v>
      </c>
      <c r="R774" s="3"/>
      <c r="S774" s="3" t="str">
        <f>IF(H774="","",$B$2&amp;G774&amp;$B$2&amp;$B$1&amp;H774)</f>
        <v/>
      </c>
      <c r="T774" s="3" t="str">
        <f>IF(J774="","",$B$2&amp;I774&amp;$B$2&amp;$B$1&amp;J774)</f>
        <v/>
      </c>
      <c r="U774" s="3" t="str">
        <f>IF(L774="","",$B$2&amp;K774&amp;$B$2&amp;$B$1&amp;L774)</f>
        <v/>
      </c>
      <c r="V774" s="3" t="str">
        <f>IF(N774="","",$B$2&amp;M774&amp;$B$2&amp;$B$1&amp;N774)</f>
        <v/>
      </c>
      <c r="W774" s="3" t="str">
        <f>IF(P774="","",$B$2&amp;O774&amp;$B$2&amp;$B$1&amp;P774)</f>
        <v/>
      </c>
      <c r="X774" s="3" t="str">
        <f>IF(R774="","",$B$2&amp;Q774&amp;$B$2&amp;$B$1&amp;R774)</f>
        <v/>
      </c>
      <c r="Y774" s="3" t="str">
        <f t="shared" si="208"/>
        <v>{}</v>
      </c>
      <c r="Z774" s="11" t="s">
        <v>358</v>
      </c>
      <c r="AA774" s="11" t="str">
        <f t="shared" si="223"/>
        <v>5级：放置在产业中时，产业收入提高&lt;c=A6EC41&gt;128&lt;/c&gt;倍，产业升级消耗减少&lt;c=A6EC41&gt;128&lt;/c&gt;倍</v>
      </c>
      <c r="AB774" s="11"/>
      <c r="AC774" s="11"/>
      <c r="AD774" s="11">
        <v>5</v>
      </c>
      <c r="AE774" s="11"/>
      <c r="AF774" s="11" t="s">
        <v>345</v>
      </c>
      <c r="AG774" s="11"/>
      <c r="AH774" s="11"/>
      <c r="AI774" s="11"/>
      <c r="AJ774" s="11" t="s">
        <v>359</v>
      </c>
      <c r="AK774" s="11" t="str">
        <f t="shared" si="230"/>
        <v>&lt;c=A6EC41&gt;</v>
      </c>
      <c r="AL774" s="11">
        <v>128</v>
      </c>
      <c r="AM774" s="11" t="s">
        <v>298</v>
      </c>
      <c r="AN774" s="11" t="s">
        <v>360</v>
      </c>
      <c r="AO774" s="11" t="s">
        <v>304</v>
      </c>
      <c r="AP774" s="11">
        <v>128</v>
      </c>
      <c r="AQ774" s="11" t="s">
        <v>298</v>
      </c>
      <c r="AR774" s="11" t="s">
        <v>361</v>
      </c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 t="str">
        <f t="shared" si="209"/>
        <v>使产业收入提高，升级消耗减少</v>
      </c>
      <c r="BQ774" s="11" t="str">
        <f t="shared" si="222"/>
        <v>5级：放置在产业中时，产业收入提高&lt;c=A6EC41&gt;128&lt;/c&gt;倍，产业升级消耗减少&lt;c=A6EC41&gt;128&lt;/c&gt;倍</v>
      </c>
      <c r="BR774" s="1">
        <f t="shared" si="212"/>
        <v>3</v>
      </c>
      <c r="BS774" s="1">
        <f t="shared" si="213"/>
        <v>305</v>
      </c>
      <c r="BT774" s="1">
        <f>COUNTIF($BS$10:BS774,601)</f>
        <v>16</v>
      </c>
      <c r="BU774" s="1">
        <f t="shared" si="214"/>
        <v>0</v>
      </c>
    </row>
    <row r="775" spans="2:73">
      <c r="B775" s="1" t="str">
        <f t="shared" si="210"/>
        <v>SkillDescBrief// 战斗被动</v>
      </c>
      <c r="C775" s="1" t="str">
        <f t="shared" si="211"/>
        <v>SkillDescDetail// 战斗被动1</v>
      </c>
      <c r="D775" s="7" t="s">
        <v>337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 t="str">
        <f t="shared" si="208"/>
        <v/>
      </c>
      <c r="Z775" s="10" t="s">
        <v>336</v>
      </c>
      <c r="AA775" s="10" t="str">
        <f t="shared" si="223"/>
        <v/>
      </c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 t="str">
        <f t="shared" si="209"/>
        <v/>
      </c>
      <c r="BQ775" s="10" t="str">
        <f t="shared" si="222"/>
        <v/>
      </c>
      <c r="BR775" s="1">
        <f t="shared" si="212"/>
        <v>0</v>
      </c>
      <c r="BS775" s="1">
        <f t="shared" si="213"/>
        <v>0</v>
      </c>
      <c r="BT775" s="1">
        <f>COUNTIF($BS$10:BS775,601)</f>
        <v>16</v>
      </c>
      <c r="BU775" s="1">
        <f t="shared" si="214"/>
        <v>0</v>
      </c>
    </row>
    <row r="776" spans="2:73">
      <c r="B776" s="1" t="str">
        <f t="shared" si="210"/>
        <v>SkillDescBrief4011304</v>
      </c>
      <c r="C776" s="1" t="str">
        <f t="shared" si="211"/>
        <v>SkillDescDetail401130401</v>
      </c>
      <c r="D776" s="3">
        <v>401130401</v>
      </c>
      <c r="E776" s="3">
        <v>4011304</v>
      </c>
      <c r="F776" s="3">
        <v>1</v>
      </c>
      <c r="G776" s="3" t="s">
        <v>332</v>
      </c>
      <c r="H776" s="3">
        <f ca="1">ROUND(_xlfn.XLOOKUP($F776,$D$1:$D$5,$E$1:$E$5)*OFFSET(H776,5-$F776,0)/0.05,0)*0.05</f>
        <v>5.6</v>
      </c>
      <c r="I776" s="3" t="s">
        <v>333</v>
      </c>
      <c r="J776" s="3"/>
      <c r="K776" s="3" t="s">
        <v>334</v>
      </c>
      <c r="L776" s="3"/>
      <c r="M776" s="3"/>
      <c r="N776" s="3"/>
      <c r="O776" s="3"/>
      <c r="P776" s="3"/>
      <c r="Q776" s="3" t="s">
        <v>335</v>
      </c>
      <c r="R776" s="3"/>
      <c r="S776" s="3" t="str">
        <f ca="1">IF(H776="","",$B$2&amp;G776&amp;$B$2&amp;$B$1&amp;H776)</f>
        <v>"AtkPower":5.6</v>
      </c>
      <c r="T776" s="3" t="str">
        <f>IF(J776="","",$B$2&amp;I776&amp;$B$2&amp;$B$1&amp;J776)</f>
        <v/>
      </c>
      <c r="U776" s="3" t="str">
        <f>IF(L776="","",$B$2&amp;K776&amp;$B$2&amp;$B$1&amp;L776)</f>
        <v/>
      </c>
      <c r="V776" s="3" t="str">
        <f>IF(N776="","",$B$2&amp;M776&amp;$B$2&amp;$B$1&amp;N776)</f>
        <v/>
      </c>
      <c r="W776" s="3" t="str">
        <f>IF(P776="","",$B$2&amp;O776&amp;$B$2&amp;$B$1&amp;P776)</f>
        <v/>
      </c>
      <c r="X776" s="3" t="str">
        <f>IF(R776="","",$B$2&amp;Q776&amp;$B$2&amp;$B$1&amp;R776)</f>
        <v/>
      </c>
      <c r="Y776" s="3" t="str">
        <f ca="1" t="shared" si="208"/>
        <v>{"AtkPower":5.6}</v>
      </c>
      <c r="Z776" s="11" t="s">
        <v>550</v>
      </c>
      <c r="AA776" s="11" t="str">
        <f ca="1" t="shared" si="223"/>
        <v>每隔&lt;c=A6EC41&gt;8&lt;/c&gt;秒进行强力射击，造成&lt;q=attr_atk&gt;&lt;c=A6EC41&gt;560%&lt;/c&gt;伤害</v>
      </c>
      <c r="AB776" s="11"/>
      <c r="AC776" s="11"/>
      <c r="AD776" s="11"/>
      <c r="AE776" s="11"/>
      <c r="AF776" s="11"/>
      <c r="AG776" s="11"/>
      <c r="AH776" s="11"/>
      <c r="AI776" s="11"/>
      <c r="AJ776" s="11" t="s">
        <v>451</v>
      </c>
      <c r="AK776" s="11" t="str">
        <f>$B$6</f>
        <v>&lt;c=A6EC41&gt;</v>
      </c>
      <c r="AL776" s="11">
        <v>8</v>
      </c>
      <c r="AM776" s="11" t="s">
        <v>298</v>
      </c>
      <c r="AN776" s="11" t="s">
        <v>551</v>
      </c>
      <c r="AO776" s="11" t="str">
        <f>$B$8&amp;$B$6</f>
        <v>&lt;q=attr_atk&gt;&lt;c=A6EC41&gt;</v>
      </c>
      <c r="AP776" s="11" t="str">
        <f ca="1">ROUND($H776*100,2)&amp;"%"</f>
        <v>560%</v>
      </c>
      <c r="AQ776" s="11" t="s">
        <v>298</v>
      </c>
      <c r="AR776" s="11" t="s">
        <v>344</v>
      </c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 t="str">
        <f t="shared" si="209"/>
        <v>每隔一段时间发射强化子弹</v>
      </c>
      <c r="BQ776" s="11" t="str">
        <f ca="1" t="shared" si="222"/>
        <v>每隔&lt;c=A6EC41&gt;8&lt;/c&gt;秒进行强力射击，造成&lt;q=attr_atk&gt;&lt;c=A6EC41&gt;560%&lt;/c&gt;伤害</v>
      </c>
      <c r="BR776" s="1">
        <f t="shared" si="212"/>
        <v>4</v>
      </c>
      <c r="BS776" s="1">
        <f t="shared" si="213"/>
        <v>401</v>
      </c>
      <c r="BT776" s="1">
        <f>COUNTIF($BS$10:BS776,601)</f>
        <v>16</v>
      </c>
      <c r="BU776" s="1">
        <f t="shared" si="214"/>
        <v>0</v>
      </c>
    </row>
    <row r="777" spans="2:73">
      <c r="B777" s="1" t="str">
        <f t="shared" si="210"/>
        <v>SkillDescBrief4011304</v>
      </c>
      <c r="C777" s="1" t="str">
        <f t="shared" si="211"/>
        <v>SkillDescDetail401130402</v>
      </c>
      <c r="D777" s="3">
        <v>401130402</v>
      </c>
      <c r="E777" s="3">
        <v>4011304</v>
      </c>
      <c r="F777" s="3">
        <v>2</v>
      </c>
      <c r="G777" s="3" t="s">
        <v>332</v>
      </c>
      <c r="H777" s="3">
        <f ca="1">ROUND(_xlfn.XLOOKUP($F777,$D$1:$D$5,$E$1:$E$5)*OFFSET(H777,5-$F777,0)/0.05,0)*0.05</f>
        <v>6</v>
      </c>
      <c r="I777" s="3" t="s">
        <v>333</v>
      </c>
      <c r="J777" s="3"/>
      <c r="K777" s="3" t="s">
        <v>334</v>
      </c>
      <c r="L777" s="3"/>
      <c r="M777" s="3"/>
      <c r="N777" s="3"/>
      <c r="O777" s="3"/>
      <c r="P777" s="3"/>
      <c r="Q777" s="3" t="s">
        <v>335</v>
      </c>
      <c r="R777" s="3"/>
      <c r="S777" s="3" t="str">
        <f ca="1">IF(H777="","",$B$2&amp;G777&amp;$B$2&amp;$B$1&amp;H777)</f>
        <v>"AtkPower":6</v>
      </c>
      <c r="T777" s="3" t="str">
        <f>IF(J777="","",$B$2&amp;I777&amp;$B$2&amp;$B$1&amp;J777)</f>
        <v/>
      </c>
      <c r="U777" s="3" t="str">
        <f>IF(L777="","",$B$2&amp;K777&amp;$B$2&amp;$B$1&amp;L777)</f>
        <v/>
      </c>
      <c r="V777" s="3" t="str">
        <f>IF(N777="","",$B$2&amp;M777&amp;$B$2&amp;$B$1&amp;N777)</f>
        <v/>
      </c>
      <c r="W777" s="3" t="str">
        <f>IF(P777="","",$B$2&amp;O777&amp;$B$2&amp;$B$1&amp;P777)</f>
        <v/>
      </c>
      <c r="X777" s="3" t="str">
        <f>IF(R777="","",$B$2&amp;Q777&amp;$B$2&amp;$B$1&amp;R777)</f>
        <v/>
      </c>
      <c r="Y777" s="3" t="str">
        <f ca="1" t="shared" si="208"/>
        <v>{"AtkPower":6}</v>
      </c>
      <c r="Z777" s="11" t="s">
        <v>550</v>
      </c>
      <c r="AA777" s="11" t="str">
        <f ca="1" t="shared" si="223"/>
        <v>2级：造成的伤害提升&lt;q=attr_atk&gt;&lt;c=A6EC41&gt;600%&lt;/c&gt;</v>
      </c>
      <c r="AB777" s="11"/>
      <c r="AC777" s="11"/>
      <c r="AD777" s="11">
        <v>2</v>
      </c>
      <c r="AE777" s="11"/>
      <c r="AF777" s="11" t="s">
        <v>345</v>
      </c>
      <c r="AG777" s="11"/>
      <c r="AH777" s="11"/>
      <c r="AI777" s="11"/>
      <c r="AJ777" s="11" t="s">
        <v>302</v>
      </c>
      <c r="AK777" s="11" t="str">
        <f t="shared" ref="AK777:AK780" si="231">$B$8&amp;$B$6</f>
        <v>&lt;q=attr_atk&gt;&lt;c=A6EC41&gt;</v>
      </c>
      <c r="AL777" s="11" t="str">
        <f ca="1" t="shared" ref="AL777:AL780" si="232">ROUND($H777*100,2)&amp;"%"</f>
        <v>600%</v>
      </c>
      <c r="AM777" s="11" t="s">
        <v>298</v>
      </c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 t="str">
        <f t="shared" si="209"/>
        <v>每隔一段时间发射强化子弹</v>
      </c>
      <c r="BQ777" s="11" t="str">
        <f ca="1" t="shared" si="222"/>
        <v>2级：造成的伤害提升&lt;q=attr_atk&gt;&lt;c=A6EC41&gt;600%&lt;/c&gt;</v>
      </c>
      <c r="BR777" s="1">
        <f t="shared" si="212"/>
        <v>4</v>
      </c>
      <c r="BS777" s="1">
        <f t="shared" si="213"/>
        <v>402</v>
      </c>
      <c r="BT777" s="1">
        <f>COUNTIF($BS$10:BS777,601)</f>
        <v>16</v>
      </c>
      <c r="BU777" s="1">
        <f t="shared" si="214"/>
        <v>0</v>
      </c>
    </row>
    <row r="778" spans="2:73">
      <c r="B778" s="1" t="str">
        <f t="shared" si="210"/>
        <v>SkillDescBrief4011304</v>
      </c>
      <c r="C778" s="1" t="str">
        <f t="shared" si="211"/>
        <v>SkillDescDetail401130403</v>
      </c>
      <c r="D778" s="3">
        <v>401130403</v>
      </c>
      <c r="E778" s="3">
        <v>4011304</v>
      </c>
      <c r="F778" s="3">
        <v>3</v>
      </c>
      <c r="G778" s="3" t="s">
        <v>332</v>
      </c>
      <c r="H778" s="3">
        <f ca="1">ROUND(_xlfn.XLOOKUP($F778,$D$1:$D$5,$E$1:$E$5)*OFFSET(H778,5-$F778,0)/0.05,0)*0.05</f>
        <v>6.4</v>
      </c>
      <c r="I778" s="3" t="s">
        <v>333</v>
      </c>
      <c r="J778" s="3"/>
      <c r="K778" s="3" t="s">
        <v>334</v>
      </c>
      <c r="L778" s="3"/>
      <c r="M778" s="3"/>
      <c r="N778" s="3"/>
      <c r="O778" s="3"/>
      <c r="P778" s="3"/>
      <c r="Q778" s="3" t="s">
        <v>335</v>
      </c>
      <c r="R778" s="3"/>
      <c r="S778" s="3" t="str">
        <f ca="1">IF(H778="","",$B$2&amp;G778&amp;$B$2&amp;$B$1&amp;H778)</f>
        <v>"AtkPower":6.4</v>
      </c>
      <c r="T778" s="3" t="str">
        <f>IF(J778="","",$B$2&amp;I778&amp;$B$2&amp;$B$1&amp;J778)</f>
        <v/>
      </c>
      <c r="U778" s="3" t="str">
        <f>IF(L778="","",$B$2&amp;K778&amp;$B$2&amp;$B$1&amp;L778)</f>
        <v/>
      </c>
      <c r="V778" s="3" t="str">
        <f>IF(N778="","",$B$2&amp;M778&amp;$B$2&amp;$B$1&amp;N778)</f>
        <v/>
      </c>
      <c r="W778" s="3" t="str">
        <f>IF(P778="","",$B$2&amp;O778&amp;$B$2&amp;$B$1&amp;P778)</f>
        <v/>
      </c>
      <c r="X778" s="3" t="str">
        <f>IF(R778="","",$B$2&amp;Q778&amp;$B$2&amp;$B$1&amp;R778)</f>
        <v/>
      </c>
      <c r="Y778" s="3" t="str">
        <f ca="1" t="shared" ref="Y778:Y841" si="233">IF(E778="","",$A$3&amp;_xlfn.TEXTJOIN($C$1,1,S778:X778)&amp;$A$4)</f>
        <v>{"AtkPower":6.4}</v>
      </c>
      <c r="Z778" s="11" t="s">
        <v>550</v>
      </c>
      <c r="AA778" s="11" t="str">
        <f ca="1" t="shared" si="223"/>
        <v>3级：造成的伤害提升&lt;q=attr_atk&gt;&lt;c=A6EC41&gt;640%&lt;/c&gt;</v>
      </c>
      <c r="AB778" s="11"/>
      <c r="AC778" s="11"/>
      <c r="AD778" s="11">
        <v>3</v>
      </c>
      <c r="AE778" s="11"/>
      <c r="AF778" s="11" t="s">
        <v>345</v>
      </c>
      <c r="AG778" s="11"/>
      <c r="AH778" s="11"/>
      <c r="AI778" s="11"/>
      <c r="AJ778" s="11" t="s">
        <v>302</v>
      </c>
      <c r="AK778" s="11" t="str">
        <f t="shared" si="231"/>
        <v>&lt;q=attr_atk&gt;&lt;c=A6EC41&gt;</v>
      </c>
      <c r="AL778" s="11" t="str">
        <f ca="1" t="shared" si="232"/>
        <v>640%</v>
      </c>
      <c r="AM778" s="11" t="s">
        <v>298</v>
      </c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 t="str">
        <f t="shared" ref="BP778:BP841" si="234">Z778</f>
        <v>每隔一段时间发射强化子弹</v>
      </c>
      <c r="BQ778" s="11" t="str">
        <f ca="1" t="shared" si="222"/>
        <v>3级：造成的伤害提升&lt;q=attr_atk&gt;&lt;c=A6EC41&gt;640%&lt;/c&gt;</v>
      </c>
      <c r="BR778" s="1">
        <f t="shared" si="212"/>
        <v>4</v>
      </c>
      <c r="BS778" s="1">
        <f t="shared" si="213"/>
        <v>403</v>
      </c>
      <c r="BT778" s="1">
        <f>COUNTIF($BS$10:BS778,601)</f>
        <v>16</v>
      </c>
      <c r="BU778" s="1">
        <f t="shared" si="214"/>
        <v>0</v>
      </c>
    </row>
    <row r="779" spans="2:73">
      <c r="B779" s="1" t="str">
        <f t="shared" ref="B779:B842" si="235">$C$3&amp;LEFT($D779,7)</f>
        <v>SkillDescBrief4011304</v>
      </c>
      <c r="C779" s="1" t="str">
        <f t="shared" ref="C779:C842" si="236">$C$4&amp;$D779</f>
        <v>SkillDescDetail401130404</v>
      </c>
      <c r="D779" s="3">
        <v>401130404</v>
      </c>
      <c r="E779" s="3">
        <v>4011304</v>
      </c>
      <c r="F779" s="3">
        <v>4</v>
      </c>
      <c r="G779" s="3" t="s">
        <v>332</v>
      </c>
      <c r="H779" s="3">
        <f ca="1">ROUND(_xlfn.XLOOKUP($F779,$D$1:$D$5,$E$1:$E$5)*OFFSET(H779,5-$F779,0)/0.05,0)*0.05</f>
        <v>7.2</v>
      </c>
      <c r="I779" s="3" t="s">
        <v>333</v>
      </c>
      <c r="J779" s="3"/>
      <c r="K779" s="3" t="s">
        <v>334</v>
      </c>
      <c r="L779" s="3"/>
      <c r="M779" s="3"/>
      <c r="N779" s="3"/>
      <c r="O779" s="3"/>
      <c r="P779" s="3"/>
      <c r="Q779" s="3" t="s">
        <v>335</v>
      </c>
      <c r="R779" s="3"/>
      <c r="S779" s="3" t="str">
        <f ca="1">IF(H779="","",$B$2&amp;G779&amp;$B$2&amp;$B$1&amp;H779)</f>
        <v>"AtkPower":7.2</v>
      </c>
      <c r="T779" s="3" t="str">
        <f>IF(J779="","",$B$2&amp;I779&amp;$B$2&amp;$B$1&amp;J779)</f>
        <v/>
      </c>
      <c r="U779" s="3" t="str">
        <f>IF(L779="","",$B$2&amp;K779&amp;$B$2&amp;$B$1&amp;L779)</f>
        <v/>
      </c>
      <c r="V779" s="3" t="str">
        <f>IF(N779="","",$B$2&amp;M779&amp;$B$2&amp;$B$1&amp;N779)</f>
        <v/>
      </c>
      <c r="W779" s="3" t="str">
        <f>IF(P779="","",$B$2&amp;O779&amp;$B$2&amp;$B$1&amp;P779)</f>
        <v/>
      </c>
      <c r="X779" s="3" t="str">
        <f>IF(R779="","",$B$2&amp;Q779&amp;$B$2&amp;$B$1&amp;R779)</f>
        <v/>
      </c>
      <c r="Y779" s="3" t="str">
        <f ca="1" t="shared" si="233"/>
        <v>{"AtkPower":7.2}</v>
      </c>
      <c r="Z779" s="11" t="s">
        <v>550</v>
      </c>
      <c r="AA779" s="11" t="str">
        <f ca="1" t="shared" si="223"/>
        <v>4级：造成的伤害提升&lt;q=attr_atk&gt;&lt;c=A6EC41&gt;720%&lt;/c&gt;</v>
      </c>
      <c r="AB779" s="11"/>
      <c r="AC779" s="11"/>
      <c r="AD779" s="11">
        <v>4</v>
      </c>
      <c r="AE779" s="11"/>
      <c r="AF779" s="11" t="s">
        <v>345</v>
      </c>
      <c r="AG779" s="11"/>
      <c r="AH779" s="11"/>
      <c r="AI779" s="11"/>
      <c r="AJ779" s="11" t="s">
        <v>302</v>
      </c>
      <c r="AK779" s="11" t="str">
        <f t="shared" si="231"/>
        <v>&lt;q=attr_atk&gt;&lt;c=A6EC41&gt;</v>
      </c>
      <c r="AL779" s="11" t="str">
        <f ca="1" t="shared" si="232"/>
        <v>720%</v>
      </c>
      <c r="AM779" s="11" t="s">
        <v>298</v>
      </c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 t="str">
        <f t="shared" si="234"/>
        <v>每隔一段时间发射强化子弹</v>
      </c>
      <c r="BQ779" s="11" t="str">
        <f ca="1" t="shared" si="222"/>
        <v>4级：造成的伤害提升&lt;q=attr_atk&gt;&lt;c=A6EC41&gt;720%&lt;/c&gt;</v>
      </c>
      <c r="BR779" s="1">
        <f t="shared" ref="BR779:BR842" si="237">MOD(E779,100)</f>
        <v>4</v>
      </c>
      <c r="BS779" s="1">
        <f t="shared" ref="BS779:BS842" si="238">BR779*100+F779</f>
        <v>404</v>
      </c>
      <c r="BT779" s="1">
        <f>COUNTIF($BS$10:BS779,601)</f>
        <v>16</v>
      </c>
      <c r="BU779" s="1">
        <f t="shared" ref="BU779:BU842" si="239">IF(MOD(BT779,2)=0,0,1)</f>
        <v>0</v>
      </c>
    </row>
    <row r="780" spans="2:73">
      <c r="B780" s="1" t="str">
        <f t="shared" si="235"/>
        <v>SkillDescBrief4011304</v>
      </c>
      <c r="C780" s="1" t="str">
        <f t="shared" si="236"/>
        <v>SkillDescDetail401130405</v>
      </c>
      <c r="D780" s="3">
        <v>401130405</v>
      </c>
      <c r="E780" s="3">
        <v>4011304</v>
      </c>
      <c r="F780" s="3">
        <v>5</v>
      </c>
      <c r="G780" s="3" t="s">
        <v>332</v>
      </c>
      <c r="H780" s="3">
        <v>8</v>
      </c>
      <c r="I780" s="3" t="s">
        <v>333</v>
      </c>
      <c r="J780" s="3"/>
      <c r="K780" s="3" t="s">
        <v>334</v>
      </c>
      <c r="L780" s="3"/>
      <c r="M780" s="3"/>
      <c r="N780" s="3"/>
      <c r="O780" s="3"/>
      <c r="P780" s="3"/>
      <c r="Q780" s="3" t="s">
        <v>335</v>
      </c>
      <c r="R780" s="3"/>
      <c r="S780" s="3" t="str">
        <f>IF(H780="","",$B$2&amp;G780&amp;$B$2&amp;$B$1&amp;H780)</f>
        <v>"AtkPower":8</v>
      </c>
      <c r="T780" s="3" t="str">
        <f>IF(J780="","",$B$2&amp;I780&amp;$B$2&amp;$B$1&amp;J780)</f>
        <v/>
      </c>
      <c r="U780" s="3" t="str">
        <f>IF(L780="","",$B$2&amp;K780&amp;$B$2&amp;$B$1&amp;L780)</f>
        <v/>
      </c>
      <c r="V780" s="3" t="str">
        <f>IF(N780="","",$B$2&amp;M780&amp;$B$2&amp;$B$1&amp;N780)</f>
        <v/>
      </c>
      <c r="W780" s="3" t="str">
        <f>IF(P780="","",$B$2&amp;O780&amp;$B$2&amp;$B$1&amp;P780)</f>
        <v/>
      </c>
      <c r="X780" s="3" t="str">
        <f>IF(R780="","",$B$2&amp;Q780&amp;$B$2&amp;$B$1&amp;R780)</f>
        <v/>
      </c>
      <c r="Y780" s="3" t="str">
        <f t="shared" si="233"/>
        <v>{"AtkPower":8}</v>
      </c>
      <c r="Z780" s="11" t="s">
        <v>550</v>
      </c>
      <c r="AA780" s="11" t="str">
        <f t="shared" si="223"/>
        <v>5级：造成的伤害提升&lt;q=attr_atk&gt;&lt;c=A6EC41&gt;800%&lt;/c&gt;</v>
      </c>
      <c r="AB780" s="11"/>
      <c r="AC780" s="11"/>
      <c r="AD780" s="11">
        <v>5</v>
      </c>
      <c r="AE780" s="11"/>
      <c r="AF780" s="11" t="s">
        <v>345</v>
      </c>
      <c r="AG780" s="11"/>
      <c r="AH780" s="11"/>
      <c r="AI780" s="11"/>
      <c r="AJ780" s="11" t="s">
        <v>302</v>
      </c>
      <c r="AK780" s="11" t="str">
        <f t="shared" si="231"/>
        <v>&lt;q=attr_atk&gt;&lt;c=A6EC41&gt;</v>
      </c>
      <c r="AL780" s="11" t="str">
        <f t="shared" si="232"/>
        <v>800%</v>
      </c>
      <c r="AM780" s="11" t="s">
        <v>298</v>
      </c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 t="str">
        <f t="shared" si="234"/>
        <v>每隔一段时间发射强化子弹</v>
      </c>
      <c r="BQ780" s="11" t="str">
        <f t="shared" si="222"/>
        <v>5级：造成的伤害提升&lt;q=attr_atk&gt;&lt;c=A6EC41&gt;800%&lt;/c&gt;</v>
      </c>
      <c r="BR780" s="1">
        <f t="shared" si="237"/>
        <v>4</v>
      </c>
      <c r="BS780" s="1">
        <f t="shared" si="238"/>
        <v>405</v>
      </c>
      <c r="BT780" s="1">
        <f>COUNTIF($BS$10:BS780,601)</f>
        <v>16</v>
      </c>
      <c r="BU780" s="1">
        <f t="shared" si="239"/>
        <v>0</v>
      </c>
    </row>
    <row r="781" spans="2:73">
      <c r="B781" s="1" t="str">
        <f t="shared" si="235"/>
        <v>SkillDescBrief// 战斗被动</v>
      </c>
      <c r="C781" s="1" t="str">
        <f t="shared" si="236"/>
        <v>SkillDescDetail// 战斗被动2</v>
      </c>
      <c r="D781" s="7" t="s">
        <v>338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 t="str">
        <f t="shared" si="233"/>
        <v/>
      </c>
      <c r="Z781" s="10" t="s">
        <v>336</v>
      </c>
      <c r="AA781" s="10" t="str">
        <f t="shared" si="223"/>
        <v/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 t="str">
        <f t="shared" si="234"/>
        <v/>
      </c>
      <c r="BQ781" s="10" t="str">
        <f t="shared" si="222"/>
        <v/>
      </c>
      <c r="BR781" s="1">
        <f t="shared" si="237"/>
        <v>0</v>
      </c>
      <c r="BS781" s="1">
        <f t="shared" si="238"/>
        <v>0</v>
      </c>
      <c r="BT781" s="1">
        <f>COUNTIF($BS$10:BS781,601)</f>
        <v>16</v>
      </c>
      <c r="BU781" s="1">
        <f t="shared" si="239"/>
        <v>0</v>
      </c>
    </row>
    <row r="782" spans="2:73">
      <c r="B782" s="1" t="str">
        <f t="shared" si="235"/>
        <v>SkillDescBrief4011305</v>
      </c>
      <c r="C782" s="1" t="str">
        <f t="shared" si="236"/>
        <v>SkillDescDetail401130501</v>
      </c>
      <c r="D782" s="3">
        <v>401130501</v>
      </c>
      <c r="E782" s="3">
        <v>4011305</v>
      </c>
      <c r="F782" s="3">
        <v>1</v>
      </c>
      <c r="G782" s="3" t="s">
        <v>332</v>
      </c>
      <c r="H782" s="3"/>
      <c r="I782" s="3" t="s">
        <v>333</v>
      </c>
      <c r="J782" s="3"/>
      <c r="K782" s="3" t="s">
        <v>334</v>
      </c>
      <c r="L782" s="3"/>
      <c r="M782" s="3"/>
      <c r="N782" s="3"/>
      <c r="O782" s="3"/>
      <c r="P782" s="3"/>
      <c r="Q782" s="3" t="s">
        <v>335</v>
      </c>
      <c r="R782" s="3"/>
      <c r="S782" s="3" t="str">
        <f>IF(H782="","",$B$2&amp;G782&amp;$B$2&amp;$B$1&amp;H782)</f>
        <v/>
      </c>
      <c r="T782" s="3" t="str">
        <f>IF(J782="","",$B$2&amp;I782&amp;$B$2&amp;$B$1&amp;J782)</f>
        <v/>
      </c>
      <c r="U782" s="3" t="str">
        <f>IF(L782="","",$B$2&amp;K782&amp;$B$2&amp;$B$1&amp;L782)</f>
        <v/>
      </c>
      <c r="V782" s="3" t="str">
        <f>IF(N782="","",$B$2&amp;M782&amp;$B$2&amp;$B$1&amp;N782)</f>
        <v/>
      </c>
      <c r="W782" s="3" t="str">
        <f>IF(P782="","",$B$2&amp;O782&amp;$B$2&amp;$B$1&amp;P782)</f>
        <v/>
      </c>
      <c r="X782" s="3" t="str">
        <f>IF(R782="","",$B$2&amp;Q782&amp;$B$2&amp;$B$1&amp;R782)</f>
        <v/>
      </c>
      <c r="Y782" s="3" t="str">
        <f t="shared" si="233"/>
        <v>{}</v>
      </c>
      <c r="Z782" s="11" t="s">
        <v>336</v>
      </c>
      <c r="AA782" s="11" t="str">
        <f t="shared" si="223"/>
        <v/>
      </c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 t="str">
        <f t="shared" si="234"/>
        <v/>
      </c>
      <c r="BQ782" s="11" t="str">
        <f t="shared" si="222"/>
        <v/>
      </c>
      <c r="BR782" s="1">
        <f t="shared" si="237"/>
        <v>5</v>
      </c>
      <c r="BS782" s="1">
        <f t="shared" si="238"/>
        <v>501</v>
      </c>
      <c r="BT782" s="1">
        <f>COUNTIF($BS$10:BS782,601)</f>
        <v>16</v>
      </c>
      <c r="BU782" s="1">
        <f t="shared" si="239"/>
        <v>0</v>
      </c>
    </row>
    <row r="783" spans="2:73">
      <c r="B783" s="1" t="str">
        <f t="shared" si="235"/>
        <v>SkillDescBrief4011305</v>
      </c>
      <c r="C783" s="1" t="str">
        <f t="shared" si="236"/>
        <v>SkillDescDetail401130502</v>
      </c>
      <c r="D783" s="3">
        <v>401130502</v>
      </c>
      <c r="E783" s="3">
        <v>4011305</v>
      </c>
      <c r="F783" s="3">
        <v>2</v>
      </c>
      <c r="G783" s="3" t="s">
        <v>332</v>
      </c>
      <c r="H783" s="3"/>
      <c r="I783" s="3" t="s">
        <v>333</v>
      </c>
      <c r="J783" s="3"/>
      <c r="K783" s="3" t="s">
        <v>334</v>
      </c>
      <c r="L783" s="3"/>
      <c r="M783" s="3"/>
      <c r="N783" s="3"/>
      <c r="O783" s="3"/>
      <c r="P783" s="3"/>
      <c r="Q783" s="3" t="s">
        <v>335</v>
      </c>
      <c r="R783" s="3"/>
      <c r="S783" s="3" t="str">
        <f>IF(H783="","",$B$2&amp;G783&amp;$B$2&amp;$B$1&amp;H783)</f>
        <v/>
      </c>
      <c r="T783" s="3" t="str">
        <f>IF(J783="","",$B$2&amp;I783&amp;$B$2&amp;$B$1&amp;J783)</f>
        <v/>
      </c>
      <c r="U783" s="3" t="str">
        <f>IF(L783="","",$B$2&amp;K783&amp;$B$2&amp;$B$1&amp;L783)</f>
        <v/>
      </c>
      <c r="V783" s="3" t="str">
        <f>IF(N783="","",$B$2&amp;M783&amp;$B$2&amp;$B$1&amp;N783)</f>
        <v/>
      </c>
      <c r="W783" s="3" t="str">
        <f>IF(P783="","",$B$2&amp;O783&amp;$B$2&amp;$B$1&amp;P783)</f>
        <v/>
      </c>
      <c r="X783" s="3" t="str">
        <f>IF(R783="","",$B$2&amp;Q783&amp;$B$2&amp;$B$1&amp;R783)</f>
        <v/>
      </c>
      <c r="Y783" s="3" t="str">
        <f t="shared" si="233"/>
        <v>{}</v>
      </c>
      <c r="Z783" s="11" t="s">
        <v>336</v>
      </c>
      <c r="AA783" s="11" t="str">
        <f t="shared" si="223"/>
        <v/>
      </c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 t="str">
        <f t="shared" si="234"/>
        <v/>
      </c>
      <c r="BQ783" s="11" t="str">
        <f t="shared" si="222"/>
        <v/>
      </c>
      <c r="BR783" s="1">
        <f t="shared" si="237"/>
        <v>5</v>
      </c>
      <c r="BS783" s="1">
        <f t="shared" si="238"/>
        <v>502</v>
      </c>
      <c r="BT783" s="1">
        <f>COUNTIF($BS$10:BS783,601)</f>
        <v>16</v>
      </c>
      <c r="BU783" s="1">
        <f t="shared" si="239"/>
        <v>0</v>
      </c>
    </row>
    <row r="784" spans="2:73">
      <c r="B784" s="1" t="str">
        <f t="shared" si="235"/>
        <v>SkillDescBrief4011305</v>
      </c>
      <c r="C784" s="1" t="str">
        <f t="shared" si="236"/>
        <v>SkillDescDetail401130503</v>
      </c>
      <c r="D784" s="3">
        <v>401130503</v>
      </c>
      <c r="E784" s="3">
        <v>4011305</v>
      </c>
      <c r="F784" s="3">
        <v>3</v>
      </c>
      <c r="G784" s="3" t="s">
        <v>332</v>
      </c>
      <c r="H784" s="3"/>
      <c r="I784" s="3" t="s">
        <v>333</v>
      </c>
      <c r="J784" s="3"/>
      <c r="K784" s="3" t="s">
        <v>334</v>
      </c>
      <c r="L784" s="3"/>
      <c r="M784" s="3"/>
      <c r="N784" s="3"/>
      <c r="O784" s="3"/>
      <c r="P784" s="3"/>
      <c r="Q784" s="3" t="s">
        <v>335</v>
      </c>
      <c r="R784" s="3"/>
      <c r="S784" s="3" t="str">
        <f>IF(H784="","",$B$2&amp;G784&amp;$B$2&amp;$B$1&amp;H784)</f>
        <v/>
      </c>
      <c r="T784" s="3" t="str">
        <f>IF(J784="","",$B$2&amp;I784&amp;$B$2&amp;$B$1&amp;J784)</f>
        <v/>
      </c>
      <c r="U784" s="3" t="str">
        <f>IF(L784="","",$B$2&amp;K784&amp;$B$2&amp;$B$1&amp;L784)</f>
        <v/>
      </c>
      <c r="V784" s="3" t="str">
        <f>IF(N784="","",$B$2&amp;M784&amp;$B$2&amp;$B$1&amp;N784)</f>
        <v/>
      </c>
      <c r="W784" s="3" t="str">
        <f>IF(P784="","",$B$2&amp;O784&amp;$B$2&amp;$B$1&amp;P784)</f>
        <v/>
      </c>
      <c r="X784" s="3" t="str">
        <f>IF(R784="","",$B$2&amp;Q784&amp;$B$2&amp;$B$1&amp;R784)</f>
        <v/>
      </c>
      <c r="Y784" s="3" t="str">
        <f t="shared" si="233"/>
        <v>{}</v>
      </c>
      <c r="Z784" s="11" t="s">
        <v>336</v>
      </c>
      <c r="AA784" s="11" t="str">
        <f t="shared" si="223"/>
        <v/>
      </c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 t="str">
        <f t="shared" si="234"/>
        <v/>
      </c>
      <c r="BQ784" s="11" t="str">
        <f t="shared" si="222"/>
        <v/>
      </c>
      <c r="BR784" s="1">
        <f t="shared" si="237"/>
        <v>5</v>
      </c>
      <c r="BS784" s="1">
        <f t="shared" si="238"/>
        <v>503</v>
      </c>
      <c r="BT784" s="1">
        <f>COUNTIF($BS$10:BS784,601)</f>
        <v>16</v>
      </c>
      <c r="BU784" s="1">
        <f t="shared" si="239"/>
        <v>0</v>
      </c>
    </row>
    <row r="785" spans="2:73">
      <c r="B785" s="1" t="str">
        <f t="shared" si="235"/>
        <v>SkillDescBrief4011305</v>
      </c>
      <c r="C785" s="1" t="str">
        <f t="shared" si="236"/>
        <v>SkillDescDetail401130504</v>
      </c>
      <c r="D785" s="3">
        <v>401130504</v>
      </c>
      <c r="E785" s="3">
        <v>4011305</v>
      </c>
      <c r="F785" s="3">
        <v>4</v>
      </c>
      <c r="G785" s="3" t="s">
        <v>332</v>
      </c>
      <c r="H785" s="3"/>
      <c r="I785" s="3" t="s">
        <v>333</v>
      </c>
      <c r="J785" s="3"/>
      <c r="K785" s="3" t="s">
        <v>334</v>
      </c>
      <c r="L785" s="3"/>
      <c r="M785" s="3"/>
      <c r="N785" s="3"/>
      <c r="O785" s="3"/>
      <c r="P785" s="3"/>
      <c r="Q785" s="3" t="s">
        <v>335</v>
      </c>
      <c r="R785" s="3"/>
      <c r="S785" s="3" t="str">
        <f>IF(H785="","",$B$2&amp;G785&amp;$B$2&amp;$B$1&amp;H785)</f>
        <v/>
      </c>
      <c r="T785" s="3" t="str">
        <f>IF(J785="","",$B$2&amp;I785&amp;$B$2&amp;$B$1&amp;J785)</f>
        <v/>
      </c>
      <c r="U785" s="3" t="str">
        <f>IF(L785="","",$B$2&amp;K785&amp;$B$2&amp;$B$1&amp;L785)</f>
        <v/>
      </c>
      <c r="V785" s="3" t="str">
        <f>IF(N785="","",$B$2&amp;M785&amp;$B$2&amp;$B$1&amp;N785)</f>
        <v/>
      </c>
      <c r="W785" s="3" t="str">
        <f>IF(P785="","",$B$2&amp;O785&amp;$B$2&amp;$B$1&amp;P785)</f>
        <v/>
      </c>
      <c r="X785" s="3" t="str">
        <f>IF(R785="","",$B$2&amp;Q785&amp;$B$2&amp;$B$1&amp;R785)</f>
        <v/>
      </c>
      <c r="Y785" s="3" t="str">
        <f t="shared" si="233"/>
        <v>{}</v>
      </c>
      <c r="Z785" s="11" t="s">
        <v>336</v>
      </c>
      <c r="AA785" s="11" t="str">
        <f t="shared" si="223"/>
        <v/>
      </c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 t="str">
        <f t="shared" si="234"/>
        <v/>
      </c>
      <c r="BQ785" s="11" t="str">
        <f t="shared" si="222"/>
        <v/>
      </c>
      <c r="BR785" s="1">
        <f t="shared" si="237"/>
        <v>5</v>
      </c>
      <c r="BS785" s="1">
        <f t="shared" si="238"/>
        <v>504</v>
      </c>
      <c r="BT785" s="1">
        <f>COUNTIF($BS$10:BS785,601)</f>
        <v>16</v>
      </c>
      <c r="BU785" s="1">
        <f t="shared" si="239"/>
        <v>0</v>
      </c>
    </row>
    <row r="786" spans="2:73">
      <c r="B786" s="1" t="str">
        <f t="shared" si="235"/>
        <v>SkillDescBrief4011305</v>
      </c>
      <c r="C786" s="1" t="str">
        <f t="shared" si="236"/>
        <v>SkillDescDetail401130505</v>
      </c>
      <c r="D786" s="3">
        <v>401130505</v>
      </c>
      <c r="E786" s="3">
        <v>4011305</v>
      </c>
      <c r="F786" s="3">
        <v>5</v>
      </c>
      <c r="G786" s="3" t="s">
        <v>332</v>
      </c>
      <c r="H786" s="3"/>
      <c r="I786" s="3" t="s">
        <v>333</v>
      </c>
      <c r="J786" s="3"/>
      <c r="K786" s="3" t="s">
        <v>334</v>
      </c>
      <c r="L786" s="3"/>
      <c r="M786" s="3"/>
      <c r="N786" s="3"/>
      <c r="O786" s="3"/>
      <c r="P786" s="3"/>
      <c r="Q786" s="3" t="s">
        <v>335</v>
      </c>
      <c r="R786" s="3"/>
      <c r="S786" s="3" t="str">
        <f>IF(H786="","",$B$2&amp;G786&amp;$B$2&amp;$B$1&amp;H786)</f>
        <v/>
      </c>
      <c r="T786" s="3" t="str">
        <f>IF(J786="","",$B$2&amp;I786&amp;$B$2&amp;$B$1&amp;J786)</f>
        <v/>
      </c>
      <c r="U786" s="3" t="str">
        <f>IF(L786="","",$B$2&amp;K786&amp;$B$2&amp;$B$1&amp;L786)</f>
        <v/>
      </c>
      <c r="V786" s="3" t="str">
        <f>IF(N786="","",$B$2&amp;M786&amp;$B$2&amp;$B$1&amp;N786)</f>
        <v/>
      </c>
      <c r="W786" s="3" t="str">
        <f>IF(P786="","",$B$2&amp;O786&amp;$B$2&amp;$B$1&amp;P786)</f>
        <v/>
      </c>
      <c r="X786" s="3" t="str">
        <f>IF(R786="","",$B$2&amp;Q786&amp;$B$2&amp;$B$1&amp;R786)</f>
        <v/>
      </c>
      <c r="Y786" s="3" t="str">
        <f t="shared" si="233"/>
        <v>{}</v>
      </c>
      <c r="Z786" s="11" t="s">
        <v>336</v>
      </c>
      <c r="AA786" s="11" t="str">
        <f t="shared" si="223"/>
        <v/>
      </c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 t="str">
        <f t="shared" si="234"/>
        <v/>
      </c>
      <c r="BQ786" s="11" t="str">
        <f t="shared" si="222"/>
        <v/>
      </c>
      <c r="BR786" s="1">
        <f t="shared" si="237"/>
        <v>5</v>
      </c>
      <c r="BS786" s="1">
        <f t="shared" si="238"/>
        <v>505</v>
      </c>
      <c r="BT786" s="1">
        <f>COUNTIF($BS$10:BS786,601)</f>
        <v>16</v>
      </c>
      <c r="BU786" s="1">
        <f t="shared" si="239"/>
        <v>0</v>
      </c>
    </row>
    <row r="787" spans="2:73">
      <c r="B787" s="1" t="str">
        <f t="shared" si="235"/>
        <v>SkillDescBrief// 战斗被动</v>
      </c>
      <c r="C787" s="1" t="str">
        <f t="shared" si="236"/>
        <v>SkillDescDetail// 战斗被动3</v>
      </c>
      <c r="D787" s="7" t="s">
        <v>339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 t="str">
        <f t="shared" si="233"/>
        <v/>
      </c>
      <c r="Z787" s="10" t="s">
        <v>336</v>
      </c>
      <c r="AA787" s="10" t="str">
        <f t="shared" si="223"/>
        <v/>
      </c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 t="str">
        <f t="shared" si="234"/>
        <v/>
      </c>
      <c r="BQ787" s="10" t="str">
        <f t="shared" si="222"/>
        <v/>
      </c>
      <c r="BR787" s="1">
        <f t="shared" si="237"/>
        <v>0</v>
      </c>
      <c r="BS787" s="1">
        <f t="shared" si="238"/>
        <v>0</v>
      </c>
      <c r="BT787" s="1">
        <f>COUNTIF($BS$10:BS787,601)</f>
        <v>16</v>
      </c>
      <c r="BU787" s="1">
        <f t="shared" si="239"/>
        <v>0</v>
      </c>
    </row>
    <row r="788" spans="2:73">
      <c r="B788" s="1" t="str">
        <f t="shared" si="235"/>
        <v>SkillDescBrief4011306</v>
      </c>
      <c r="C788" s="1" t="str">
        <f t="shared" si="236"/>
        <v>SkillDescDetail401130601</v>
      </c>
      <c r="D788" s="3">
        <v>401130601</v>
      </c>
      <c r="E788" s="3">
        <v>4011306</v>
      </c>
      <c r="F788" s="3">
        <v>1</v>
      </c>
      <c r="G788" s="3" t="s">
        <v>332</v>
      </c>
      <c r="H788" s="3"/>
      <c r="I788" s="3" t="s">
        <v>333</v>
      </c>
      <c r="J788" s="3"/>
      <c r="K788" s="3" t="s">
        <v>334</v>
      </c>
      <c r="L788" s="3"/>
      <c r="M788" s="3"/>
      <c r="N788" s="3"/>
      <c r="O788" s="3"/>
      <c r="P788" s="3"/>
      <c r="Q788" s="3" t="s">
        <v>335</v>
      </c>
      <c r="R788" s="3"/>
      <c r="S788" s="3" t="str">
        <f>IF(H788="","",$B$2&amp;G788&amp;$B$2&amp;$B$1&amp;H788)</f>
        <v/>
      </c>
      <c r="T788" s="3" t="str">
        <f>IF(J788="","",$B$2&amp;I788&amp;$B$2&amp;$B$1&amp;J788)</f>
        <v/>
      </c>
      <c r="U788" s="3" t="str">
        <f>IF(L788="","",$B$2&amp;K788&amp;$B$2&amp;$B$1&amp;L788)</f>
        <v/>
      </c>
      <c r="V788" s="3" t="str">
        <f>IF(N788="","",$B$2&amp;M788&amp;$B$2&amp;$B$1&amp;N788)</f>
        <v/>
      </c>
      <c r="W788" s="3" t="str">
        <f>IF(P788="","",$B$2&amp;O788&amp;$B$2&amp;$B$1&amp;P788)</f>
        <v/>
      </c>
      <c r="X788" s="3" t="str">
        <f>IF(R788="","",$B$2&amp;Q788&amp;$B$2&amp;$B$1&amp;R788)</f>
        <v/>
      </c>
      <c r="Y788" s="3" t="str">
        <f t="shared" si="233"/>
        <v>{}</v>
      </c>
      <c r="Z788" s="11" t="s">
        <v>367</v>
      </c>
      <c r="AA788" s="11" t="str">
        <f t="shared" si="22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88" s="11"/>
      <c r="AC788" s="11"/>
      <c r="AD788" s="11"/>
      <c r="AE788" s="11"/>
      <c r="AF788" s="11"/>
      <c r="AG788" s="11"/>
      <c r="AH788" s="11"/>
      <c r="AI788" s="11"/>
      <c r="AJ788" s="11" t="s">
        <v>368</v>
      </c>
      <c r="AK788" s="11" t="str">
        <f>$B$6</f>
        <v>&lt;c=A6EC41&gt;</v>
      </c>
      <c r="AL788" s="11">
        <v>1</v>
      </c>
      <c r="AM788" s="11" t="s">
        <v>298</v>
      </c>
      <c r="AN788" s="11" t="s">
        <v>369</v>
      </c>
      <c r="AO788" s="11" t="str">
        <f t="shared" ref="AO788:AO792" si="240">$B$8&amp;$B$6</f>
        <v>&lt;q=attr_atk&gt;&lt;c=A6EC41&gt;</v>
      </c>
      <c r="AP788" s="11" t="str">
        <f t="shared" ref="AP788:AP792" si="241">ROUND($H788*100,2)&amp;"%"</f>
        <v>0%</v>
      </c>
      <c r="AQ788" s="11" t="s">
        <v>298</v>
      </c>
      <c r="AR788" s="11" t="s">
        <v>370</v>
      </c>
      <c r="AS788" s="11" t="str">
        <f>$B$6</f>
        <v>&lt;c=A6EC41&gt;</v>
      </c>
      <c r="AT788" s="11">
        <v>1</v>
      </c>
      <c r="AU788" s="11" t="s">
        <v>298</v>
      </c>
      <c r="AV788" s="11" t="s">
        <v>371</v>
      </c>
      <c r="AW788" s="11" t="str">
        <f>$B$6</f>
        <v>&lt;c=A6EC41&gt;</v>
      </c>
      <c r="AX788" s="11">
        <v>6</v>
      </c>
      <c r="AY788" s="11" t="s">
        <v>298</v>
      </c>
      <c r="AZ788" s="11" t="s">
        <v>372</v>
      </c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 t="str">
        <f t="shared" si="234"/>
        <v>这是一个专属装备技能，它很好很强大</v>
      </c>
      <c r="BQ788" s="11" t="str">
        <f t="shared" si="22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88" s="1">
        <f t="shared" si="237"/>
        <v>6</v>
      </c>
      <c r="BS788" s="1">
        <f t="shared" si="238"/>
        <v>601</v>
      </c>
      <c r="BT788" s="1">
        <f>COUNTIF($BS$10:BS788,601)</f>
        <v>17</v>
      </c>
      <c r="BU788" s="1">
        <f t="shared" si="239"/>
        <v>1</v>
      </c>
    </row>
    <row r="789" spans="2:73">
      <c r="B789" s="1" t="str">
        <f t="shared" si="235"/>
        <v>SkillDescBrief4011306</v>
      </c>
      <c r="C789" s="1" t="str">
        <f t="shared" si="236"/>
        <v>SkillDescDetail401130602</v>
      </c>
      <c r="D789" s="3">
        <v>401130602</v>
      </c>
      <c r="E789" s="3">
        <v>4011306</v>
      </c>
      <c r="F789" s="3">
        <v>2</v>
      </c>
      <c r="G789" s="3" t="s">
        <v>332</v>
      </c>
      <c r="H789" s="3"/>
      <c r="I789" s="3" t="s">
        <v>333</v>
      </c>
      <c r="J789" s="3"/>
      <c r="K789" s="3" t="s">
        <v>334</v>
      </c>
      <c r="L789" s="3"/>
      <c r="M789" s="3"/>
      <c r="N789" s="3"/>
      <c r="O789" s="3"/>
      <c r="P789" s="3"/>
      <c r="Q789" s="3" t="s">
        <v>335</v>
      </c>
      <c r="R789" s="3"/>
      <c r="S789" s="3" t="str">
        <f>IF(H789="","",$B$2&amp;G789&amp;$B$2&amp;$B$1&amp;H789)</f>
        <v/>
      </c>
      <c r="T789" s="3" t="str">
        <f>IF(J789="","",$B$2&amp;I789&amp;$B$2&amp;$B$1&amp;J789)</f>
        <v/>
      </c>
      <c r="U789" s="3" t="str">
        <f>IF(L789="","",$B$2&amp;K789&amp;$B$2&amp;$B$1&amp;L789)</f>
        <v/>
      </c>
      <c r="V789" s="3" t="str">
        <f>IF(N789="","",$B$2&amp;M789&amp;$B$2&amp;$B$1&amp;N789)</f>
        <v/>
      </c>
      <c r="W789" s="3" t="str">
        <f>IF(P789="","",$B$2&amp;O789&amp;$B$2&amp;$B$1&amp;P789)</f>
        <v/>
      </c>
      <c r="X789" s="3" t="str">
        <f>IF(R789="","",$B$2&amp;Q789&amp;$B$2&amp;$B$1&amp;R789)</f>
        <v/>
      </c>
      <c r="Y789" s="3" t="str">
        <f t="shared" si="233"/>
        <v>{}</v>
      </c>
      <c r="Z789" s="11" t="s">
        <v>367</v>
      </c>
      <c r="AA789" s="11" t="str">
        <f t="shared" si="223"/>
        <v>2级：伤害提升至&lt;q=attr_atk&gt;&lt;c=A6EC41&gt;0%&lt;/c&gt;</v>
      </c>
      <c r="AB789" s="11"/>
      <c r="AC789" s="11"/>
      <c r="AD789" s="11">
        <v>2</v>
      </c>
      <c r="AE789" s="11"/>
      <c r="AF789" s="11" t="s">
        <v>345</v>
      </c>
      <c r="AG789" s="11"/>
      <c r="AH789" s="11"/>
      <c r="AI789" s="11"/>
      <c r="AJ789" s="11"/>
      <c r="AK789" s="11"/>
      <c r="AL789" s="11"/>
      <c r="AM789" s="11"/>
      <c r="AN789" s="11" t="s">
        <v>346</v>
      </c>
      <c r="AO789" s="11" t="str">
        <f t="shared" si="240"/>
        <v>&lt;q=attr_atk&gt;&lt;c=A6EC41&gt;</v>
      </c>
      <c r="AP789" s="11" t="str">
        <f t="shared" si="241"/>
        <v>0%</v>
      </c>
      <c r="AQ789" s="11" t="s">
        <v>298</v>
      </c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 t="str">
        <f t="shared" si="234"/>
        <v>这是一个专属装备技能，它很好很强大</v>
      </c>
      <c r="BQ789" s="11" t="str">
        <f t="shared" si="222"/>
        <v>2级：伤害提升至&lt;q=attr_atk&gt;&lt;c=A6EC41&gt;0%&lt;/c&gt;</v>
      </c>
      <c r="BR789" s="1">
        <f t="shared" si="237"/>
        <v>6</v>
      </c>
      <c r="BS789" s="1">
        <f t="shared" si="238"/>
        <v>602</v>
      </c>
      <c r="BT789" s="1">
        <f>COUNTIF($BS$10:BS789,601)</f>
        <v>17</v>
      </c>
      <c r="BU789" s="1">
        <f t="shared" si="239"/>
        <v>1</v>
      </c>
    </row>
    <row r="790" spans="2:73">
      <c r="B790" s="1" t="str">
        <f t="shared" si="235"/>
        <v>SkillDescBrief4011306</v>
      </c>
      <c r="C790" s="1" t="str">
        <f t="shared" si="236"/>
        <v>SkillDescDetail401130603</v>
      </c>
      <c r="D790" s="3">
        <v>401130603</v>
      </c>
      <c r="E790" s="3">
        <v>4011306</v>
      </c>
      <c r="F790" s="3">
        <v>3</v>
      </c>
      <c r="G790" s="3" t="s">
        <v>332</v>
      </c>
      <c r="H790" s="3"/>
      <c r="I790" s="3" t="s">
        <v>333</v>
      </c>
      <c r="J790" s="3"/>
      <c r="K790" s="3" t="s">
        <v>334</v>
      </c>
      <c r="L790" s="3"/>
      <c r="M790" s="3"/>
      <c r="N790" s="3"/>
      <c r="O790" s="3"/>
      <c r="P790" s="3"/>
      <c r="Q790" s="3" t="s">
        <v>335</v>
      </c>
      <c r="R790" s="3"/>
      <c r="S790" s="3" t="str">
        <f>IF(H790="","",$B$2&amp;G790&amp;$B$2&amp;$B$1&amp;H790)</f>
        <v/>
      </c>
      <c r="T790" s="3" t="str">
        <f>IF(J790="","",$B$2&amp;I790&amp;$B$2&amp;$B$1&amp;J790)</f>
        <v/>
      </c>
      <c r="U790" s="3" t="str">
        <f>IF(L790="","",$B$2&amp;K790&amp;$B$2&amp;$B$1&amp;L790)</f>
        <v/>
      </c>
      <c r="V790" s="3" t="str">
        <f>IF(N790="","",$B$2&amp;M790&amp;$B$2&amp;$B$1&amp;N790)</f>
        <v/>
      </c>
      <c r="W790" s="3" t="str">
        <f>IF(P790="","",$B$2&amp;O790&amp;$B$2&amp;$B$1&amp;P790)</f>
        <v/>
      </c>
      <c r="X790" s="3" t="str">
        <f>IF(R790="","",$B$2&amp;Q790&amp;$B$2&amp;$B$1&amp;R790)</f>
        <v/>
      </c>
      <c r="Y790" s="3" t="str">
        <f t="shared" si="233"/>
        <v>{}</v>
      </c>
      <c r="Z790" s="11" t="s">
        <v>367</v>
      </c>
      <c r="AA790" s="11" t="str">
        <f t="shared" si="223"/>
        <v>3级：伤害提升至&lt;q=attr_atk&gt;&lt;c=A6EC41&gt;0%&lt;/c&gt;</v>
      </c>
      <c r="AB790" s="11"/>
      <c r="AC790" s="11"/>
      <c r="AD790" s="11">
        <v>3</v>
      </c>
      <c r="AE790" s="11"/>
      <c r="AF790" s="11" t="s">
        <v>345</v>
      </c>
      <c r="AG790" s="11"/>
      <c r="AH790" s="11"/>
      <c r="AI790" s="11"/>
      <c r="AJ790" s="11"/>
      <c r="AK790" s="11"/>
      <c r="AL790" s="11"/>
      <c r="AM790" s="11"/>
      <c r="AN790" s="11" t="s">
        <v>346</v>
      </c>
      <c r="AO790" s="11" t="str">
        <f t="shared" si="240"/>
        <v>&lt;q=attr_atk&gt;&lt;c=A6EC41&gt;</v>
      </c>
      <c r="AP790" s="11" t="str">
        <f t="shared" si="241"/>
        <v>0%</v>
      </c>
      <c r="AQ790" s="11" t="s">
        <v>298</v>
      </c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 t="str">
        <f t="shared" si="234"/>
        <v>这是一个专属装备技能，它很好很强大</v>
      </c>
      <c r="BQ790" s="11" t="str">
        <f t="shared" si="222"/>
        <v>3级：伤害提升至&lt;q=attr_atk&gt;&lt;c=A6EC41&gt;0%&lt;/c&gt;</v>
      </c>
      <c r="BR790" s="1">
        <f t="shared" si="237"/>
        <v>6</v>
      </c>
      <c r="BS790" s="1">
        <f t="shared" si="238"/>
        <v>603</v>
      </c>
      <c r="BT790" s="1">
        <f>COUNTIF($BS$10:BS790,601)</f>
        <v>17</v>
      </c>
      <c r="BU790" s="1">
        <f t="shared" si="239"/>
        <v>1</v>
      </c>
    </row>
    <row r="791" spans="2:73">
      <c r="B791" s="1" t="str">
        <f t="shared" si="235"/>
        <v>SkillDescBrief4011306</v>
      </c>
      <c r="C791" s="1" t="str">
        <f t="shared" si="236"/>
        <v>SkillDescDetail401130604</v>
      </c>
      <c r="D791" s="3">
        <v>401130604</v>
      </c>
      <c r="E791" s="3">
        <v>4011306</v>
      </c>
      <c r="F791" s="3">
        <v>4</v>
      </c>
      <c r="G791" s="3" t="s">
        <v>332</v>
      </c>
      <c r="H791" s="3"/>
      <c r="I791" s="3" t="s">
        <v>333</v>
      </c>
      <c r="J791" s="3"/>
      <c r="K791" s="3" t="s">
        <v>334</v>
      </c>
      <c r="L791" s="3"/>
      <c r="M791" s="3"/>
      <c r="N791" s="3"/>
      <c r="O791" s="3"/>
      <c r="P791" s="3"/>
      <c r="Q791" s="3" t="s">
        <v>335</v>
      </c>
      <c r="R791" s="3"/>
      <c r="S791" s="3" t="str">
        <f>IF(H791="","",$B$2&amp;G791&amp;$B$2&amp;$B$1&amp;H791)</f>
        <v/>
      </c>
      <c r="T791" s="3" t="str">
        <f>IF(J791="","",$B$2&amp;I791&amp;$B$2&amp;$B$1&amp;J791)</f>
        <v/>
      </c>
      <c r="U791" s="3" t="str">
        <f>IF(L791="","",$B$2&amp;K791&amp;$B$2&amp;$B$1&amp;L791)</f>
        <v/>
      </c>
      <c r="V791" s="3" t="str">
        <f>IF(N791="","",$B$2&amp;M791&amp;$B$2&amp;$B$1&amp;N791)</f>
        <v/>
      </c>
      <c r="W791" s="3" t="str">
        <f>IF(P791="","",$B$2&amp;O791&amp;$B$2&amp;$B$1&amp;P791)</f>
        <v/>
      </c>
      <c r="X791" s="3" t="str">
        <f>IF(R791="","",$B$2&amp;Q791&amp;$B$2&amp;$B$1&amp;R791)</f>
        <v/>
      </c>
      <c r="Y791" s="3" t="str">
        <f t="shared" si="233"/>
        <v>{}</v>
      </c>
      <c r="Z791" s="11" t="s">
        <v>367</v>
      </c>
      <c r="AA791" s="11" t="str">
        <f t="shared" si="223"/>
        <v>4级：伤害提升至&lt;q=attr_atk&gt;&lt;c=A6EC41&gt;0%&lt;/c&gt;</v>
      </c>
      <c r="AB791" s="11"/>
      <c r="AC791" s="11"/>
      <c r="AD791" s="11">
        <v>4</v>
      </c>
      <c r="AE791" s="11"/>
      <c r="AF791" s="11" t="s">
        <v>345</v>
      </c>
      <c r="AG791" s="11"/>
      <c r="AH791" s="11"/>
      <c r="AI791" s="11"/>
      <c r="AJ791" s="11"/>
      <c r="AK791" s="11"/>
      <c r="AL791" s="11"/>
      <c r="AM791" s="11"/>
      <c r="AN791" s="11" t="s">
        <v>346</v>
      </c>
      <c r="AO791" s="11" t="str">
        <f t="shared" si="240"/>
        <v>&lt;q=attr_atk&gt;&lt;c=A6EC41&gt;</v>
      </c>
      <c r="AP791" s="11" t="str">
        <f t="shared" si="241"/>
        <v>0%</v>
      </c>
      <c r="AQ791" s="11" t="s">
        <v>298</v>
      </c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 t="str">
        <f t="shared" si="234"/>
        <v>这是一个专属装备技能，它很好很强大</v>
      </c>
      <c r="BQ791" s="11" t="str">
        <f t="shared" si="222"/>
        <v>4级：伤害提升至&lt;q=attr_atk&gt;&lt;c=A6EC41&gt;0%&lt;/c&gt;</v>
      </c>
      <c r="BR791" s="1">
        <f t="shared" si="237"/>
        <v>6</v>
      </c>
      <c r="BS791" s="1">
        <f t="shared" si="238"/>
        <v>604</v>
      </c>
      <c r="BT791" s="1">
        <f>COUNTIF($BS$10:BS791,601)</f>
        <v>17</v>
      </c>
      <c r="BU791" s="1">
        <f t="shared" si="239"/>
        <v>1</v>
      </c>
    </row>
    <row r="792" spans="2:73">
      <c r="B792" s="1" t="str">
        <f t="shared" si="235"/>
        <v>SkillDescBrief4011306</v>
      </c>
      <c r="C792" s="1" t="str">
        <f t="shared" si="236"/>
        <v>SkillDescDetail401130605</v>
      </c>
      <c r="D792" s="3">
        <v>401130605</v>
      </c>
      <c r="E792" s="3">
        <v>4011306</v>
      </c>
      <c r="F792" s="3">
        <v>5</v>
      </c>
      <c r="G792" s="3" t="s">
        <v>332</v>
      </c>
      <c r="H792" s="3"/>
      <c r="I792" s="3" t="s">
        <v>333</v>
      </c>
      <c r="J792" s="3"/>
      <c r="K792" s="3" t="s">
        <v>334</v>
      </c>
      <c r="L792" s="3"/>
      <c r="M792" s="3"/>
      <c r="N792" s="3"/>
      <c r="O792" s="3"/>
      <c r="P792" s="3"/>
      <c r="Q792" s="3" t="s">
        <v>335</v>
      </c>
      <c r="R792" s="3"/>
      <c r="S792" s="3" t="str">
        <f>IF(H792="","",$B$2&amp;G792&amp;$B$2&amp;$B$1&amp;H792)</f>
        <v/>
      </c>
      <c r="T792" s="3" t="str">
        <f>IF(J792="","",$B$2&amp;I792&amp;$B$2&amp;$B$1&amp;J792)</f>
        <v/>
      </c>
      <c r="U792" s="3" t="str">
        <f>IF(L792="","",$B$2&amp;K792&amp;$B$2&amp;$B$1&amp;L792)</f>
        <v/>
      </c>
      <c r="V792" s="3" t="str">
        <f>IF(N792="","",$B$2&amp;M792&amp;$B$2&amp;$B$1&amp;N792)</f>
        <v/>
      </c>
      <c r="W792" s="3" t="str">
        <f>IF(P792="","",$B$2&amp;O792&amp;$B$2&amp;$B$1&amp;P792)</f>
        <v/>
      </c>
      <c r="X792" s="3" t="str">
        <f>IF(R792="","",$B$2&amp;Q792&amp;$B$2&amp;$B$1&amp;R792)</f>
        <v/>
      </c>
      <c r="Y792" s="3" t="str">
        <f t="shared" si="233"/>
        <v>{}</v>
      </c>
      <c r="Z792" s="11" t="s">
        <v>373</v>
      </c>
      <c r="AA792" s="11" t="str">
        <f t="shared" si="223"/>
        <v>5级：伤害提升至&lt;q=attr_atk&gt;&lt;c=A6EC41&gt;0%&lt;/c&gt;</v>
      </c>
      <c r="AB792" s="11"/>
      <c r="AC792" s="11"/>
      <c r="AD792" s="11">
        <v>5</v>
      </c>
      <c r="AE792" s="11"/>
      <c r="AF792" s="11" t="s">
        <v>345</v>
      </c>
      <c r="AG792" s="11"/>
      <c r="AH792" s="11"/>
      <c r="AI792" s="11"/>
      <c r="AJ792" s="11"/>
      <c r="AK792" s="11"/>
      <c r="AL792" s="11"/>
      <c r="AM792" s="11"/>
      <c r="AN792" s="11" t="s">
        <v>346</v>
      </c>
      <c r="AO792" s="11" t="str">
        <f t="shared" si="240"/>
        <v>&lt;q=attr_atk&gt;&lt;c=A6EC41&gt;</v>
      </c>
      <c r="AP792" s="11" t="str">
        <f t="shared" si="241"/>
        <v>0%</v>
      </c>
      <c r="AQ792" s="11" t="s">
        <v>298</v>
      </c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 t="str">
        <f t="shared" si="234"/>
        <v>这是一个专属装备技能，它非常好非常强大</v>
      </c>
      <c r="BQ792" s="11" t="str">
        <f t="shared" si="222"/>
        <v>5级：伤害提升至&lt;q=attr_atk&gt;&lt;c=A6EC41&gt;0%&lt;/c&gt;</v>
      </c>
      <c r="BR792" s="1">
        <f t="shared" si="237"/>
        <v>6</v>
      </c>
      <c r="BS792" s="1">
        <f t="shared" si="238"/>
        <v>605</v>
      </c>
      <c r="BT792" s="1">
        <f>COUNTIF($BS$10:BS792,601)</f>
        <v>17</v>
      </c>
      <c r="BU792" s="1">
        <f t="shared" si="239"/>
        <v>1</v>
      </c>
    </row>
    <row r="793" spans="2:73">
      <c r="B793" s="1" t="str">
        <f t="shared" si="235"/>
        <v>SkillDescBrief// 战斗被动</v>
      </c>
      <c r="C793" s="1" t="str">
        <f t="shared" si="236"/>
        <v>SkillDescDetail// 战斗被动4</v>
      </c>
      <c r="D793" s="7" t="s">
        <v>340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 t="str">
        <f t="shared" si="233"/>
        <v/>
      </c>
      <c r="Z793" s="10" t="s">
        <v>336</v>
      </c>
      <c r="AA793" s="10" t="str">
        <f t="shared" si="223"/>
        <v/>
      </c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 t="str">
        <f t="shared" si="234"/>
        <v/>
      </c>
      <c r="BQ793" s="10" t="str">
        <f t="shared" si="222"/>
        <v/>
      </c>
      <c r="BR793" s="1">
        <f t="shared" si="237"/>
        <v>0</v>
      </c>
      <c r="BS793" s="1">
        <f t="shared" si="238"/>
        <v>0</v>
      </c>
      <c r="BT793" s="1">
        <f>COUNTIF($BS$10:BS793,601)</f>
        <v>17</v>
      </c>
      <c r="BU793" s="1">
        <f t="shared" si="239"/>
        <v>1</v>
      </c>
    </row>
    <row r="794" spans="2:73">
      <c r="B794" s="1" t="str">
        <f t="shared" si="235"/>
        <v>SkillDescBrief4011307</v>
      </c>
      <c r="C794" s="1" t="str">
        <f t="shared" si="236"/>
        <v>SkillDescDetail401130701</v>
      </c>
      <c r="D794" s="3">
        <v>401130701</v>
      </c>
      <c r="E794" s="3">
        <v>4011307</v>
      </c>
      <c r="F794" s="3">
        <v>1</v>
      </c>
      <c r="G794" s="3" t="s">
        <v>332</v>
      </c>
      <c r="H794" s="3">
        <v>0.42</v>
      </c>
      <c r="I794" s="3" t="s">
        <v>333</v>
      </c>
      <c r="J794" s="3"/>
      <c r="K794" s="3" t="s">
        <v>334</v>
      </c>
      <c r="L794" s="3">
        <v>1</v>
      </c>
      <c r="M794" s="3"/>
      <c r="N794" s="3"/>
      <c r="O794" s="3"/>
      <c r="P794" s="3"/>
      <c r="Q794" s="3" t="s">
        <v>335</v>
      </c>
      <c r="R794" s="3"/>
      <c r="S794" s="3" t="str">
        <f>IF(H794="","",$B$2&amp;G794&amp;$B$2&amp;$B$1&amp;H794)</f>
        <v>"AtkPower":0.42</v>
      </c>
      <c r="T794" s="3" t="str">
        <f>IF(J794="","",$B$2&amp;I794&amp;$B$2&amp;$B$1&amp;J794)</f>
        <v/>
      </c>
      <c r="U794" s="3" t="str">
        <f>IF(L794="","",$B$2&amp;K794&amp;$B$2&amp;$B$1&amp;L794)</f>
        <v>"BuffPower":1</v>
      </c>
      <c r="V794" s="3" t="str">
        <f>IF(N794="","",$B$2&amp;M794&amp;$B$2&amp;$B$1&amp;N794)</f>
        <v/>
      </c>
      <c r="W794" s="3" t="str">
        <f>IF(P794="","",$B$2&amp;O794&amp;$B$2&amp;$B$1&amp;P794)</f>
        <v/>
      </c>
      <c r="X794" s="3" t="str">
        <f>IF(R794="","",$B$2&amp;Q794&amp;$B$2&amp;$B$1&amp;R794)</f>
        <v/>
      </c>
      <c r="Y794" s="3" t="str">
        <f t="shared" si="233"/>
        <v>{"AtkPower":0.42,"BuffPower":1}</v>
      </c>
      <c r="Z794" s="11" t="s">
        <v>552</v>
      </c>
      <c r="AA794" s="11" t="str">
        <f t="shared" si="223"/>
        <v>解除伪装时，暴击伤害提高&lt;q=attr_atk&gt;&lt;c=A6EC41&gt;42%&lt;/c&gt;，持续&lt;c=A6EC41&gt;7&lt;/c&gt;秒</v>
      </c>
      <c r="AB794" s="11"/>
      <c r="AC794" s="11"/>
      <c r="AD794" s="11"/>
      <c r="AE794" s="11"/>
      <c r="AF794" s="11"/>
      <c r="AG794" s="11"/>
      <c r="AH794" s="11"/>
      <c r="AI794" s="11"/>
      <c r="AJ794" s="11" t="s">
        <v>552</v>
      </c>
      <c r="AK794" s="11" t="str">
        <f>$B$8&amp;$B$6</f>
        <v>&lt;q=attr_atk&gt;&lt;c=A6EC41&gt;</v>
      </c>
      <c r="AL794" s="11" t="str">
        <f>ROUND($H794*100,2)&amp;"%"</f>
        <v>42%</v>
      </c>
      <c r="AM794" s="11" t="s">
        <v>298</v>
      </c>
      <c r="AN794" s="11" t="s">
        <v>553</v>
      </c>
      <c r="AO794" s="11" t="s">
        <v>304</v>
      </c>
      <c r="AP794" s="11">
        <v>7</v>
      </c>
      <c r="AQ794" s="11" t="s">
        <v>298</v>
      </c>
      <c r="AR794" s="11" t="s">
        <v>401</v>
      </c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 t="str">
        <f t="shared" si="234"/>
        <v>解除伪装时，暴击伤害提高</v>
      </c>
      <c r="BQ794" s="11" t="str">
        <f t="shared" si="222"/>
        <v>解除伪装时，暴击伤害提高&lt;q=attr_atk&gt;&lt;c=A6EC41&gt;42%&lt;/c&gt;，持续&lt;c=A6EC41&gt;7&lt;/c&gt;秒</v>
      </c>
      <c r="BR794" s="1">
        <f t="shared" si="237"/>
        <v>7</v>
      </c>
      <c r="BS794" s="1">
        <f t="shared" si="238"/>
        <v>701</v>
      </c>
      <c r="BT794" s="1">
        <f>COUNTIF($BS$10:BS794,601)</f>
        <v>17</v>
      </c>
      <c r="BU794" s="1">
        <f t="shared" si="239"/>
        <v>1</v>
      </c>
    </row>
    <row r="795" spans="2:73">
      <c r="B795" s="1" t="str">
        <f t="shared" si="235"/>
        <v>SkillDescBrief4011307</v>
      </c>
      <c r="C795" s="1" t="str">
        <f t="shared" si="236"/>
        <v>SkillDescDetail401130702</v>
      </c>
      <c r="D795" s="3">
        <v>401130702</v>
      </c>
      <c r="E795" s="3">
        <v>4011307</v>
      </c>
      <c r="F795" s="3">
        <v>2</v>
      </c>
      <c r="G795" s="3" t="s">
        <v>332</v>
      </c>
      <c r="H795" s="3"/>
      <c r="I795" s="3" t="s">
        <v>333</v>
      </c>
      <c r="J795" s="3"/>
      <c r="K795" s="3" t="s">
        <v>334</v>
      </c>
      <c r="L795" s="3">
        <v>1</v>
      </c>
      <c r="M795" s="3"/>
      <c r="N795" s="3"/>
      <c r="O795" s="3"/>
      <c r="P795" s="3"/>
      <c r="Q795" s="3" t="s">
        <v>335</v>
      </c>
      <c r="R795" s="3"/>
      <c r="S795" s="3" t="str">
        <f>IF(H795="","",$B$2&amp;G795&amp;$B$2&amp;$B$1&amp;H795)</f>
        <v/>
      </c>
      <c r="T795" s="3" t="str">
        <f>IF(J795="","",$B$2&amp;I795&amp;$B$2&amp;$B$1&amp;J795)</f>
        <v/>
      </c>
      <c r="U795" s="3" t="str">
        <f>IF(L795="","",$B$2&amp;K795&amp;$B$2&amp;$B$1&amp;L795)</f>
        <v>"BuffPower":1</v>
      </c>
      <c r="V795" s="3" t="str">
        <f>IF(N795="","",$B$2&amp;M795&amp;$B$2&amp;$B$1&amp;N795)</f>
        <v/>
      </c>
      <c r="W795" s="3" t="str">
        <f>IF(P795="","",$B$2&amp;O795&amp;$B$2&amp;$B$1&amp;P795)</f>
        <v/>
      </c>
      <c r="X795" s="3" t="str">
        <f>IF(R795="","",$B$2&amp;Q795&amp;$B$2&amp;$B$1&amp;R795)</f>
        <v/>
      </c>
      <c r="Y795" s="3" t="str">
        <f t="shared" si="233"/>
        <v>{"BuffPower":1}</v>
      </c>
      <c r="Z795" s="11" t="s">
        <v>336</v>
      </c>
      <c r="AA795" s="11" t="str">
        <f t="shared" si="223"/>
        <v/>
      </c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 t="str">
        <f t="shared" si="234"/>
        <v/>
      </c>
      <c r="BQ795" s="11" t="str">
        <f t="shared" si="222"/>
        <v/>
      </c>
      <c r="BR795" s="1">
        <f t="shared" si="237"/>
        <v>7</v>
      </c>
      <c r="BS795" s="1">
        <f t="shared" si="238"/>
        <v>702</v>
      </c>
      <c r="BT795" s="1">
        <f>COUNTIF($BS$10:BS795,601)</f>
        <v>17</v>
      </c>
      <c r="BU795" s="1">
        <f t="shared" si="239"/>
        <v>1</v>
      </c>
    </row>
    <row r="796" spans="2:73">
      <c r="B796" s="1" t="str">
        <f t="shared" si="235"/>
        <v>SkillDescBrief4011307</v>
      </c>
      <c r="C796" s="1" t="str">
        <f t="shared" si="236"/>
        <v>SkillDescDetail401130703</v>
      </c>
      <c r="D796" s="3">
        <v>401130703</v>
      </c>
      <c r="E796" s="3">
        <v>4011307</v>
      </c>
      <c r="F796" s="3">
        <v>3</v>
      </c>
      <c r="G796" s="3" t="s">
        <v>332</v>
      </c>
      <c r="H796" s="3"/>
      <c r="I796" s="3" t="s">
        <v>333</v>
      </c>
      <c r="J796" s="3"/>
      <c r="K796" s="3" t="s">
        <v>334</v>
      </c>
      <c r="L796" s="3">
        <v>1</v>
      </c>
      <c r="M796" s="3"/>
      <c r="N796" s="3"/>
      <c r="O796" s="3"/>
      <c r="P796" s="3"/>
      <c r="Q796" s="3" t="s">
        <v>335</v>
      </c>
      <c r="R796" s="3"/>
      <c r="S796" s="3" t="str">
        <f>IF(H796="","",$B$2&amp;G796&amp;$B$2&amp;$B$1&amp;H796)</f>
        <v/>
      </c>
      <c r="T796" s="3" t="str">
        <f>IF(J796="","",$B$2&amp;I796&amp;$B$2&amp;$B$1&amp;J796)</f>
        <v/>
      </c>
      <c r="U796" s="3" t="str">
        <f>IF(L796="","",$B$2&amp;K796&amp;$B$2&amp;$B$1&amp;L796)</f>
        <v>"BuffPower":1</v>
      </c>
      <c r="V796" s="3" t="str">
        <f>IF(N796="","",$B$2&amp;M796&amp;$B$2&amp;$B$1&amp;N796)</f>
        <v/>
      </c>
      <c r="W796" s="3" t="str">
        <f>IF(P796="","",$B$2&amp;O796&amp;$B$2&amp;$B$1&amp;P796)</f>
        <v/>
      </c>
      <c r="X796" s="3" t="str">
        <f>IF(R796="","",$B$2&amp;Q796&amp;$B$2&amp;$B$1&amp;R796)</f>
        <v/>
      </c>
      <c r="Y796" s="3" t="str">
        <f t="shared" si="233"/>
        <v>{"BuffPower":1}</v>
      </c>
      <c r="Z796" s="11" t="s">
        <v>336</v>
      </c>
      <c r="AA796" s="11" t="str">
        <f t="shared" si="223"/>
        <v/>
      </c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 t="str">
        <f t="shared" si="234"/>
        <v/>
      </c>
      <c r="BQ796" s="11" t="str">
        <f t="shared" si="222"/>
        <v/>
      </c>
      <c r="BR796" s="1">
        <f t="shared" si="237"/>
        <v>7</v>
      </c>
      <c r="BS796" s="1">
        <f t="shared" si="238"/>
        <v>703</v>
      </c>
      <c r="BT796" s="1">
        <f>COUNTIF($BS$10:BS796,601)</f>
        <v>17</v>
      </c>
      <c r="BU796" s="1">
        <f t="shared" si="239"/>
        <v>1</v>
      </c>
    </row>
    <row r="797" spans="2:73">
      <c r="B797" s="1" t="str">
        <f t="shared" si="235"/>
        <v>SkillDescBrief4011307</v>
      </c>
      <c r="C797" s="1" t="str">
        <f t="shared" si="236"/>
        <v>SkillDescDetail401130704</v>
      </c>
      <c r="D797" s="3">
        <v>401130704</v>
      </c>
      <c r="E797" s="3">
        <v>4011307</v>
      </c>
      <c r="F797" s="3">
        <v>4</v>
      </c>
      <c r="G797" s="3" t="s">
        <v>332</v>
      </c>
      <c r="H797" s="3"/>
      <c r="I797" s="3" t="s">
        <v>333</v>
      </c>
      <c r="J797" s="3"/>
      <c r="K797" s="3" t="s">
        <v>334</v>
      </c>
      <c r="L797" s="3">
        <v>1</v>
      </c>
      <c r="M797" s="3"/>
      <c r="N797" s="3"/>
      <c r="O797" s="3"/>
      <c r="P797" s="3"/>
      <c r="Q797" s="3" t="s">
        <v>335</v>
      </c>
      <c r="R797" s="3"/>
      <c r="S797" s="3" t="str">
        <f>IF(H797="","",$B$2&amp;G797&amp;$B$2&amp;$B$1&amp;H797)</f>
        <v/>
      </c>
      <c r="T797" s="3" t="str">
        <f>IF(J797="","",$B$2&amp;I797&amp;$B$2&amp;$B$1&amp;J797)</f>
        <v/>
      </c>
      <c r="U797" s="3" t="str">
        <f>IF(L797="","",$B$2&amp;K797&amp;$B$2&amp;$B$1&amp;L797)</f>
        <v>"BuffPower":1</v>
      </c>
      <c r="V797" s="3" t="str">
        <f>IF(N797="","",$B$2&amp;M797&amp;$B$2&amp;$B$1&amp;N797)</f>
        <v/>
      </c>
      <c r="W797" s="3" t="str">
        <f>IF(P797="","",$B$2&amp;O797&amp;$B$2&amp;$B$1&amp;P797)</f>
        <v/>
      </c>
      <c r="X797" s="3" t="str">
        <f>IF(R797="","",$B$2&amp;Q797&amp;$B$2&amp;$B$1&amp;R797)</f>
        <v/>
      </c>
      <c r="Y797" s="3" t="str">
        <f t="shared" si="233"/>
        <v>{"BuffPower":1}</v>
      </c>
      <c r="Z797" s="11" t="s">
        <v>336</v>
      </c>
      <c r="AA797" s="11" t="str">
        <f t="shared" si="223"/>
        <v/>
      </c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 t="str">
        <f t="shared" si="234"/>
        <v/>
      </c>
      <c r="BQ797" s="11" t="str">
        <f t="shared" si="222"/>
        <v/>
      </c>
      <c r="BR797" s="1">
        <f t="shared" si="237"/>
        <v>7</v>
      </c>
      <c r="BS797" s="1">
        <f t="shared" si="238"/>
        <v>704</v>
      </c>
      <c r="BT797" s="1">
        <f>COUNTIF($BS$10:BS797,601)</f>
        <v>17</v>
      </c>
      <c r="BU797" s="1">
        <f t="shared" si="239"/>
        <v>1</v>
      </c>
    </row>
    <row r="798" spans="2:73">
      <c r="B798" s="1" t="str">
        <f t="shared" si="235"/>
        <v>SkillDescBrief4011307</v>
      </c>
      <c r="C798" s="1" t="str">
        <f t="shared" si="236"/>
        <v>SkillDescDetail401130705</v>
      </c>
      <c r="D798" s="3">
        <v>401130705</v>
      </c>
      <c r="E798" s="3">
        <v>4011307</v>
      </c>
      <c r="F798" s="3">
        <v>5</v>
      </c>
      <c r="G798" s="3" t="s">
        <v>332</v>
      </c>
      <c r="H798" s="3"/>
      <c r="I798" s="3" t="s">
        <v>333</v>
      </c>
      <c r="J798" s="3"/>
      <c r="K798" s="3" t="s">
        <v>334</v>
      </c>
      <c r="L798" s="3">
        <v>1</v>
      </c>
      <c r="M798" s="3"/>
      <c r="N798" s="3"/>
      <c r="O798" s="3"/>
      <c r="P798" s="3"/>
      <c r="Q798" s="3" t="s">
        <v>335</v>
      </c>
      <c r="R798" s="3"/>
      <c r="S798" s="3" t="str">
        <f>IF(H798="","",$B$2&amp;G798&amp;$B$2&amp;$B$1&amp;H798)</f>
        <v/>
      </c>
      <c r="T798" s="3" t="str">
        <f>IF(J798="","",$B$2&amp;I798&amp;$B$2&amp;$B$1&amp;J798)</f>
        <v/>
      </c>
      <c r="U798" s="3" t="str">
        <f>IF(L798="","",$B$2&amp;K798&amp;$B$2&amp;$B$1&amp;L798)</f>
        <v>"BuffPower":1</v>
      </c>
      <c r="V798" s="3" t="str">
        <f>IF(N798="","",$B$2&amp;M798&amp;$B$2&amp;$B$1&amp;N798)</f>
        <v/>
      </c>
      <c r="W798" s="3" t="str">
        <f>IF(P798="","",$B$2&amp;O798&amp;$B$2&amp;$B$1&amp;P798)</f>
        <v/>
      </c>
      <c r="X798" s="3" t="str">
        <f>IF(R798="","",$B$2&amp;Q798&amp;$B$2&amp;$B$1&amp;R798)</f>
        <v/>
      </c>
      <c r="Y798" s="3" t="str">
        <f t="shared" si="233"/>
        <v>{"BuffPower":1}</v>
      </c>
      <c r="Z798" s="11" t="s">
        <v>336</v>
      </c>
      <c r="AA798" s="11" t="str">
        <f t="shared" si="223"/>
        <v/>
      </c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 t="str">
        <f t="shared" si="234"/>
        <v/>
      </c>
      <c r="BQ798" s="11" t="str">
        <f t="shared" si="222"/>
        <v/>
      </c>
      <c r="BR798" s="1">
        <f t="shared" si="237"/>
        <v>7</v>
      </c>
      <c r="BS798" s="1">
        <f t="shared" si="238"/>
        <v>705</v>
      </c>
      <c r="BT798" s="1">
        <f>COUNTIF($BS$10:BS798,601)</f>
        <v>17</v>
      </c>
      <c r="BU798" s="1">
        <f t="shared" si="239"/>
        <v>1</v>
      </c>
    </row>
    <row r="799" spans="2:73">
      <c r="B799" s="1" t="str">
        <f t="shared" si="235"/>
        <v>SkillDescBrief// 强化普攻</v>
      </c>
      <c r="C799" s="1" t="str">
        <f t="shared" si="236"/>
        <v>SkillDescDetail// 强化普攻</v>
      </c>
      <c r="D799" s="7" t="s">
        <v>426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 t="str">
        <f t="shared" si="233"/>
        <v/>
      </c>
      <c r="Z799" s="10" t="s">
        <v>336</v>
      </c>
      <c r="AA799" s="10" t="str">
        <f t="shared" si="223"/>
        <v/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 t="str">
        <f t="shared" si="234"/>
        <v/>
      </c>
      <c r="BQ799" s="10" t="str">
        <f t="shared" si="222"/>
        <v/>
      </c>
      <c r="BR799" s="1">
        <f t="shared" si="237"/>
        <v>0</v>
      </c>
      <c r="BS799" s="1">
        <f t="shared" si="238"/>
        <v>0</v>
      </c>
      <c r="BT799" s="1">
        <f>COUNTIF($BS$10:BS799,601)</f>
        <v>17</v>
      </c>
      <c r="BU799" s="1">
        <f t="shared" si="239"/>
        <v>1</v>
      </c>
    </row>
    <row r="800" spans="2:73">
      <c r="B800" s="1" t="str">
        <f t="shared" si="235"/>
        <v>SkillDescBrief4011308</v>
      </c>
      <c r="C800" s="1" t="str">
        <f t="shared" si="236"/>
        <v>SkillDescDetail401130801</v>
      </c>
      <c r="D800" s="3">
        <v>401130801</v>
      </c>
      <c r="E800" s="3">
        <v>4011308</v>
      </c>
      <c r="F800" s="3">
        <v>1</v>
      </c>
      <c r="G800" s="3" t="s">
        <v>332</v>
      </c>
      <c r="H800" s="3">
        <f ca="1">ROUND(_xlfn.XLOOKUP($F800,$D$1:$D$5,$E$1:$E$5)*OFFSET(H800,5-$F800,0)/0.05,0)*0.05</f>
        <v>5.6</v>
      </c>
      <c r="I800" s="3" t="s">
        <v>333</v>
      </c>
      <c r="J800" s="3"/>
      <c r="K800" s="3" t="s">
        <v>334</v>
      </c>
      <c r="L800" s="3"/>
      <c r="M800" s="3"/>
      <c r="N800" s="3"/>
      <c r="O800" s="3"/>
      <c r="P800" s="3"/>
      <c r="Q800" s="3" t="s">
        <v>335</v>
      </c>
      <c r="R800" s="3"/>
      <c r="S800" s="3" t="str">
        <f ca="1">IF(H800="","",$B$2&amp;G800&amp;$B$2&amp;$B$1&amp;H800)</f>
        <v>"AtkPower":5.6</v>
      </c>
      <c r="T800" s="3" t="str">
        <f>IF(J800="","",$B$2&amp;I800&amp;$B$2&amp;$B$1&amp;J800)</f>
        <v/>
      </c>
      <c r="U800" s="3" t="str">
        <f>IF(L800="","",$B$2&amp;K800&amp;$B$2&amp;$B$1&amp;L800)</f>
        <v/>
      </c>
      <c r="V800" s="3" t="str">
        <f>IF(N800="","",$B$2&amp;M800&amp;$B$2&amp;$B$1&amp;N800)</f>
        <v/>
      </c>
      <c r="W800" s="3" t="str">
        <f>IF(P800="","",$B$2&amp;O800&amp;$B$2&amp;$B$1&amp;P800)</f>
        <v/>
      </c>
      <c r="X800" s="3" t="str">
        <f>IF(R800="","",$B$2&amp;Q800&amp;$B$2&amp;$B$1&amp;R800)</f>
        <v/>
      </c>
      <c r="Y800" s="3" t="str">
        <f ca="1" t="shared" si="233"/>
        <v>{"AtkPower":5.6}</v>
      </c>
      <c r="Z800" s="11" t="s">
        <v>336</v>
      </c>
      <c r="AA800" s="11" t="str">
        <f t="shared" si="223"/>
        <v/>
      </c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 t="str">
        <f t="shared" si="234"/>
        <v/>
      </c>
      <c r="BQ800" s="11" t="str">
        <f t="shared" si="222"/>
        <v/>
      </c>
      <c r="BR800" s="1">
        <f t="shared" si="237"/>
        <v>8</v>
      </c>
      <c r="BS800" s="1">
        <f t="shared" si="238"/>
        <v>801</v>
      </c>
      <c r="BT800" s="1">
        <f>COUNTIF($BS$10:BS800,601)</f>
        <v>17</v>
      </c>
      <c r="BU800" s="1">
        <f t="shared" si="239"/>
        <v>1</v>
      </c>
    </row>
    <row r="801" spans="2:73">
      <c r="B801" s="1" t="str">
        <f t="shared" si="235"/>
        <v>SkillDescBrief4011308</v>
      </c>
      <c r="C801" s="1" t="str">
        <f t="shared" si="236"/>
        <v>SkillDescDetail401130802</v>
      </c>
      <c r="D801" s="3">
        <v>401130802</v>
      </c>
      <c r="E801" s="3">
        <v>4011308</v>
      </c>
      <c r="F801" s="3">
        <v>2</v>
      </c>
      <c r="G801" s="3" t="s">
        <v>332</v>
      </c>
      <c r="H801" s="3">
        <f ca="1">ROUND(_xlfn.XLOOKUP($F801,$D$1:$D$5,$E$1:$E$5)*OFFSET(H801,5-$F801,0)/0.05,0)*0.05</f>
        <v>6</v>
      </c>
      <c r="I801" s="3" t="s">
        <v>333</v>
      </c>
      <c r="J801" s="3"/>
      <c r="K801" s="3" t="s">
        <v>334</v>
      </c>
      <c r="L801" s="3"/>
      <c r="M801" s="3"/>
      <c r="N801" s="3"/>
      <c r="O801" s="3"/>
      <c r="P801" s="3"/>
      <c r="Q801" s="3" t="s">
        <v>335</v>
      </c>
      <c r="R801" s="3"/>
      <c r="S801" s="3" t="str">
        <f ca="1">IF(H801="","",$B$2&amp;G801&amp;$B$2&amp;$B$1&amp;H801)</f>
        <v>"AtkPower":6</v>
      </c>
      <c r="T801" s="3" t="str">
        <f>IF(J801="","",$B$2&amp;I801&amp;$B$2&amp;$B$1&amp;J801)</f>
        <v/>
      </c>
      <c r="U801" s="3" t="str">
        <f>IF(L801="","",$B$2&amp;K801&amp;$B$2&amp;$B$1&amp;L801)</f>
        <v/>
      </c>
      <c r="V801" s="3" t="str">
        <f>IF(N801="","",$B$2&amp;M801&amp;$B$2&amp;$B$1&amp;N801)</f>
        <v/>
      </c>
      <c r="W801" s="3" t="str">
        <f>IF(P801="","",$B$2&amp;O801&amp;$B$2&amp;$B$1&amp;P801)</f>
        <v/>
      </c>
      <c r="X801" s="3" t="str">
        <f>IF(R801="","",$B$2&amp;Q801&amp;$B$2&amp;$B$1&amp;R801)</f>
        <v/>
      </c>
      <c r="Y801" s="3" t="str">
        <f ca="1" t="shared" si="233"/>
        <v>{"AtkPower":6}</v>
      </c>
      <c r="Z801" s="11" t="s">
        <v>336</v>
      </c>
      <c r="AA801" s="11" t="str">
        <f t="shared" si="223"/>
        <v/>
      </c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 t="str">
        <f t="shared" si="234"/>
        <v/>
      </c>
      <c r="BQ801" s="11" t="str">
        <f t="shared" ref="BQ801:BQ864" si="242">AA801</f>
        <v/>
      </c>
      <c r="BR801" s="1">
        <f t="shared" si="237"/>
        <v>8</v>
      </c>
      <c r="BS801" s="1">
        <f t="shared" si="238"/>
        <v>802</v>
      </c>
      <c r="BT801" s="1">
        <f>COUNTIF($BS$10:BS801,601)</f>
        <v>17</v>
      </c>
      <c r="BU801" s="1">
        <f t="shared" si="239"/>
        <v>1</v>
      </c>
    </row>
    <row r="802" spans="2:73">
      <c r="B802" s="1" t="str">
        <f t="shared" si="235"/>
        <v>SkillDescBrief4011308</v>
      </c>
      <c r="C802" s="1" t="str">
        <f t="shared" si="236"/>
        <v>SkillDescDetail401130803</v>
      </c>
      <c r="D802" s="3">
        <v>401130803</v>
      </c>
      <c r="E802" s="3">
        <v>4011308</v>
      </c>
      <c r="F802" s="3">
        <v>3</v>
      </c>
      <c r="G802" s="3" t="s">
        <v>332</v>
      </c>
      <c r="H802" s="3">
        <f ca="1">ROUND(_xlfn.XLOOKUP($F802,$D$1:$D$5,$E$1:$E$5)*OFFSET(H802,5-$F802,0)/0.05,0)*0.05</f>
        <v>6.4</v>
      </c>
      <c r="I802" s="3" t="s">
        <v>333</v>
      </c>
      <c r="J802" s="3"/>
      <c r="K802" s="3" t="s">
        <v>334</v>
      </c>
      <c r="L802" s="3"/>
      <c r="M802" s="3"/>
      <c r="N802" s="3"/>
      <c r="O802" s="3"/>
      <c r="P802" s="3"/>
      <c r="Q802" s="3" t="s">
        <v>335</v>
      </c>
      <c r="R802" s="3"/>
      <c r="S802" s="3" t="str">
        <f ca="1">IF(H802="","",$B$2&amp;G802&amp;$B$2&amp;$B$1&amp;H802)</f>
        <v>"AtkPower":6.4</v>
      </c>
      <c r="T802" s="3" t="str">
        <f>IF(J802="","",$B$2&amp;I802&amp;$B$2&amp;$B$1&amp;J802)</f>
        <v/>
      </c>
      <c r="U802" s="3" t="str">
        <f>IF(L802="","",$B$2&amp;K802&amp;$B$2&amp;$B$1&amp;L802)</f>
        <v/>
      </c>
      <c r="V802" s="3" t="str">
        <f>IF(N802="","",$B$2&amp;M802&amp;$B$2&amp;$B$1&amp;N802)</f>
        <v/>
      </c>
      <c r="W802" s="3" t="str">
        <f>IF(P802="","",$B$2&amp;O802&amp;$B$2&amp;$B$1&amp;P802)</f>
        <v/>
      </c>
      <c r="X802" s="3" t="str">
        <f>IF(R802="","",$B$2&amp;Q802&amp;$B$2&amp;$B$1&amp;R802)</f>
        <v/>
      </c>
      <c r="Y802" s="3" t="str">
        <f ca="1" t="shared" si="233"/>
        <v>{"AtkPower":6.4}</v>
      </c>
      <c r="Z802" s="11" t="s">
        <v>336</v>
      </c>
      <c r="AA802" s="11" t="str">
        <f t="shared" si="223"/>
        <v/>
      </c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 t="str">
        <f t="shared" si="234"/>
        <v/>
      </c>
      <c r="BQ802" s="11" t="str">
        <f t="shared" si="242"/>
        <v/>
      </c>
      <c r="BR802" s="1">
        <f t="shared" si="237"/>
        <v>8</v>
      </c>
      <c r="BS802" s="1">
        <f t="shared" si="238"/>
        <v>803</v>
      </c>
      <c r="BT802" s="1">
        <f>COUNTIF($BS$10:BS802,601)</f>
        <v>17</v>
      </c>
      <c r="BU802" s="1">
        <f t="shared" si="239"/>
        <v>1</v>
      </c>
    </row>
    <row r="803" spans="2:73">
      <c r="B803" s="1" t="str">
        <f t="shared" si="235"/>
        <v>SkillDescBrief4011308</v>
      </c>
      <c r="C803" s="1" t="str">
        <f t="shared" si="236"/>
        <v>SkillDescDetail401130804</v>
      </c>
      <c r="D803" s="3">
        <v>401130804</v>
      </c>
      <c r="E803" s="3">
        <v>4011308</v>
      </c>
      <c r="F803" s="3">
        <v>4</v>
      </c>
      <c r="G803" s="3" t="s">
        <v>332</v>
      </c>
      <c r="H803" s="3">
        <f ca="1">ROUND(_xlfn.XLOOKUP($F803,$D$1:$D$5,$E$1:$E$5)*OFFSET(H803,5-$F803,0)/0.05,0)*0.05</f>
        <v>7.2</v>
      </c>
      <c r="I803" s="3" t="s">
        <v>333</v>
      </c>
      <c r="J803" s="3"/>
      <c r="K803" s="3" t="s">
        <v>334</v>
      </c>
      <c r="L803" s="3"/>
      <c r="M803" s="3"/>
      <c r="N803" s="3"/>
      <c r="O803" s="3"/>
      <c r="P803" s="3"/>
      <c r="Q803" s="3" t="s">
        <v>335</v>
      </c>
      <c r="R803" s="3"/>
      <c r="S803" s="3" t="str">
        <f ca="1">IF(H803="","",$B$2&amp;G803&amp;$B$2&amp;$B$1&amp;H803)</f>
        <v>"AtkPower":7.2</v>
      </c>
      <c r="T803" s="3" t="str">
        <f>IF(J803="","",$B$2&amp;I803&amp;$B$2&amp;$B$1&amp;J803)</f>
        <v/>
      </c>
      <c r="U803" s="3" t="str">
        <f>IF(L803="","",$B$2&amp;K803&amp;$B$2&amp;$B$1&amp;L803)</f>
        <v/>
      </c>
      <c r="V803" s="3" t="str">
        <f>IF(N803="","",$B$2&amp;M803&amp;$B$2&amp;$B$1&amp;N803)</f>
        <v/>
      </c>
      <c r="W803" s="3" t="str">
        <f>IF(P803="","",$B$2&amp;O803&amp;$B$2&amp;$B$1&amp;P803)</f>
        <v/>
      </c>
      <c r="X803" s="3" t="str">
        <f>IF(R803="","",$B$2&amp;Q803&amp;$B$2&amp;$B$1&amp;R803)</f>
        <v/>
      </c>
      <c r="Y803" s="3" t="str">
        <f ca="1" t="shared" si="233"/>
        <v>{"AtkPower":7.2}</v>
      </c>
      <c r="Z803" s="11" t="s">
        <v>336</v>
      </c>
      <c r="AA803" s="11" t="str">
        <f t="shared" si="223"/>
        <v/>
      </c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 t="str">
        <f t="shared" si="234"/>
        <v/>
      </c>
      <c r="BQ803" s="11" t="str">
        <f t="shared" si="242"/>
        <v/>
      </c>
      <c r="BR803" s="1">
        <f t="shared" si="237"/>
        <v>8</v>
      </c>
      <c r="BS803" s="1">
        <f t="shared" si="238"/>
        <v>804</v>
      </c>
      <c r="BT803" s="1">
        <f>COUNTIF($BS$10:BS803,601)</f>
        <v>17</v>
      </c>
      <c r="BU803" s="1">
        <f t="shared" si="239"/>
        <v>1</v>
      </c>
    </row>
    <row r="804" spans="2:73">
      <c r="B804" s="1" t="str">
        <f t="shared" si="235"/>
        <v>SkillDescBrief4011308</v>
      </c>
      <c r="C804" s="1" t="str">
        <f t="shared" si="236"/>
        <v>SkillDescDetail401130805</v>
      </c>
      <c r="D804" s="3">
        <v>401130805</v>
      </c>
      <c r="E804" s="3">
        <v>4011308</v>
      </c>
      <c r="F804" s="3">
        <v>5</v>
      </c>
      <c r="G804" s="3" t="s">
        <v>332</v>
      </c>
      <c r="H804" s="3">
        <v>8</v>
      </c>
      <c r="I804" s="3" t="s">
        <v>333</v>
      </c>
      <c r="J804" s="3"/>
      <c r="K804" s="3" t="s">
        <v>334</v>
      </c>
      <c r="L804" s="3"/>
      <c r="M804" s="3"/>
      <c r="N804" s="3"/>
      <c r="O804" s="3"/>
      <c r="P804" s="3"/>
      <c r="Q804" s="3" t="s">
        <v>335</v>
      </c>
      <c r="R804" s="3"/>
      <c r="S804" s="3" t="str">
        <f>IF(H804="","",$B$2&amp;G804&amp;$B$2&amp;$B$1&amp;H804)</f>
        <v>"AtkPower":8</v>
      </c>
      <c r="T804" s="3" t="str">
        <f>IF(J804="","",$B$2&amp;I804&amp;$B$2&amp;$B$1&amp;J804)</f>
        <v/>
      </c>
      <c r="U804" s="3" t="str">
        <f>IF(L804="","",$B$2&amp;K804&amp;$B$2&amp;$B$1&amp;L804)</f>
        <v/>
      </c>
      <c r="V804" s="3" t="str">
        <f>IF(N804="","",$B$2&amp;M804&amp;$B$2&amp;$B$1&amp;N804)</f>
        <v/>
      </c>
      <c r="W804" s="3" t="str">
        <f>IF(P804="","",$B$2&amp;O804&amp;$B$2&amp;$B$1&amp;P804)</f>
        <v/>
      </c>
      <c r="X804" s="3" t="str">
        <f>IF(R804="","",$B$2&amp;Q804&amp;$B$2&amp;$B$1&amp;R804)</f>
        <v/>
      </c>
      <c r="Y804" s="3" t="str">
        <f t="shared" si="233"/>
        <v>{"AtkPower":8}</v>
      </c>
      <c r="Z804" s="11" t="s">
        <v>336</v>
      </c>
      <c r="AA804" s="11" t="str">
        <f t="shared" si="223"/>
        <v/>
      </c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 t="str">
        <f t="shared" si="234"/>
        <v/>
      </c>
      <c r="BQ804" s="11" t="str">
        <f t="shared" si="242"/>
        <v/>
      </c>
      <c r="BR804" s="1">
        <f t="shared" si="237"/>
        <v>8</v>
      </c>
      <c r="BS804" s="1">
        <f t="shared" si="238"/>
        <v>805</v>
      </c>
      <c r="BT804" s="1">
        <f>COUNTIF($BS$10:BS804,601)</f>
        <v>17</v>
      </c>
      <c r="BU804" s="1">
        <f t="shared" si="239"/>
        <v>1</v>
      </c>
    </row>
    <row r="805" spans="2:73">
      <c r="B805" s="1" t="str">
        <f t="shared" si="235"/>
        <v>SkillDescBrief// 化学手雷</v>
      </c>
      <c r="C805" s="1" t="str">
        <f t="shared" si="236"/>
        <v>SkillDescDetail// 化学手雷</v>
      </c>
      <c r="D805" s="7" t="s">
        <v>554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 t="str">
        <f t="shared" si="233"/>
        <v/>
      </c>
      <c r="Z805" s="10" t="s">
        <v>336</v>
      </c>
      <c r="AA805" s="10" t="str">
        <f t="shared" si="223"/>
        <v/>
      </c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 t="str">
        <f t="shared" si="234"/>
        <v/>
      </c>
      <c r="BQ805" s="10" t="str">
        <f t="shared" si="242"/>
        <v/>
      </c>
      <c r="BR805" s="1">
        <f t="shared" si="237"/>
        <v>0</v>
      </c>
      <c r="BS805" s="1">
        <f t="shared" si="238"/>
        <v>0</v>
      </c>
      <c r="BT805" s="1">
        <f>COUNTIF($BS$10:BS805,601)</f>
        <v>17</v>
      </c>
      <c r="BU805" s="1">
        <f t="shared" si="239"/>
        <v>1</v>
      </c>
    </row>
    <row r="806" spans="2:73">
      <c r="B806" s="1" t="str">
        <f t="shared" si="235"/>
        <v>SkillDescBrief// 普攻</v>
      </c>
      <c r="C806" s="1" t="str">
        <f t="shared" si="236"/>
        <v>SkillDescDetail// 普攻</v>
      </c>
      <c r="D806" s="7" t="s">
        <v>331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 t="str">
        <f t="shared" si="233"/>
        <v/>
      </c>
      <c r="Z806" s="10" t="s">
        <v>336</v>
      </c>
      <c r="AA806" s="10" t="str">
        <f t="shared" si="223"/>
        <v/>
      </c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 t="str">
        <f t="shared" si="234"/>
        <v/>
      </c>
      <c r="BQ806" s="10" t="str">
        <f t="shared" si="242"/>
        <v/>
      </c>
      <c r="BR806" s="1">
        <f t="shared" si="237"/>
        <v>0</v>
      </c>
      <c r="BS806" s="1">
        <f t="shared" si="238"/>
        <v>0</v>
      </c>
      <c r="BT806" s="1">
        <f>COUNTIF($BS$10:BS806,601)</f>
        <v>17</v>
      </c>
      <c r="BU806" s="1">
        <f t="shared" si="239"/>
        <v>1</v>
      </c>
    </row>
    <row r="807" spans="2:73">
      <c r="B807" s="1" t="str">
        <f t="shared" si="235"/>
        <v>SkillDescBrief4011401</v>
      </c>
      <c r="C807" s="1" t="str">
        <f t="shared" si="236"/>
        <v>SkillDescDetail401140101</v>
      </c>
      <c r="D807" s="3">
        <v>401140101</v>
      </c>
      <c r="E807" s="3">
        <v>4011401</v>
      </c>
      <c r="F807" s="3">
        <v>1</v>
      </c>
      <c r="G807" s="3" t="s">
        <v>332</v>
      </c>
      <c r="H807" s="3">
        <f ca="1">ROUND(_xlfn.XLOOKUP($F807,$D$1:$D$5,$E$1:$E$5)*OFFSET(H807,5-$F807,0)/0.05,0)*0.05</f>
        <v>1.55</v>
      </c>
      <c r="I807" s="3" t="s">
        <v>333</v>
      </c>
      <c r="J807" s="3"/>
      <c r="K807" s="3" t="s">
        <v>334</v>
      </c>
      <c r="L807" s="3"/>
      <c r="M807" s="3"/>
      <c r="N807" s="3"/>
      <c r="O807" s="3"/>
      <c r="P807" s="3"/>
      <c r="Q807" s="3" t="s">
        <v>335</v>
      </c>
      <c r="R807" s="3"/>
      <c r="S807" s="3" t="str">
        <f ca="1">IF(H807="","",$B$2&amp;G807&amp;$B$2&amp;$B$1&amp;H807)</f>
        <v>"AtkPower":1.55</v>
      </c>
      <c r="T807" s="3" t="str">
        <f>IF(J807="","",$B$2&amp;I807&amp;$B$2&amp;$B$1&amp;J807)</f>
        <v/>
      </c>
      <c r="U807" s="3" t="str">
        <f>IF(L807="","",$B$2&amp;K807&amp;$B$2&amp;$B$1&amp;L807)</f>
        <v/>
      </c>
      <c r="V807" s="3" t="str">
        <f>IF(N807="","",$B$2&amp;M807&amp;$B$2&amp;$B$1&amp;N807)</f>
        <v/>
      </c>
      <c r="W807" s="3" t="str">
        <f>IF(P807="","",$B$2&amp;O807&amp;$B$2&amp;$B$1&amp;P807)</f>
        <v/>
      </c>
      <c r="X807" s="3" t="str">
        <f>IF(R807="","",$B$2&amp;Q807&amp;$B$2&amp;$B$1&amp;R807)</f>
        <v/>
      </c>
      <c r="Y807" s="3" t="str">
        <f ca="1" t="shared" si="233"/>
        <v>{"AtkPower":1.55}</v>
      </c>
      <c r="Z807" s="11" t="s">
        <v>555</v>
      </c>
      <c r="AA807" s="11" t="str">
        <f ca="1" t="shared" si="223"/>
        <v>投掷化学手雷，随机对&lt;c=A6EC41&gt;1&lt;/c&gt;个敌人造成&lt;q=attr_atk&gt;&lt;c=A6EC41&gt;155%&lt;/c&gt;伤害</v>
      </c>
      <c r="AB807" s="11"/>
      <c r="AC807" s="11"/>
      <c r="AD807" s="11"/>
      <c r="AE807" s="11"/>
      <c r="AF807" s="11"/>
      <c r="AG807" s="11"/>
      <c r="AH807" s="11"/>
      <c r="AI807" s="11"/>
      <c r="AJ807" s="11" t="s">
        <v>556</v>
      </c>
      <c r="AK807" s="11" t="str">
        <f>$B$6</f>
        <v>&lt;c=A6EC41&gt;</v>
      </c>
      <c r="AL807" s="11">
        <v>1</v>
      </c>
      <c r="AM807" s="11" t="s">
        <v>298</v>
      </c>
      <c r="AN807" s="11" t="s">
        <v>343</v>
      </c>
      <c r="AO807" s="11" t="str">
        <f>$B$8&amp;$B$6</f>
        <v>&lt;q=attr_atk&gt;&lt;c=A6EC41&gt;</v>
      </c>
      <c r="AP807" s="11" t="str">
        <f ca="1">ROUND($H807*100,2)&amp;"%"</f>
        <v>155%</v>
      </c>
      <c r="AQ807" s="11" t="s">
        <v>298</v>
      </c>
      <c r="AR807" s="11" t="s">
        <v>344</v>
      </c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 t="str">
        <f t="shared" si="234"/>
        <v>投掷化学手雷并对敌人造成伤害</v>
      </c>
      <c r="BQ807" s="11" t="str">
        <f ca="1" t="shared" si="242"/>
        <v>投掷化学手雷，随机对&lt;c=A6EC41&gt;1&lt;/c&gt;个敌人造成&lt;q=attr_atk&gt;&lt;c=A6EC41&gt;155%&lt;/c&gt;伤害</v>
      </c>
      <c r="BR807" s="1">
        <f t="shared" si="237"/>
        <v>1</v>
      </c>
      <c r="BS807" s="1">
        <f t="shared" si="238"/>
        <v>101</v>
      </c>
      <c r="BT807" s="1">
        <f>COUNTIF($BS$10:BS807,601)</f>
        <v>17</v>
      </c>
      <c r="BU807" s="1">
        <f t="shared" si="239"/>
        <v>1</v>
      </c>
    </row>
    <row r="808" spans="2:73">
      <c r="B808" s="1" t="str">
        <f t="shared" si="235"/>
        <v>SkillDescBrief4011401</v>
      </c>
      <c r="C808" s="1" t="str">
        <f t="shared" si="236"/>
        <v>SkillDescDetail401140102</v>
      </c>
      <c r="D808" s="3">
        <v>401140102</v>
      </c>
      <c r="E808" s="3">
        <v>4011401</v>
      </c>
      <c r="F808" s="3">
        <v>2</v>
      </c>
      <c r="G808" s="3" t="s">
        <v>332</v>
      </c>
      <c r="H808" s="3">
        <f ca="1">ROUND(_xlfn.XLOOKUP($F808,$D$1:$D$5,$E$1:$E$5)*OFFSET(H808,5-$F808,0)/0.05,0)*0.05</f>
        <v>1.65</v>
      </c>
      <c r="I808" s="3" t="s">
        <v>333</v>
      </c>
      <c r="J808" s="3"/>
      <c r="K808" s="3" t="s">
        <v>334</v>
      </c>
      <c r="L808" s="3"/>
      <c r="M808" s="3"/>
      <c r="N808" s="3"/>
      <c r="O808" s="3"/>
      <c r="P808" s="3"/>
      <c r="Q808" s="3" t="s">
        <v>335</v>
      </c>
      <c r="R808" s="3"/>
      <c r="S808" s="3" t="str">
        <f ca="1">IF(H808="","",$B$2&amp;G808&amp;$B$2&amp;$B$1&amp;H808)</f>
        <v>"AtkPower":1.65</v>
      </c>
      <c r="T808" s="3" t="str">
        <f>IF(J808="","",$B$2&amp;I808&amp;$B$2&amp;$B$1&amp;J808)</f>
        <v/>
      </c>
      <c r="U808" s="3" t="str">
        <f>IF(L808="","",$B$2&amp;K808&amp;$B$2&amp;$B$1&amp;L808)</f>
        <v/>
      </c>
      <c r="V808" s="3" t="str">
        <f>IF(N808="","",$B$2&amp;M808&amp;$B$2&amp;$B$1&amp;N808)</f>
        <v/>
      </c>
      <c r="W808" s="3" t="str">
        <f>IF(P808="","",$B$2&amp;O808&amp;$B$2&amp;$B$1&amp;P808)</f>
        <v/>
      </c>
      <c r="X808" s="3" t="str">
        <f>IF(R808="","",$B$2&amp;Q808&amp;$B$2&amp;$B$1&amp;R808)</f>
        <v/>
      </c>
      <c r="Y808" s="3" t="str">
        <f ca="1" t="shared" si="233"/>
        <v>{"AtkPower":1.65}</v>
      </c>
      <c r="Z808" s="11" t="s">
        <v>555</v>
      </c>
      <c r="AA808" s="11" t="str">
        <f ca="1" t="shared" ref="AA808:AA871" si="243">_xlfn.TEXTJOIN("",1,AB808:BO808)</f>
        <v>2级：造成的伤害提升&lt;q=attr_atk&gt;&lt;c=A6EC41&gt;165%&lt;/c&gt;</v>
      </c>
      <c r="AB808" s="11"/>
      <c r="AC808" s="11"/>
      <c r="AD808" s="11">
        <v>2</v>
      </c>
      <c r="AE808" s="11"/>
      <c r="AF808" s="11" t="s">
        <v>345</v>
      </c>
      <c r="AG808" s="11"/>
      <c r="AH808" s="11"/>
      <c r="AI808" s="11"/>
      <c r="AJ808" s="11" t="s">
        <v>302</v>
      </c>
      <c r="AK808" s="11" t="str">
        <f t="shared" ref="AK808:AK811" si="244">$B$8&amp;$B$6</f>
        <v>&lt;q=attr_atk&gt;&lt;c=A6EC41&gt;</v>
      </c>
      <c r="AL808" s="11" t="str">
        <f ca="1" t="shared" ref="AL808:AL811" si="245">ROUND($H808*100,2)&amp;"%"</f>
        <v>165%</v>
      </c>
      <c r="AM808" s="11" t="s">
        <v>298</v>
      </c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 t="str">
        <f t="shared" si="234"/>
        <v>投掷化学手雷并对敌人造成伤害</v>
      </c>
      <c r="BQ808" s="11" t="str">
        <f ca="1" t="shared" si="242"/>
        <v>2级：造成的伤害提升&lt;q=attr_atk&gt;&lt;c=A6EC41&gt;165%&lt;/c&gt;</v>
      </c>
      <c r="BR808" s="1">
        <f t="shared" si="237"/>
        <v>1</v>
      </c>
      <c r="BS808" s="1">
        <f t="shared" si="238"/>
        <v>102</v>
      </c>
      <c r="BT808" s="1">
        <f>COUNTIF($BS$10:BS808,601)</f>
        <v>17</v>
      </c>
      <c r="BU808" s="1">
        <f t="shared" si="239"/>
        <v>1</v>
      </c>
    </row>
    <row r="809" spans="2:73">
      <c r="B809" s="1" t="str">
        <f t="shared" si="235"/>
        <v>SkillDescBrief4011401</v>
      </c>
      <c r="C809" s="1" t="str">
        <f t="shared" si="236"/>
        <v>SkillDescDetail401140103</v>
      </c>
      <c r="D809" s="3">
        <v>401140103</v>
      </c>
      <c r="E809" s="3">
        <v>4011401</v>
      </c>
      <c r="F809" s="3">
        <v>3</v>
      </c>
      <c r="G809" s="3" t="s">
        <v>332</v>
      </c>
      <c r="H809" s="3">
        <f ca="1">ROUND(_xlfn.XLOOKUP($F809,$D$1:$D$5,$E$1:$E$5)*OFFSET(H809,5-$F809,0)/0.05,0)*0.05</f>
        <v>1.75</v>
      </c>
      <c r="I809" s="3" t="s">
        <v>333</v>
      </c>
      <c r="J809" s="3"/>
      <c r="K809" s="3" t="s">
        <v>334</v>
      </c>
      <c r="L809" s="3"/>
      <c r="M809" s="3"/>
      <c r="N809" s="3"/>
      <c r="O809" s="3"/>
      <c r="P809" s="3"/>
      <c r="Q809" s="3" t="s">
        <v>335</v>
      </c>
      <c r="R809" s="3"/>
      <c r="S809" s="3" t="str">
        <f ca="1">IF(H809="","",$B$2&amp;G809&amp;$B$2&amp;$B$1&amp;H809)</f>
        <v>"AtkPower":1.75</v>
      </c>
      <c r="T809" s="3" t="str">
        <f>IF(J809="","",$B$2&amp;I809&amp;$B$2&amp;$B$1&amp;J809)</f>
        <v/>
      </c>
      <c r="U809" s="3" t="str">
        <f>IF(L809="","",$B$2&amp;K809&amp;$B$2&amp;$B$1&amp;L809)</f>
        <v/>
      </c>
      <c r="V809" s="3" t="str">
        <f>IF(N809="","",$B$2&amp;M809&amp;$B$2&amp;$B$1&amp;N809)</f>
        <v/>
      </c>
      <c r="W809" s="3" t="str">
        <f>IF(P809="","",$B$2&amp;O809&amp;$B$2&amp;$B$1&amp;P809)</f>
        <v/>
      </c>
      <c r="X809" s="3" t="str">
        <f>IF(R809="","",$B$2&amp;Q809&amp;$B$2&amp;$B$1&amp;R809)</f>
        <v/>
      </c>
      <c r="Y809" s="3" t="str">
        <f ca="1" t="shared" si="233"/>
        <v>{"AtkPower":1.75}</v>
      </c>
      <c r="Z809" s="11" t="s">
        <v>555</v>
      </c>
      <c r="AA809" s="11" t="str">
        <f ca="1" t="shared" si="243"/>
        <v>3级：造成的伤害提升&lt;q=attr_atk&gt;&lt;c=A6EC41&gt;175%&lt;/c&gt;</v>
      </c>
      <c r="AB809" s="11"/>
      <c r="AC809" s="11"/>
      <c r="AD809" s="11">
        <v>3</v>
      </c>
      <c r="AE809" s="11"/>
      <c r="AF809" s="11" t="s">
        <v>345</v>
      </c>
      <c r="AG809" s="11"/>
      <c r="AH809" s="11"/>
      <c r="AI809" s="11"/>
      <c r="AJ809" s="11" t="s">
        <v>302</v>
      </c>
      <c r="AK809" s="11" t="str">
        <f t="shared" si="244"/>
        <v>&lt;q=attr_atk&gt;&lt;c=A6EC41&gt;</v>
      </c>
      <c r="AL809" s="11" t="str">
        <f ca="1" t="shared" si="245"/>
        <v>175%</v>
      </c>
      <c r="AM809" s="11" t="s">
        <v>298</v>
      </c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 t="str">
        <f t="shared" si="234"/>
        <v>投掷化学手雷并对敌人造成伤害</v>
      </c>
      <c r="BQ809" s="11" t="str">
        <f ca="1" t="shared" si="242"/>
        <v>3级：造成的伤害提升&lt;q=attr_atk&gt;&lt;c=A6EC41&gt;175%&lt;/c&gt;</v>
      </c>
      <c r="BR809" s="1">
        <f t="shared" si="237"/>
        <v>1</v>
      </c>
      <c r="BS809" s="1">
        <f t="shared" si="238"/>
        <v>103</v>
      </c>
      <c r="BT809" s="1">
        <f>COUNTIF($BS$10:BS809,601)</f>
        <v>17</v>
      </c>
      <c r="BU809" s="1">
        <f t="shared" si="239"/>
        <v>1</v>
      </c>
    </row>
    <row r="810" spans="2:73">
      <c r="B810" s="1" t="str">
        <f t="shared" si="235"/>
        <v>SkillDescBrief4011401</v>
      </c>
      <c r="C810" s="1" t="str">
        <f t="shared" si="236"/>
        <v>SkillDescDetail401140104</v>
      </c>
      <c r="D810" s="3">
        <v>401140104</v>
      </c>
      <c r="E810" s="3">
        <v>4011401</v>
      </c>
      <c r="F810" s="3">
        <v>4</v>
      </c>
      <c r="G810" s="3" t="s">
        <v>332</v>
      </c>
      <c r="H810" s="3">
        <f ca="1">ROUND(_xlfn.XLOOKUP($F810,$D$1:$D$5,$E$1:$E$5)*OFFSET(H810,5-$F810,0)/0.05,0)*0.05</f>
        <v>2</v>
      </c>
      <c r="I810" s="3" t="s">
        <v>333</v>
      </c>
      <c r="J810" s="3"/>
      <c r="K810" s="3" t="s">
        <v>334</v>
      </c>
      <c r="L810" s="3"/>
      <c r="M810" s="3"/>
      <c r="N810" s="3"/>
      <c r="O810" s="3"/>
      <c r="P810" s="3"/>
      <c r="Q810" s="3" t="s">
        <v>335</v>
      </c>
      <c r="R810" s="3"/>
      <c r="S810" s="3" t="str">
        <f ca="1">IF(H810="","",$B$2&amp;G810&amp;$B$2&amp;$B$1&amp;H810)</f>
        <v>"AtkPower":2</v>
      </c>
      <c r="T810" s="3" t="str">
        <f>IF(J810="","",$B$2&amp;I810&amp;$B$2&amp;$B$1&amp;J810)</f>
        <v/>
      </c>
      <c r="U810" s="3" t="str">
        <f>IF(L810="","",$B$2&amp;K810&amp;$B$2&amp;$B$1&amp;L810)</f>
        <v/>
      </c>
      <c r="V810" s="3" t="str">
        <f>IF(N810="","",$B$2&amp;M810&amp;$B$2&amp;$B$1&amp;N810)</f>
        <v/>
      </c>
      <c r="W810" s="3" t="str">
        <f>IF(P810="","",$B$2&amp;O810&amp;$B$2&amp;$B$1&amp;P810)</f>
        <v/>
      </c>
      <c r="X810" s="3" t="str">
        <f>IF(R810="","",$B$2&amp;Q810&amp;$B$2&amp;$B$1&amp;R810)</f>
        <v/>
      </c>
      <c r="Y810" s="3" t="str">
        <f ca="1" t="shared" si="233"/>
        <v>{"AtkPower":2}</v>
      </c>
      <c r="Z810" s="11" t="s">
        <v>555</v>
      </c>
      <c r="AA810" s="11" t="str">
        <f ca="1" t="shared" si="243"/>
        <v>4级：造成的伤害提升&lt;q=attr_atk&gt;&lt;c=A6EC41&gt;200%&lt;/c&gt;</v>
      </c>
      <c r="AB810" s="11"/>
      <c r="AC810" s="11"/>
      <c r="AD810" s="11">
        <v>4</v>
      </c>
      <c r="AE810" s="11"/>
      <c r="AF810" s="11" t="s">
        <v>345</v>
      </c>
      <c r="AG810" s="11"/>
      <c r="AH810" s="11"/>
      <c r="AI810" s="11"/>
      <c r="AJ810" s="11" t="s">
        <v>302</v>
      </c>
      <c r="AK810" s="11" t="str">
        <f t="shared" si="244"/>
        <v>&lt;q=attr_atk&gt;&lt;c=A6EC41&gt;</v>
      </c>
      <c r="AL810" s="11" t="str">
        <f ca="1" t="shared" si="245"/>
        <v>200%</v>
      </c>
      <c r="AM810" s="11" t="s">
        <v>298</v>
      </c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 t="str">
        <f t="shared" si="234"/>
        <v>投掷化学手雷并对敌人造成伤害</v>
      </c>
      <c r="BQ810" s="11" t="str">
        <f ca="1" t="shared" si="242"/>
        <v>4级：造成的伤害提升&lt;q=attr_atk&gt;&lt;c=A6EC41&gt;200%&lt;/c&gt;</v>
      </c>
      <c r="BR810" s="1">
        <f t="shared" si="237"/>
        <v>1</v>
      </c>
      <c r="BS810" s="1">
        <f t="shared" si="238"/>
        <v>104</v>
      </c>
      <c r="BT810" s="1">
        <f>COUNTIF($BS$10:BS810,601)</f>
        <v>17</v>
      </c>
      <c r="BU810" s="1">
        <f t="shared" si="239"/>
        <v>1</v>
      </c>
    </row>
    <row r="811" spans="2:73">
      <c r="B811" s="1" t="str">
        <f t="shared" si="235"/>
        <v>SkillDescBrief4011401</v>
      </c>
      <c r="C811" s="1" t="str">
        <f t="shared" si="236"/>
        <v>SkillDescDetail401140105</v>
      </c>
      <c r="D811" s="3">
        <v>401140105</v>
      </c>
      <c r="E811" s="3">
        <v>4011401</v>
      </c>
      <c r="F811" s="3">
        <v>5</v>
      </c>
      <c r="G811" s="3" t="s">
        <v>332</v>
      </c>
      <c r="H811" s="3">
        <v>2.2</v>
      </c>
      <c r="I811" s="3" t="s">
        <v>333</v>
      </c>
      <c r="J811" s="3"/>
      <c r="K811" s="3" t="s">
        <v>334</v>
      </c>
      <c r="L811" s="3"/>
      <c r="M811" s="3"/>
      <c r="N811" s="3"/>
      <c r="O811" s="3"/>
      <c r="P811" s="3"/>
      <c r="Q811" s="3" t="s">
        <v>335</v>
      </c>
      <c r="R811" s="3"/>
      <c r="S811" s="3" t="str">
        <f>IF(H811="","",$B$2&amp;G811&amp;$B$2&amp;$B$1&amp;H811)</f>
        <v>"AtkPower":2.2</v>
      </c>
      <c r="T811" s="3" t="str">
        <f>IF(J811="","",$B$2&amp;I811&amp;$B$2&amp;$B$1&amp;J811)</f>
        <v/>
      </c>
      <c r="U811" s="3" t="str">
        <f>IF(L811="","",$B$2&amp;K811&amp;$B$2&amp;$B$1&amp;L811)</f>
        <v/>
      </c>
      <c r="V811" s="3" t="str">
        <f>IF(N811="","",$B$2&amp;M811&amp;$B$2&amp;$B$1&amp;N811)</f>
        <v/>
      </c>
      <c r="W811" s="3" t="str">
        <f>IF(P811="","",$B$2&amp;O811&amp;$B$2&amp;$B$1&amp;P811)</f>
        <v/>
      </c>
      <c r="X811" s="3" t="str">
        <f>IF(R811="","",$B$2&amp;Q811&amp;$B$2&amp;$B$1&amp;R811)</f>
        <v/>
      </c>
      <c r="Y811" s="3" t="str">
        <f t="shared" si="233"/>
        <v>{"AtkPower":2.2}</v>
      </c>
      <c r="Z811" s="11" t="s">
        <v>555</v>
      </c>
      <c r="AA811" s="11" t="str">
        <f t="shared" si="243"/>
        <v>5级：造成的伤害提升&lt;q=attr_atk&gt;&lt;c=A6EC41&gt;220%&lt;/c&gt;</v>
      </c>
      <c r="AB811" s="11"/>
      <c r="AC811" s="11"/>
      <c r="AD811" s="11">
        <v>5</v>
      </c>
      <c r="AE811" s="11"/>
      <c r="AF811" s="11" t="s">
        <v>345</v>
      </c>
      <c r="AG811" s="11"/>
      <c r="AH811" s="11"/>
      <c r="AI811" s="11"/>
      <c r="AJ811" s="11" t="s">
        <v>302</v>
      </c>
      <c r="AK811" s="11" t="str">
        <f t="shared" si="244"/>
        <v>&lt;q=attr_atk&gt;&lt;c=A6EC41&gt;</v>
      </c>
      <c r="AL811" s="11" t="str">
        <f t="shared" si="245"/>
        <v>220%</v>
      </c>
      <c r="AM811" s="11" t="s">
        <v>298</v>
      </c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 t="str">
        <f t="shared" si="234"/>
        <v>投掷化学手雷并对敌人造成伤害</v>
      </c>
      <c r="BQ811" s="11" t="str">
        <f t="shared" si="242"/>
        <v>5级：造成的伤害提升&lt;q=attr_atk&gt;&lt;c=A6EC41&gt;220%&lt;/c&gt;</v>
      </c>
      <c r="BR811" s="1">
        <f t="shared" si="237"/>
        <v>1</v>
      </c>
      <c r="BS811" s="1">
        <f t="shared" si="238"/>
        <v>105</v>
      </c>
      <c r="BT811" s="1">
        <f>COUNTIF($BS$10:BS811,601)</f>
        <v>17</v>
      </c>
      <c r="BU811" s="1">
        <f t="shared" si="239"/>
        <v>1</v>
      </c>
    </row>
    <row r="812" spans="2:73">
      <c r="B812" s="1" t="str">
        <f t="shared" si="235"/>
        <v>SkillDescBrief// 大招</v>
      </c>
      <c r="C812" s="1" t="str">
        <f t="shared" si="236"/>
        <v>SkillDescDetail// 大招</v>
      </c>
      <c r="D812" s="7" t="s">
        <v>199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 t="str">
        <f t="shared" si="233"/>
        <v/>
      </c>
      <c r="Z812" s="10" t="s">
        <v>336</v>
      </c>
      <c r="AA812" s="10" t="str">
        <f t="shared" si="243"/>
        <v/>
      </c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 t="str">
        <f t="shared" si="234"/>
        <v/>
      </c>
      <c r="BQ812" s="10" t="str">
        <f t="shared" si="242"/>
        <v/>
      </c>
      <c r="BR812" s="1">
        <f t="shared" si="237"/>
        <v>0</v>
      </c>
      <c r="BS812" s="1">
        <f t="shared" si="238"/>
        <v>0</v>
      </c>
      <c r="BT812" s="1">
        <f>COUNTIF($BS$10:BS812,601)</f>
        <v>17</v>
      </c>
      <c r="BU812" s="1">
        <f t="shared" si="239"/>
        <v>1</v>
      </c>
    </row>
    <row r="813" spans="2:73">
      <c r="B813" s="1" t="str">
        <f t="shared" si="235"/>
        <v>SkillDescBrief4011402</v>
      </c>
      <c r="C813" s="1" t="str">
        <f t="shared" si="236"/>
        <v>SkillDescDetail401140201</v>
      </c>
      <c r="D813" s="3">
        <v>401140201</v>
      </c>
      <c r="E813" s="3">
        <v>4011402</v>
      </c>
      <c r="F813" s="3">
        <v>1</v>
      </c>
      <c r="G813" s="3" t="s">
        <v>332</v>
      </c>
      <c r="H813" s="3">
        <f ca="1">ROUND(_xlfn.XLOOKUP($F813,$D$1:$D$5,$E$1:$E$5)*OFFSET(H813,5-$F813,0)/0.05,0)*0.05</f>
        <v>0.95</v>
      </c>
      <c r="I813" s="3" t="s">
        <v>333</v>
      </c>
      <c r="J813" s="3"/>
      <c r="K813" s="3" t="s">
        <v>334</v>
      </c>
      <c r="L813" s="3"/>
      <c r="M813" s="3"/>
      <c r="N813" s="3"/>
      <c r="O813" s="3"/>
      <c r="P813" s="3"/>
      <c r="Q813" s="3" t="s">
        <v>335</v>
      </c>
      <c r="R813" s="3"/>
      <c r="S813" s="3" t="str">
        <f ca="1">IF(H813="","",$B$2&amp;G813&amp;$B$2&amp;$B$1&amp;H813)</f>
        <v>"AtkPower":0.95</v>
      </c>
      <c r="T813" s="3" t="str">
        <f>IF(J813="","",$B$2&amp;I813&amp;$B$2&amp;$B$1&amp;J813)</f>
        <v/>
      </c>
      <c r="U813" s="3" t="str">
        <f>IF(L813="","",$B$2&amp;K813&amp;$B$2&amp;$B$1&amp;L813)</f>
        <v/>
      </c>
      <c r="V813" s="3" t="str">
        <f>IF(N813="","",$B$2&amp;M813&amp;$B$2&amp;$B$1&amp;N813)</f>
        <v/>
      </c>
      <c r="W813" s="3" t="str">
        <f>IF(P813="","",$B$2&amp;O813&amp;$B$2&amp;$B$1&amp;P813)</f>
        <v/>
      </c>
      <c r="X813" s="3" t="str">
        <f>IF(R813="","",$B$2&amp;Q813&amp;$B$2&amp;$B$1&amp;R813)</f>
        <v/>
      </c>
      <c r="Y813" s="3" t="str">
        <f ca="1" t="shared" si="233"/>
        <v>{"AtkPower":0.95}</v>
      </c>
      <c r="Z813" s="11" t="s">
        <v>557</v>
      </c>
      <c r="AA813" s="11" t="str">
        <f ca="1" t="shared" si="243"/>
        <v>连续投掷&lt;c=A6EC41&gt;1&lt;/c&gt;颗化学手雷，每次随机攻击&lt;c=A6EC41&gt;1&lt;/c&gt;名敌人，附带&lt;c=A6EC41&gt;1&lt;/c&gt;层中毒效果，造成&lt;q=attr_atk&gt;&lt;c=A6EC41&gt;95%&lt;/c&gt;伤害</v>
      </c>
      <c r="AB813" s="11"/>
      <c r="AC813" s="11"/>
      <c r="AD813" s="11"/>
      <c r="AE813" s="11"/>
      <c r="AF813" s="11"/>
      <c r="AG813" s="11"/>
      <c r="AH813" s="11"/>
      <c r="AI813" s="11"/>
      <c r="AJ813" s="11" t="s">
        <v>558</v>
      </c>
      <c r="AK813" s="11" t="str">
        <f>$B$6</f>
        <v>&lt;c=A6EC41&gt;</v>
      </c>
      <c r="AL813" s="11">
        <v>1</v>
      </c>
      <c r="AM813" s="11" t="s">
        <v>298</v>
      </c>
      <c r="AN813" s="11" t="s">
        <v>559</v>
      </c>
      <c r="AO813" s="11" t="str">
        <f>$B$6</f>
        <v>&lt;c=A6EC41&gt;</v>
      </c>
      <c r="AP813" s="11">
        <v>1</v>
      </c>
      <c r="AQ813" s="11" t="s">
        <v>298</v>
      </c>
      <c r="AR813" s="11" t="s">
        <v>560</v>
      </c>
      <c r="AS813" s="11" t="str">
        <f>$B$6</f>
        <v>&lt;c=A6EC41&gt;</v>
      </c>
      <c r="AT813" s="11">
        <v>1</v>
      </c>
      <c r="AU813" s="11" t="s">
        <v>298</v>
      </c>
      <c r="AV813" s="11" t="s">
        <v>561</v>
      </c>
      <c r="AW813" s="11" t="str">
        <f>$B$8&amp;$B$6</f>
        <v>&lt;q=attr_atk&gt;&lt;c=A6EC41&gt;</v>
      </c>
      <c r="AX813" s="11" t="str">
        <f ca="1">ROUND($H813*100,2)&amp;"%"</f>
        <v>95%</v>
      </c>
      <c r="AY813" s="11" t="s">
        <v>298</v>
      </c>
      <c r="AZ813" s="11" t="s">
        <v>344</v>
      </c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 t="str">
        <f t="shared" si="234"/>
        <v>连续投掷化学手雷，附带中毒效果</v>
      </c>
      <c r="BQ813" s="11" t="str">
        <f ca="1" t="shared" si="242"/>
        <v>连续投掷&lt;c=A6EC41&gt;1&lt;/c&gt;颗化学手雷，每次随机攻击&lt;c=A6EC41&gt;1&lt;/c&gt;名敌人，附带&lt;c=A6EC41&gt;1&lt;/c&gt;层中毒效果，造成&lt;q=attr_atk&gt;&lt;c=A6EC41&gt;95%&lt;/c&gt;伤害</v>
      </c>
      <c r="BR813" s="1">
        <f t="shared" si="237"/>
        <v>2</v>
      </c>
      <c r="BS813" s="1">
        <f t="shared" si="238"/>
        <v>201</v>
      </c>
      <c r="BT813" s="1">
        <f>COUNTIF($BS$10:BS813,601)</f>
        <v>17</v>
      </c>
      <c r="BU813" s="1">
        <f t="shared" si="239"/>
        <v>1</v>
      </c>
    </row>
    <row r="814" spans="2:73">
      <c r="B814" s="1" t="str">
        <f t="shared" si="235"/>
        <v>SkillDescBrief4011402</v>
      </c>
      <c r="C814" s="1" t="str">
        <f t="shared" si="236"/>
        <v>SkillDescDetail401140202</v>
      </c>
      <c r="D814" s="3">
        <v>401140202</v>
      </c>
      <c r="E814" s="3">
        <v>4011402</v>
      </c>
      <c r="F814" s="3">
        <v>2</v>
      </c>
      <c r="G814" s="3" t="s">
        <v>332</v>
      </c>
      <c r="H814" s="3">
        <f ca="1">ROUND(_xlfn.XLOOKUP($F814,$D$1:$D$5,$E$1:$E$5)*OFFSET(H814,5-$F814,0)/0.05,0)*0.05</f>
        <v>1</v>
      </c>
      <c r="I814" s="3" t="s">
        <v>333</v>
      </c>
      <c r="J814" s="3"/>
      <c r="K814" s="3" t="s">
        <v>334</v>
      </c>
      <c r="L814" s="3"/>
      <c r="M814" s="3"/>
      <c r="N814" s="3"/>
      <c r="O814" s="3"/>
      <c r="P814" s="3"/>
      <c r="Q814" s="3" t="s">
        <v>335</v>
      </c>
      <c r="R814" s="3"/>
      <c r="S814" s="3" t="str">
        <f ca="1">IF(H814="","",$B$2&amp;G814&amp;$B$2&amp;$B$1&amp;H814)</f>
        <v>"AtkPower":1</v>
      </c>
      <c r="T814" s="3" t="str">
        <f>IF(J814="","",$B$2&amp;I814&amp;$B$2&amp;$B$1&amp;J814)</f>
        <v/>
      </c>
      <c r="U814" s="3" t="str">
        <f>IF(L814="","",$B$2&amp;K814&amp;$B$2&amp;$B$1&amp;L814)</f>
        <v/>
      </c>
      <c r="V814" s="3" t="str">
        <f>IF(N814="","",$B$2&amp;M814&amp;$B$2&amp;$B$1&amp;N814)</f>
        <v/>
      </c>
      <c r="W814" s="3" t="str">
        <f>IF(P814="","",$B$2&amp;O814&amp;$B$2&amp;$B$1&amp;P814)</f>
        <v/>
      </c>
      <c r="X814" s="3" t="str">
        <f>IF(R814="","",$B$2&amp;Q814&amp;$B$2&amp;$B$1&amp;R814)</f>
        <v/>
      </c>
      <c r="Y814" s="3" t="str">
        <f ca="1" t="shared" si="233"/>
        <v>{"AtkPower":1}</v>
      </c>
      <c r="Z814" s="11" t="s">
        <v>557</v>
      </c>
      <c r="AA814" s="11" t="str">
        <f ca="1" t="shared" si="243"/>
        <v>2级：造成的伤害提升&lt;q=attr_atk&gt;&lt;c=A6EC41&gt;100%&lt;/c&gt;</v>
      </c>
      <c r="AB814" s="11"/>
      <c r="AC814" s="11"/>
      <c r="AD814" s="11">
        <v>2</v>
      </c>
      <c r="AE814" s="11"/>
      <c r="AF814" s="11" t="s">
        <v>345</v>
      </c>
      <c r="AG814" s="11"/>
      <c r="AH814" s="11"/>
      <c r="AI814" s="11"/>
      <c r="AJ814" s="11" t="s">
        <v>302</v>
      </c>
      <c r="AK814" s="11" t="str">
        <f t="shared" ref="AK814:AK817" si="246">$B$8&amp;$B$6</f>
        <v>&lt;q=attr_atk&gt;&lt;c=A6EC41&gt;</v>
      </c>
      <c r="AL814" s="11" t="str">
        <f ca="1" t="shared" ref="AL814:AL817" si="247">ROUND($H814*100,2)&amp;"%"</f>
        <v>100%</v>
      </c>
      <c r="AM814" s="11" t="s">
        <v>298</v>
      </c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 t="str">
        <f t="shared" si="234"/>
        <v>连续投掷化学手雷，附带中毒效果</v>
      </c>
      <c r="BQ814" s="11" t="str">
        <f ca="1" t="shared" si="242"/>
        <v>2级：造成的伤害提升&lt;q=attr_atk&gt;&lt;c=A6EC41&gt;100%&lt;/c&gt;</v>
      </c>
      <c r="BR814" s="1">
        <f t="shared" si="237"/>
        <v>2</v>
      </c>
      <c r="BS814" s="1">
        <f t="shared" si="238"/>
        <v>202</v>
      </c>
      <c r="BT814" s="1">
        <f>COUNTIF($BS$10:BS814,601)</f>
        <v>17</v>
      </c>
      <c r="BU814" s="1">
        <f t="shared" si="239"/>
        <v>1</v>
      </c>
    </row>
    <row r="815" spans="2:73">
      <c r="B815" s="1" t="str">
        <f t="shared" si="235"/>
        <v>SkillDescBrief4011402</v>
      </c>
      <c r="C815" s="1" t="str">
        <f t="shared" si="236"/>
        <v>SkillDescDetail401140203</v>
      </c>
      <c r="D815" s="3">
        <v>401140203</v>
      </c>
      <c r="E815" s="3">
        <v>4011402</v>
      </c>
      <c r="F815" s="3">
        <v>3</v>
      </c>
      <c r="G815" s="3" t="s">
        <v>332</v>
      </c>
      <c r="H815" s="3">
        <f ca="1">ROUND(_xlfn.XLOOKUP($F815,$D$1:$D$5,$E$1:$E$5)*OFFSET(H815,5-$F815,0)/0.05,0)*0.05</f>
        <v>1.1</v>
      </c>
      <c r="I815" s="3" t="s">
        <v>333</v>
      </c>
      <c r="J815" s="3"/>
      <c r="K815" s="3" t="s">
        <v>334</v>
      </c>
      <c r="L815" s="3"/>
      <c r="M815" s="3"/>
      <c r="N815" s="3"/>
      <c r="O815" s="3"/>
      <c r="P815" s="3"/>
      <c r="Q815" s="3" t="s">
        <v>335</v>
      </c>
      <c r="R815" s="3"/>
      <c r="S815" s="3" t="str">
        <f ca="1">IF(H815="","",$B$2&amp;G815&amp;$B$2&amp;$B$1&amp;H815)</f>
        <v>"AtkPower":1.1</v>
      </c>
      <c r="T815" s="3" t="str">
        <f>IF(J815="","",$B$2&amp;I815&amp;$B$2&amp;$B$1&amp;J815)</f>
        <v/>
      </c>
      <c r="U815" s="3" t="str">
        <f>IF(L815="","",$B$2&amp;K815&amp;$B$2&amp;$B$1&amp;L815)</f>
        <v/>
      </c>
      <c r="V815" s="3" t="str">
        <f>IF(N815="","",$B$2&amp;M815&amp;$B$2&amp;$B$1&amp;N815)</f>
        <v/>
      </c>
      <c r="W815" s="3" t="str">
        <f>IF(P815="","",$B$2&amp;O815&amp;$B$2&amp;$B$1&amp;P815)</f>
        <v/>
      </c>
      <c r="X815" s="3" t="str">
        <f>IF(R815="","",$B$2&amp;Q815&amp;$B$2&amp;$B$1&amp;R815)</f>
        <v/>
      </c>
      <c r="Y815" s="3" t="str">
        <f ca="1" t="shared" si="233"/>
        <v>{"AtkPower":1.1}</v>
      </c>
      <c r="Z815" s="11" t="s">
        <v>557</v>
      </c>
      <c r="AA815" s="11" t="str">
        <f ca="1" t="shared" si="243"/>
        <v>3级：造成的伤害提升&lt;q=attr_atk&gt;&lt;c=A6EC41&gt;110%&lt;/c&gt;</v>
      </c>
      <c r="AB815" s="11"/>
      <c r="AC815" s="11"/>
      <c r="AD815" s="11">
        <v>3</v>
      </c>
      <c r="AE815" s="11"/>
      <c r="AF815" s="11" t="s">
        <v>345</v>
      </c>
      <c r="AG815" s="11"/>
      <c r="AH815" s="11"/>
      <c r="AI815" s="11"/>
      <c r="AJ815" s="11" t="s">
        <v>302</v>
      </c>
      <c r="AK815" s="11" t="str">
        <f t="shared" si="246"/>
        <v>&lt;q=attr_atk&gt;&lt;c=A6EC41&gt;</v>
      </c>
      <c r="AL815" s="11" t="str">
        <f ca="1" t="shared" si="247"/>
        <v>110%</v>
      </c>
      <c r="AM815" s="11" t="s">
        <v>298</v>
      </c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 t="str">
        <f t="shared" si="234"/>
        <v>连续投掷化学手雷，附带中毒效果</v>
      </c>
      <c r="BQ815" s="11" t="str">
        <f ca="1" t="shared" si="242"/>
        <v>3级：造成的伤害提升&lt;q=attr_atk&gt;&lt;c=A6EC41&gt;110%&lt;/c&gt;</v>
      </c>
      <c r="BR815" s="1">
        <f t="shared" si="237"/>
        <v>2</v>
      </c>
      <c r="BS815" s="1">
        <f t="shared" si="238"/>
        <v>203</v>
      </c>
      <c r="BT815" s="1">
        <f>COUNTIF($BS$10:BS815,601)</f>
        <v>17</v>
      </c>
      <c r="BU815" s="1">
        <f t="shared" si="239"/>
        <v>1</v>
      </c>
    </row>
    <row r="816" spans="2:73">
      <c r="B816" s="1" t="str">
        <f t="shared" si="235"/>
        <v>SkillDescBrief4011402</v>
      </c>
      <c r="C816" s="1" t="str">
        <f t="shared" si="236"/>
        <v>SkillDescDetail401140204</v>
      </c>
      <c r="D816" s="3">
        <v>401140204</v>
      </c>
      <c r="E816" s="3">
        <v>4011402</v>
      </c>
      <c r="F816" s="3">
        <v>4</v>
      </c>
      <c r="G816" s="3" t="s">
        <v>332</v>
      </c>
      <c r="H816" s="3">
        <f ca="1">ROUND(_xlfn.XLOOKUP($F816,$D$1:$D$5,$E$1:$E$5)*OFFSET(H816,5-$F816,0)/0.05,0)*0.05</f>
        <v>1.2</v>
      </c>
      <c r="I816" s="3" t="s">
        <v>333</v>
      </c>
      <c r="J816" s="3"/>
      <c r="K816" s="3" t="s">
        <v>334</v>
      </c>
      <c r="L816" s="3"/>
      <c r="M816" s="3"/>
      <c r="N816" s="3"/>
      <c r="O816" s="3"/>
      <c r="P816" s="3"/>
      <c r="Q816" s="3" t="s">
        <v>335</v>
      </c>
      <c r="R816" s="3"/>
      <c r="S816" s="3" t="str">
        <f ca="1">IF(H816="","",$B$2&amp;G816&amp;$B$2&amp;$B$1&amp;H816)</f>
        <v>"AtkPower":1.2</v>
      </c>
      <c r="T816" s="3" t="str">
        <f>IF(J816="","",$B$2&amp;I816&amp;$B$2&amp;$B$1&amp;J816)</f>
        <v/>
      </c>
      <c r="U816" s="3" t="str">
        <f>IF(L816="","",$B$2&amp;K816&amp;$B$2&amp;$B$1&amp;L816)</f>
        <v/>
      </c>
      <c r="V816" s="3" t="str">
        <f>IF(N816="","",$B$2&amp;M816&amp;$B$2&amp;$B$1&amp;N816)</f>
        <v/>
      </c>
      <c r="W816" s="3" t="str">
        <f>IF(P816="","",$B$2&amp;O816&amp;$B$2&amp;$B$1&amp;P816)</f>
        <v/>
      </c>
      <c r="X816" s="3" t="str">
        <f>IF(R816="","",$B$2&amp;Q816&amp;$B$2&amp;$B$1&amp;R816)</f>
        <v/>
      </c>
      <c r="Y816" s="3" t="str">
        <f ca="1" t="shared" si="233"/>
        <v>{"AtkPower":1.2}</v>
      </c>
      <c r="Z816" s="11" t="s">
        <v>557</v>
      </c>
      <c r="AA816" s="11" t="str">
        <f ca="1" t="shared" si="243"/>
        <v>4级：造成的伤害提升&lt;q=attr_atk&gt;&lt;c=A6EC41&gt;120%&lt;/c&gt;</v>
      </c>
      <c r="AB816" s="11"/>
      <c r="AC816" s="11"/>
      <c r="AD816" s="11">
        <v>4</v>
      </c>
      <c r="AE816" s="11"/>
      <c r="AF816" s="11" t="s">
        <v>345</v>
      </c>
      <c r="AG816" s="11"/>
      <c r="AH816" s="11"/>
      <c r="AI816" s="11"/>
      <c r="AJ816" s="11" t="s">
        <v>302</v>
      </c>
      <c r="AK816" s="11" t="str">
        <f t="shared" si="246"/>
        <v>&lt;q=attr_atk&gt;&lt;c=A6EC41&gt;</v>
      </c>
      <c r="AL816" s="11" t="str">
        <f ca="1" t="shared" si="247"/>
        <v>120%</v>
      </c>
      <c r="AM816" s="11" t="s">
        <v>298</v>
      </c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 t="str">
        <f t="shared" si="234"/>
        <v>连续投掷化学手雷，附带中毒效果</v>
      </c>
      <c r="BQ816" s="11" t="str">
        <f ca="1" t="shared" si="242"/>
        <v>4级：造成的伤害提升&lt;q=attr_atk&gt;&lt;c=A6EC41&gt;120%&lt;/c&gt;</v>
      </c>
      <c r="BR816" s="1">
        <f t="shared" si="237"/>
        <v>2</v>
      </c>
      <c r="BS816" s="1">
        <f t="shared" si="238"/>
        <v>204</v>
      </c>
      <c r="BT816" s="1">
        <f>COUNTIF($BS$10:BS816,601)</f>
        <v>17</v>
      </c>
      <c r="BU816" s="1">
        <f t="shared" si="239"/>
        <v>1</v>
      </c>
    </row>
    <row r="817" spans="2:73">
      <c r="B817" s="1" t="str">
        <f t="shared" si="235"/>
        <v>SkillDescBrief4011402</v>
      </c>
      <c r="C817" s="1" t="str">
        <f t="shared" si="236"/>
        <v>SkillDescDetail401140205</v>
      </c>
      <c r="D817" s="3">
        <v>401140205</v>
      </c>
      <c r="E817" s="3">
        <v>4011402</v>
      </c>
      <c r="F817" s="3">
        <v>5</v>
      </c>
      <c r="G817" s="3" t="s">
        <v>332</v>
      </c>
      <c r="H817" s="3">
        <v>1.35</v>
      </c>
      <c r="I817" s="3" t="s">
        <v>333</v>
      </c>
      <c r="J817" s="3"/>
      <c r="K817" s="3" t="s">
        <v>334</v>
      </c>
      <c r="L817" s="3"/>
      <c r="M817" s="3"/>
      <c r="N817" s="3"/>
      <c r="O817" s="3"/>
      <c r="P817" s="3"/>
      <c r="Q817" s="3" t="s">
        <v>335</v>
      </c>
      <c r="R817" s="3"/>
      <c r="S817" s="3" t="str">
        <f>IF(H817="","",$B$2&amp;G817&amp;$B$2&amp;$B$1&amp;H817)</f>
        <v>"AtkPower":1.35</v>
      </c>
      <c r="T817" s="3" t="str">
        <f>IF(J817="","",$B$2&amp;I817&amp;$B$2&amp;$B$1&amp;J817)</f>
        <v/>
      </c>
      <c r="U817" s="3" t="str">
        <f>IF(L817="","",$B$2&amp;K817&amp;$B$2&amp;$B$1&amp;L817)</f>
        <v/>
      </c>
      <c r="V817" s="3" t="str">
        <f>IF(N817="","",$B$2&amp;M817&amp;$B$2&amp;$B$1&amp;N817)</f>
        <v/>
      </c>
      <c r="W817" s="3" t="str">
        <f>IF(P817="","",$B$2&amp;O817&amp;$B$2&amp;$B$1&amp;P817)</f>
        <v/>
      </c>
      <c r="X817" s="3" t="str">
        <f>IF(R817="","",$B$2&amp;Q817&amp;$B$2&amp;$B$1&amp;R817)</f>
        <v/>
      </c>
      <c r="Y817" s="3" t="str">
        <f t="shared" si="233"/>
        <v>{"AtkPower":1.35}</v>
      </c>
      <c r="Z817" s="11" t="s">
        <v>557</v>
      </c>
      <c r="AA817" s="11" t="str">
        <f t="shared" si="243"/>
        <v>5级：造成的伤害提升&lt;q=attr_atk&gt;&lt;c=A6EC41&gt;135%&lt;/c&gt;</v>
      </c>
      <c r="AB817" s="11"/>
      <c r="AC817" s="11"/>
      <c r="AD817" s="11">
        <v>5</v>
      </c>
      <c r="AE817" s="11"/>
      <c r="AF817" s="11" t="s">
        <v>345</v>
      </c>
      <c r="AG817" s="11"/>
      <c r="AH817" s="11"/>
      <c r="AI817" s="11"/>
      <c r="AJ817" s="11" t="s">
        <v>302</v>
      </c>
      <c r="AK817" s="11" t="str">
        <f t="shared" si="246"/>
        <v>&lt;q=attr_atk&gt;&lt;c=A6EC41&gt;</v>
      </c>
      <c r="AL817" s="11" t="str">
        <f t="shared" si="247"/>
        <v>135%</v>
      </c>
      <c r="AM817" s="11" t="s">
        <v>298</v>
      </c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 t="str">
        <f t="shared" si="234"/>
        <v>连续投掷化学手雷，附带中毒效果</v>
      </c>
      <c r="BQ817" s="11" t="str">
        <f t="shared" si="242"/>
        <v>5级：造成的伤害提升&lt;q=attr_atk&gt;&lt;c=A6EC41&gt;135%&lt;/c&gt;</v>
      </c>
      <c r="BR817" s="1">
        <f t="shared" si="237"/>
        <v>2</v>
      </c>
      <c r="BS817" s="1">
        <f t="shared" si="238"/>
        <v>205</v>
      </c>
      <c r="BT817" s="1">
        <f>COUNTIF($BS$10:BS817,601)</f>
        <v>17</v>
      </c>
      <c r="BU817" s="1">
        <f t="shared" si="239"/>
        <v>1</v>
      </c>
    </row>
    <row r="818" spans="2:73">
      <c r="B818" s="1" t="str">
        <f t="shared" si="235"/>
        <v>SkillDescBrief// 经营被动</v>
      </c>
      <c r="C818" s="1" t="str">
        <f t="shared" si="236"/>
        <v>SkillDescDetail// 经营被动</v>
      </c>
      <c r="D818" s="7" t="s">
        <v>71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 t="str">
        <f t="shared" si="233"/>
        <v/>
      </c>
      <c r="Z818" s="10" t="s">
        <v>336</v>
      </c>
      <c r="AA818" s="10" t="str">
        <f t="shared" si="243"/>
        <v/>
      </c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 t="str">
        <f t="shared" si="234"/>
        <v/>
      </c>
      <c r="BQ818" s="10" t="str">
        <f t="shared" si="242"/>
        <v/>
      </c>
      <c r="BR818" s="1">
        <f t="shared" si="237"/>
        <v>0</v>
      </c>
      <c r="BS818" s="1">
        <f t="shared" si="238"/>
        <v>0</v>
      </c>
      <c r="BT818" s="1">
        <f>COUNTIF($BS$10:BS818,601)</f>
        <v>17</v>
      </c>
      <c r="BU818" s="1">
        <f t="shared" si="239"/>
        <v>1</v>
      </c>
    </row>
    <row r="819" spans="2:73">
      <c r="B819" s="1" t="str">
        <f t="shared" si="235"/>
        <v>SkillDescBrief4011403</v>
      </c>
      <c r="C819" s="1" t="str">
        <f t="shared" si="236"/>
        <v>SkillDescDetail401140301</v>
      </c>
      <c r="D819" s="3">
        <v>401140301</v>
      </c>
      <c r="E819" s="3">
        <v>4011403</v>
      </c>
      <c r="F819" s="3">
        <v>1</v>
      </c>
      <c r="G819" s="3" t="s">
        <v>332</v>
      </c>
      <c r="H819" s="3"/>
      <c r="I819" s="3" t="s">
        <v>333</v>
      </c>
      <c r="J819" s="3"/>
      <c r="K819" s="3" t="s">
        <v>334</v>
      </c>
      <c r="L819" s="3"/>
      <c r="M819" s="3"/>
      <c r="N819" s="3"/>
      <c r="O819" s="3"/>
      <c r="P819" s="3"/>
      <c r="Q819" s="3" t="s">
        <v>335</v>
      </c>
      <c r="R819" s="3"/>
      <c r="S819" s="3" t="str">
        <f>IF(H819="","",$B$2&amp;G819&amp;$B$2&amp;$B$1&amp;H819)</f>
        <v/>
      </c>
      <c r="T819" s="3" t="str">
        <f>IF(J819="","",$B$2&amp;I819&amp;$B$2&amp;$B$1&amp;J819)</f>
        <v/>
      </c>
      <c r="U819" s="3" t="str">
        <f>IF(L819="","",$B$2&amp;K819&amp;$B$2&amp;$B$1&amp;L819)</f>
        <v/>
      </c>
      <c r="V819" s="3" t="str">
        <f>IF(N819="","",$B$2&amp;M819&amp;$B$2&amp;$B$1&amp;N819)</f>
        <v/>
      </c>
      <c r="W819" s="3" t="str">
        <f>IF(P819="","",$B$2&amp;O819&amp;$B$2&amp;$B$1&amp;P819)</f>
        <v/>
      </c>
      <c r="X819" s="3" t="str">
        <f>IF(R819="","",$B$2&amp;Q819&amp;$B$2&amp;$B$1&amp;R819)</f>
        <v/>
      </c>
      <c r="Y819" s="3" t="str">
        <f t="shared" si="233"/>
        <v>{}</v>
      </c>
      <c r="Z819" s="11" t="s">
        <v>358</v>
      </c>
      <c r="AA819" s="11" t="str">
        <f t="shared" si="243"/>
        <v>放置在产业中时，产业收入提高&lt;c=A6EC41&gt;2&lt;/c&gt;倍，产业升级消耗减少&lt;c=A6EC41&gt;2&lt;/c&gt;倍</v>
      </c>
      <c r="AB819" s="11"/>
      <c r="AC819" s="11"/>
      <c r="AD819" s="11"/>
      <c r="AE819" s="11"/>
      <c r="AF819" s="11"/>
      <c r="AG819" s="11"/>
      <c r="AH819" s="11"/>
      <c r="AI819" s="11"/>
      <c r="AJ819" s="11" t="s">
        <v>359</v>
      </c>
      <c r="AK819" s="11" t="str">
        <f t="shared" ref="AK819:AK823" si="248">$B$6</f>
        <v>&lt;c=A6EC41&gt;</v>
      </c>
      <c r="AL819" s="11">
        <v>2</v>
      </c>
      <c r="AM819" s="11" t="s">
        <v>298</v>
      </c>
      <c r="AN819" s="11" t="s">
        <v>360</v>
      </c>
      <c r="AO819" s="11" t="s">
        <v>304</v>
      </c>
      <c r="AP819" s="11">
        <v>2</v>
      </c>
      <c r="AQ819" s="11" t="s">
        <v>298</v>
      </c>
      <c r="AR819" s="11" t="s">
        <v>361</v>
      </c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 t="str">
        <f t="shared" si="234"/>
        <v>使产业收入提高，升级消耗减少</v>
      </c>
      <c r="BQ819" s="11" t="str">
        <f t="shared" si="242"/>
        <v>放置在产业中时，产业收入提高&lt;c=A6EC41&gt;2&lt;/c&gt;倍，产业升级消耗减少&lt;c=A6EC41&gt;2&lt;/c&gt;倍</v>
      </c>
      <c r="BR819" s="1">
        <f t="shared" si="237"/>
        <v>3</v>
      </c>
      <c r="BS819" s="1">
        <f t="shared" si="238"/>
        <v>301</v>
      </c>
      <c r="BT819" s="1">
        <f>COUNTIF($BS$10:BS819,601)</f>
        <v>17</v>
      </c>
      <c r="BU819" s="1">
        <f t="shared" si="239"/>
        <v>1</v>
      </c>
    </row>
    <row r="820" spans="2:73">
      <c r="B820" s="1" t="str">
        <f t="shared" si="235"/>
        <v>SkillDescBrief4011403</v>
      </c>
      <c r="C820" s="1" t="str">
        <f t="shared" si="236"/>
        <v>SkillDescDetail401140302</v>
      </c>
      <c r="D820" s="3">
        <v>401140302</v>
      </c>
      <c r="E820" s="3">
        <v>4011403</v>
      </c>
      <c r="F820" s="3">
        <v>2</v>
      </c>
      <c r="G820" s="3" t="s">
        <v>332</v>
      </c>
      <c r="H820" s="3"/>
      <c r="I820" s="3" t="s">
        <v>333</v>
      </c>
      <c r="J820" s="3"/>
      <c r="K820" s="3" t="s">
        <v>334</v>
      </c>
      <c r="L820" s="3"/>
      <c r="M820" s="3"/>
      <c r="N820" s="3"/>
      <c r="O820" s="3"/>
      <c r="P820" s="3"/>
      <c r="Q820" s="3" t="s">
        <v>335</v>
      </c>
      <c r="R820" s="3"/>
      <c r="S820" s="3" t="str">
        <f>IF(H820="","",$B$2&amp;G820&amp;$B$2&amp;$B$1&amp;H820)</f>
        <v/>
      </c>
      <c r="T820" s="3" t="str">
        <f>IF(J820="","",$B$2&amp;I820&amp;$B$2&amp;$B$1&amp;J820)</f>
        <v/>
      </c>
      <c r="U820" s="3" t="str">
        <f>IF(L820="","",$B$2&amp;K820&amp;$B$2&amp;$B$1&amp;L820)</f>
        <v/>
      </c>
      <c r="V820" s="3" t="str">
        <f>IF(N820="","",$B$2&amp;M820&amp;$B$2&amp;$B$1&amp;N820)</f>
        <v/>
      </c>
      <c r="W820" s="3" t="str">
        <f>IF(P820="","",$B$2&amp;O820&amp;$B$2&amp;$B$1&amp;P820)</f>
        <v/>
      </c>
      <c r="X820" s="3" t="str">
        <f>IF(R820="","",$B$2&amp;Q820&amp;$B$2&amp;$B$1&amp;R820)</f>
        <v/>
      </c>
      <c r="Y820" s="3" t="str">
        <f t="shared" si="233"/>
        <v>{}</v>
      </c>
      <c r="Z820" s="11" t="s">
        <v>358</v>
      </c>
      <c r="AA820" s="11" t="str">
        <f t="shared" si="243"/>
        <v>2级：放置在产业中时，产业收入提高&lt;c=A6EC41&gt;8&lt;/c&gt;倍，产业升级消耗减少&lt;c=A6EC41&gt;8&lt;/c&gt;倍</v>
      </c>
      <c r="AB820" s="11"/>
      <c r="AC820" s="11"/>
      <c r="AD820" s="11">
        <v>2</v>
      </c>
      <c r="AE820" s="11"/>
      <c r="AF820" s="11" t="s">
        <v>345</v>
      </c>
      <c r="AG820" s="11"/>
      <c r="AH820" s="11"/>
      <c r="AI820" s="11"/>
      <c r="AJ820" s="11" t="s">
        <v>359</v>
      </c>
      <c r="AK820" s="11" t="str">
        <f t="shared" si="248"/>
        <v>&lt;c=A6EC41&gt;</v>
      </c>
      <c r="AL820" s="11">
        <f>AL819*4</f>
        <v>8</v>
      </c>
      <c r="AM820" s="11" t="s">
        <v>298</v>
      </c>
      <c r="AN820" s="11" t="s">
        <v>360</v>
      </c>
      <c r="AO820" s="11" t="s">
        <v>304</v>
      </c>
      <c r="AP820" s="11">
        <f>AP819*4</f>
        <v>8</v>
      </c>
      <c r="AQ820" s="11" t="s">
        <v>298</v>
      </c>
      <c r="AR820" s="11" t="s">
        <v>361</v>
      </c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 t="str">
        <f t="shared" si="234"/>
        <v>使产业收入提高，升级消耗减少</v>
      </c>
      <c r="BQ820" s="11" t="str">
        <f t="shared" si="242"/>
        <v>2级：放置在产业中时，产业收入提高&lt;c=A6EC41&gt;8&lt;/c&gt;倍，产业升级消耗减少&lt;c=A6EC41&gt;8&lt;/c&gt;倍</v>
      </c>
      <c r="BR820" s="1">
        <f t="shared" si="237"/>
        <v>3</v>
      </c>
      <c r="BS820" s="1">
        <f t="shared" si="238"/>
        <v>302</v>
      </c>
      <c r="BT820" s="1">
        <f>COUNTIF($BS$10:BS820,601)</f>
        <v>17</v>
      </c>
      <c r="BU820" s="1">
        <f t="shared" si="239"/>
        <v>1</v>
      </c>
    </row>
    <row r="821" spans="2:73">
      <c r="B821" s="1" t="str">
        <f t="shared" si="235"/>
        <v>SkillDescBrief4011403</v>
      </c>
      <c r="C821" s="1" t="str">
        <f t="shared" si="236"/>
        <v>SkillDescDetail401140303</v>
      </c>
      <c r="D821" s="3">
        <v>401140303</v>
      </c>
      <c r="E821" s="3">
        <v>4011403</v>
      </c>
      <c r="F821" s="3">
        <v>3</v>
      </c>
      <c r="G821" s="3" t="s">
        <v>332</v>
      </c>
      <c r="H821" s="3"/>
      <c r="I821" s="3" t="s">
        <v>333</v>
      </c>
      <c r="J821" s="3"/>
      <c r="K821" s="3" t="s">
        <v>334</v>
      </c>
      <c r="L821" s="3"/>
      <c r="M821" s="3"/>
      <c r="N821" s="3"/>
      <c r="O821" s="3"/>
      <c r="P821" s="3"/>
      <c r="Q821" s="3" t="s">
        <v>335</v>
      </c>
      <c r="R821" s="3"/>
      <c r="S821" s="3" t="str">
        <f>IF(H821="","",$B$2&amp;G821&amp;$B$2&amp;$B$1&amp;H821)</f>
        <v/>
      </c>
      <c r="T821" s="3" t="str">
        <f>IF(J821="","",$B$2&amp;I821&amp;$B$2&amp;$B$1&amp;J821)</f>
        <v/>
      </c>
      <c r="U821" s="3" t="str">
        <f>IF(L821="","",$B$2&amp;K821&amp;$B$2&amp;$B$1&amp;L821)</f>
        <v/>
      </c>
      <c r="V821" s="3" t="str">
        <f>IF(N821="","",$B$2&amp;M821&amp;$B$2&amp;$B$1&amp;N821)</f>
        <v/>
      </c>
      <c r="W821" s="3" t="str">
        <f>IF(P821="","",$B$2&amp;O821&amp;$B$2&amp;$B$1&amp;P821)</f>
        <v/>
      </c>
      <c r="X821" s="3" t="str">
        <f>IF(R821="","",$B$2&amp;Q821&amp;$B$2&amp;$B$1&amp;R821)</f>
        <v/>
      </c>
      <c r="Y821" s="3" t="str">
        <f t="shared" si="233"/>
        <v>{}</v>
      </c>
      <c r="Z821" s="11" t="s">
        <v>358</v>
      </c>
      <c r="AA821" s="11" t="str">
        <f t="shared" si="243"/>
        <v>3级：放置在产业中时，产业收入提高&lt;c=A6EC41&gt;32&lt;/c&gt;倍，产业升级消耗减少&lt;c=A6EC41&gt;32&lt;/c&gt;倍</v>
      </c>
      <c r="AB821" s="11"/>
      <c r="AC821" s="11"/>
      <c r="AD821" s="11">
        <v>3</v>
      </c>
      <c r="AE821" s="11"/>
      <c r="AF821" s="11" t="s">
        <v>345</v>
      </c>
      <c r="AG821" s="11"/>
      <c r="AH821" s="11"/>
      <c r="AI821" s="11"/>
      <c r="AJ821" s="11" t="s">
        <v>359</v>
      </c>
      <c r="AK821" s="11" t="str">
        <f t="shared" si="248"/>
        <v>&lt;c=A6EC41&gt;</v>
      </c>
      <c r="AL821" s="11">
        <f>AL820*4</f>
        <v>32</v>
      </c>
      <c r="AM821" s="11" t="s">
        <v>298</v>
      </c>
      <c r="AN821" s="11" t="s">
        <v>360</v>
      </c>
      <c r="AO821" s="11" t="s">
        <v>304</v>
      </c>
      <c r="AP821" s="11">
        <f>AP820*4</f>
        <v>32</v>
      </c>
      <c r="AQ821" s="11" t="s">
        <v>298</v>
      </c>
      <c r="AR821" s="11" t="s">
        <v>361</v>
      </c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 t="str">
        <f t="shared" si="234"/>
        <v>使产业收入提高，升级消耗减少</v>
      </c>
      <c r="BQ821" s="11" t="str">
        <f t="shared" si="242"/>
        <v>3级：放置在产业中时，产业收入提高&lt;c=A6EC41&gt;32&lt;/c&gt;倍，产业升级消耗减少&lt;c=A6EC41&gt;32&lt;/c&gt;倍</v>
      </c>
      <c r="BR821" s="1">
        <f t="shared" si="237"/>
        <v>3</v>
      </c>
      <c r="BS821" s="1">
        <f t="shared" si="238"/>
        <v>303</v>
      </c>
      <c r="BT821" s="1">
        <f>COUNTIF($BS$10:BS821,601)</f>
        <v>17</v>
      </c>
      <c r="BU821" s="1">
        <f t="shared" si="239"/>
        <v>1</v>
      </c>
    </row>
    <row r="822" spans="2:73">
      <c r="B822" s="1" t="str">
        <f t="shared" si="235"/>
        <v>SkillDescBrief4011403</v>
      </c>
      <c r="C822" s="1" t="str">
        <f t="shared" si="236"/>
        <v>SkillDescDetail401140304</v>
      </c>
      <c r="D822" s="3">
        <v>401140304</v>
      </c>
      <c r="E822" s="3">
        <v>4011403</v>
      </c>
      <c r="F822" s="3">
        <v>4</v>
      </c>
      <c r="G822" s="3" t="s">
        <v>332</v>
      </c>
      <c r="H822" s="3"/>
      <c r="I822" s="3" t="s">
        <v>333</v>
      </c>
      <c r="J822" s="3"/>
      <c r="K822" s="3" t="s">
        <v>334</v>
      </c>
      <c r="L822" s="3"/>
      <c r="M822" s="3"/>
      <c r="N822" s="3"/>
      <c r="O822" s="3"/>
      <c r="P822" s="3"/>
      <c r="Q822" s="3" t="s">
        <v>335</v>
      </c>
      <c r="R822" s="3"/>
      <c r="S822" s="3" t="str">
        <f>IF(H822="","",$B$2&amp;G822&amp;$B$2&amp;$B$1&amp;H822)</f>
        <v/>
      </c>
      <c r="T822" s="3" t="str">
        <f>IF(J822="","",$B$2&amp;I822&amp;$B$2&amp;$B$1&amp;J822)</f>
        <v/>
      </c>
      <c r="U822" s="3" t="str">
        <f>IF(L822="","",$B$2&amp;K822&amp;$B$2&amp;$B$1&amp;L822)</f>
        <v/>
      </c>
      <c r="V822" s="3" t="str">
        <f>IF(N822="","",$B$2&amp;M822&amp;$B$2&amp;$B$1&amp;N822)</f>
        <v/>
      </c>
      <c r="W822" s="3" t="str">
        <f>IF(P822="","",$B$2&amp;O822&amp;$B$2&amp;$B$1&amp;P822)</f>
        <v/>
      </c>
      <c r="X822" s="3" t="str">
        <f>IF(R822="","",$B$2&amp;Q822&amp;$B$2&amp;$B$1&amp;R822)</f>
        <v/>
      </c>
      <c r="Y822" s="3" t="str">
        <f t="shared" si="233"/>
        <v>{}</v>
      </c>
      <c r="Z822" s="11" t="s">
        <v>358</v>
      </c>
      <c r="AA822" s="11" t="str">
        <f t="shared" si="243"/>
        <v>4级：放置在产业中时，产业收入提高&lt;c=A6EC41&gt;64&lt;/c&gt;倍，产业升级消耗减少&lt;c=A6EC41&gt;64&lt;/c&gt;倍</v>
      </c>
      <c r="AB822" s="11"/>
      <c r="AC822" s="11"/>
      <c r="AD822" s="11">
        <v>4</v>
      </c>
      <c r="AE822" s="11"/>
      <c r="AF822" s="11" t="s">
        <v>345</v>
      </c>
      <c r="AG822" s="11"/>
      <c r="AH822" s="11"/>
      <c r="AI822" s="11"/>
      <c r="AJ822" s="11" t="s">
        <v>359</v>
      </c>
      <c r="AK822" s="11" t="str">
        <f t="shared" si="248"/>
        <v>&lt;c=A6EC41&gt;</v>
      </c>
      <c r="AL822" s="11">
        <v>64</v>
      </c>
      <c r="AM822" s="11" t="s">
        <v>298</v>
      </c>
      <c r="AN822" s="11" t="s">
        <v>360</v>
      </c>
      <c r="AO822" s="11" t="s">
        <v>304</v>
      </c>
      <c r="AP822" s="11">
        <v>64</v>
      </c>
      <c r="AQ822" s="11" t="s">
        <v>298</v>
      </c>
      <c r="AR822" s="11" t="s">
        <v>361</v>
      </c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 t="str">
        <f t="shared" si="234"/>
        <v>使产业收入提高，升级消耗减少</v>
      </c>
      <c r="BQ822" s="11" t="str">
        <f t="shared" si="242"/>
        <v>4级：放置在产业中时，产业收入提高&lt;c=A6EC41&gt;64&lt;/c&gt;倍，产业升级消耗减少&lt;c=A6EC41&gt;64&lt;/c&gt;倍</v>
      </c>
      <c r="BR822" s="1">
        <f t="shared" si="237"/>
        <v>3</v>
      </c>
      <c r="BS822" s="1">
        <f t="shared" si="238"/>
        <v>304</v>
      </c>
      <c r="BT822" s="1">
        <f>COUNTIF($BS$10:BS822,601)</f>
        <v>17</v>
      </c>
      <c r="BU822" s="1">
        <f t="shared" si="239"/>
        <v>1</v>
      </c>
    </row>
    <row r="823" spans="2:73">
      <c r="B823" s="1" t="str">
        <f t="shared" si="235"/>
        <v>SkillDescBrief4011403</v>
      </c>
      <c r="C823" s="1" t="str">
        <f t="shared" si="236"/>
        <v>SkillDescDetail401140305</v>
      </c>
      <c r="D823" s="3">
        <v>401140305</v>
      </c>
      <c r="E823" s="3">
        <v>4011403</v>
      </c>
      <c r="F823" s="3">
        <v>5</v>
      </c>
      <c r="G823" s="3" t="s">
        <v>332</v>
      </c>
      <c r="H823" s="3"/>
      <c r="I823" s="3" t="s">
        <v>333</v>
      </c>
      <c r="J823" s="3"/>
      <c r="K823" s="3" t="s">
        <v>334</v>
      </c>
      <c r="L823" s="3"/>
      <c r="M823" s="3"/>
      <c r="N823" s="3"/>
      <c r="O823" s="3"/>
      <c r="P823" s="3"/>
      <c r="Q823" s="3" t="s">
        <v>335</v>
      </c>
      <c r="R823" s="3"/>
      <c r="S823" s="3" t="str">
        <f>IF(H823="","",$B$2&amp;G823&amp;$B$2&amp;$B$1&amp;H823)</f>
        <v/>
      </c>
      <c r="T823" s="3" t="str">
        <f>IF(J823="","",$B$2&amp;I823&amp;$B$2&amp;$B$1&amp;J823)</f>
        <v/>
      </c>
      <c r="U823" s="3" t="str">
        <f>IF(L823="","",$B$2&amp;K823&amp;$B$2&amp;$B$1&amp;L823)</f>
        <v/>
      </c>
      <c r="V823" s="3" t="str">
        <f>IF(N823="","",$B$2&amp;M823&amp;$B$2&amp;$B$1&amp;N823)</f>
        <v/>
      </c>
      <c r="W823" s="3" t="str">
        <f>IF(P823="","",$B$2&amp;O823&amp;$B$2&amp;$B$1&amp;P823)</f>
        <v/>
      </c>
      <c r="X823" s="3" t="str">
        <f>IF(R823="","",$B$2&amp;Q823&amp;$B$2&amp;$B$1&amp;R823)</f>
        <v/>
      </c>
      <c r="Y823" s="3" t="str">
        <f t="shared" si="233"/>
        <v>{}</v>
      </c>
      <c r="Z823" s="11" t="s">
        <v>358</v>
      </c>
      <c r="AA823" s="11" t="str">
        <f t="shared" si="243"/>
        <v>5级：放置在产业中时，产业收入提高&lt;c=A6EC41&gt;128&lt;/c&gt;倍，产业升级消耗减少&lt;c=A6EC41&gt;128&lt;/c&gt;倍</v>
      </c>
      <c r="AB823" s="11"/>
      <c r="AC823" s="11"/>
      <c r="AD823" s="11">
        <v>5</v>
      </c>
      <c r="AE823" s="11"/>
      <c r="AF823" s="11" t="s">
        <v>345</v>
      </c>
      <c r="AG823" s="11"/>
      <c r="AH823" s="11"/>
      <c r="AI823" s="11"/>
      <c r="AJ823" s="11" t="s">
        <v>359</v>
      </c>
      <c r="AK823" s="11" t="str">
        <f t="shared" si="248"/>
        <v>&lt;c=A6EC41&gt;</v>
      </c>
      <c r="AL823" s="11">
        <v>128</v>
      </c>
      <c r="AM823" s="11" t="s">
        <v>298</v>
      </c>
      <c r="AN823" s="11" t="s">
        <v>360</v>
      </c>
      <c r="AO823" s="11" t="s">
        <v>304</v>
      </c>
      <c r="AP823" s="11">
        <v>128</v>
      </c>
      <c r="AQ823" s="11" t="s">
        <v>298</v>
      </c>
      <c r="AR823" s="11" t="s">
        <v>361</v>
      </c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 t="str">
        <f t="shared" si="234"/>
        <v>使产业收入提高，升级消耗减少</v>
      </c>
      <c r="BQ823" s="11" t="str">
        <f t="shared" si="242"/>
        <v>5级：放置在产业中时，产业收入提高&lt;c=A6EC41&gt;128&lt;/c&gt;倍，产业升级消耗减少&lt;c=A6EC41&gt;128&lt;/c&gt;倍</v>
      </c>
      <c r="BR823" s="1">
        <f t="shared" si="237"/>
        <v>3</v>
      </c>
      <c r="BS823" s="1">
        <f t="shared" si="238"/>
        <v>305</v>
      </c>
      <c r="BT823" s="1">
        <f>COUNTIF($BS$10:BS823,601)</f>
        <v>17</v>
      </c>
      <c r="BU823" s="1">
        <f t="shared" si="239"/>
        <v>1</v>
      </c>
    </row>
    <row r="824" spans="2:73">
      <c r="B824" s="1" t="str">
        <f t="shared" si="235"/>
        <v>SkillDescBrief// 战斗被动</v>
      </c>
      <c r="C824" s="1" t="str">
        <f t="shared" si="236"/>
        <v>SkillDescDetail// 战斗被动1</v>
      </c>
      <c r="D824" s="7" t="s">
        <v>337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 t="str">
        <f t="shared" si="233"/>
        <v/>
      </c>
      <c r="Z824" s="10" t="s">
        <v>336</v>
      </c>
      <c r="AA824" s="10" t="str">
        <f t="shared" si="243"/>
        <v/>
      </c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 t="str">
        <f t="shared" si="234"/>
        <v/>
      </c>
      <c r="BQ824" s="10" t="str">
        <f t="shared" si="242"/>
        <v/>
      </c>
      <c r="BR824" s="1">
        <f t="shared" si="237"/>
        <v>0</v>
      </c>
      <c r="BS824" s="1">
        <f t="shared" si="238"/>
        <v>0</v>
      </c>
      <c r="BT824" s="1">
        <f>COUNTIF($BS$10:BS824,601)</f>
        <v>17</v>
      </c>
      <c r="BU824" s="1">
        <f t="shared" si="239"/>
        <v>1</v>
      </c>
    </row>
    <row r="825" spans="2:73">
      <c r="B825" s="1" t="str">
        <f t="shared" si="235"/>
        <v>SkillDescBrief4011404</v>
      </c>
      <c r="C825" s="1" t="str">
        <f t="shared" si="236"/>
        <v>SkillDescDetail401140401</v>
      </c>
      <c r="D825" s="3">
        <v>401140401</v>
      </c>
      <c r="E825" s="3">
        <v>4011404</v>
      </c>
      <c r="F825" s="3">
        <v>1</v>
      </c>
      <c r="G825" s="3" t="s">
        <v>332</v>
      </c>
      <c r="H825" s="3">
        <v>0.25</v>
      </c>
      <c r="I825" s="3" t="s">
        <v>333</v>
      </c>
      <c r="J825" s="3"/>
      <c r="K825" s="3" t="s">
        <v>334</v>
      </c>
      <c r="L825" s="3">
        <f ca="1">ROUND(_xlfn.XLOOKUP($F825,$D$1:$D$5,$E$1:$E$5)*OFFSET(L825,5-$F825,0)/0.05,0)*0.05</f>
        <v>0.7</v>
      </c>
      <c r="M825" s="3"/>
      <c r="N825" s="3"/>
      <c r="O825" s="3"/>
      <c r="P825" s="3"/>
      <c r="Q825" s="3" t="s">
        <v>335</v>
      </c>
      <c r="R825" s="3"/>
      <c r="S825" s="3" t="str">
        <f>IF(H825="","",$B$2&amp;G825&amp;$B$2&amp;$B$1&amp;H825)</f>
        <v>"AtkPower":0.25</v>
      </c>
      <c r="T825" s="3" t="str">
        <f>IF(J825="","",$B$2&amp;I825&amp;$B$2&amp;$B$1&amp;J825)</f>
        <v/>
      </c>
      <c r="U825" s="3" t="str">
        <f ca="1">IF(L825="","",$B$2&amp;K825&amp;$B$2&amp;$B$1&amp;L825)</f>
        <v>"BuffPower":0.7</v>
      </c>
      <c r="V825" s="3" t="str">
        <f>IF(N825="","",$B$2&amp;M825&amp;$B$2&amp;$B$1&amp;N825)</f>
        <v/>
      </c>
      <c r="W825" s="3" t="str">
        <f>IF(P825="","",$B$2&amp;O825&amp;$B$2&amp;$B$1&amp;P825)</f>
        <v/>
      </c>
      <c r="X825" s="3" t="str">
        <f>IF(R825="","",$B$2&amp;Q825&amp;$B$2&amp;$B$1&amp;R825)</f>
        <v/>
      </c>
      <c r="Y825" s="3" t="str">
        <f ca="1" t="shared" si="233"/>
        <v>{"AtkPower":0.25,"BuffPower":0.7}</v>
      </c>
      <c r="Z825" s="11" t="s">
        <v>562</v>
      </c>
      <c r="AA825" s="11" t="str">
        <f t="shared" si="243"/>
        <v>攻击附带&lt;c=A6EC41&gt;1&lt;/c&gt;层中毒效果，提高自身&lt;c=A6EC41&gt;25%&lt;/c&gt;攻击速度</v>
      </c>
      <c r="AB825" s="11"/>
      <c r="AC825" s="11"/>
      <c r="AD825" s="11"/>
      <c r="AE825" s="11"/>
      <c r="AF825" s="11"/>
      <c r="AG825" s="11"/>
      <c r="AH825" s="11"/>
      <c r="AI825" s="11"/>
      <c r="AJ825" s="11" t="s">
        <v>563</v>
      </c>
      <c r="AK825" s="11" t="str">
        <f>$B$6</f>
        <v>&lt;c=A6EC41&gt;</v>
      </c>
      <c r="AL825" s="11">
        <v>1</v>
      </c>
      <c r="AM825" s="11" t="s">
        <v>298</v>
      </c>
      <c r="AN825" s="11" t="s">
        <v>564</v>
      </c>
      <c r="AO825" s="11" t="s">
        <v>304</v>
      </c>
      <c r="AP825" s="11" t="str">
        <f>ROUND($H825*100,2)&amp;"%"</f>
        <v>25%</v>
      </c>
      <c r="AQ825" s="11" t="s">
        <v>298</v>
      </c>
      <c r="AR825" s="11" t="s">
        <v>565</v>
      </c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 t="str">
        <f t="shared" si="234"/>
        <v>周期性使攻击附带中毒效果并提高攻击速度</v>
      </c>
      <c r="BQ825" s="11" t="str">
        <f t="shared" si="242"/>
        <v>攻击附带&lt;c=A6EC41&gt;1&lt;/c&gt;层中毒效果，提高自身&lt;c=A6EC41&gt;25%&lt;/c&gt;攻击速度</v>
      </c>
      <c r="BR825" s="1">
        <f t="shared" si="237"/>
        <v>4</v>
      </c>
      <c r="BS825" s="1">
        <f t="shared" si="238"/>
        <v>401</v>
      </c>
      <c r="BT825" s="1">
        <f>COUNTIF($BS$10:BS825,601)</f>
        <v>17</v>
      </c>
      <c r="BU825" s="1">
        <f t="shared" si="239"/>
        <v>1</v>
      </c>
    </row>
    <row r="826" spans="2:73">
      <c r="B826" s="1" t="str">
        <f t="shared" si="235"/>
        <v>SkillDescBrief4011404</v>
      </c>
      <c r="C826" s="1" t="str">
        <f t="shared" si="236"/>
        <v>SkillDescDetail401140402</v>
      </c>
      <c r="D826" s="3">
        <v>401140402</v>
      </c>
      <c r="E826" s="3">
        <v>4011404</v>
      </c>
      <c r="F826" s="3">
        <v>2</v>
      </c>
      <c r="G826" s="3" t="s">
        <v>332</v>
      </c>
      <c r="H826" s="3">
        <v>0.3</v>
      </c>
      <c r="I826" s="3" t="s">
        <v>333</v>
      </c>
      <c r="J826" s="3"/>
      <c r="K826" s="3" t="s">
        <v>334</v>
      </c>
      <c r="L826" s="3">
        <f ca="1">ROUND(_xlfn.XLOOKUP($F826,$D$1:$D$5,$E$1:$E$5)*OFFSET(L826,5-$F826,0)/0.05,0)*0.05</f>
        <v>0.75</v>
      </c>
      <c r="M826" s="3"/>
      <c r="N826" s="3"/>
      <c r="O826" s="3"/>
      <c r="P826" s="3"/>
      <c r="Q826" s="3" t="s">
        <v>335</v>
      </c>
      <c r="R826" s="3"/>
      <c r="S826" s="3" t="str">
        <f>IF(H826="","",$B$2&amp;G826&amp;$B$2&amp;$B$1&amp;H826)</f>
        <v>"AtkPower":0.3</v>
      </c>
      <c r="T826" s="3" t="str">
        <f>IF(J826="","",$B$2&amp;I826&amp;$B$2&amp;$B$1&amp;J826)</f>
        <v/>
      </c>
      <c r="U826" s="3" t="str">
        <f ca="1">IF(L826="","",$B$2&amp;K826&amp;$B$2&amp;$B$1&amp;L826)</f>
        <v>"BuffPower":0.75</v>
      </c>
      <c r="V826" s="3" t="str">
        <f>IF(N826="","",$B$2&amp;M826&amp;$B$2&amp;$B$1&amp;N826)</f>
        <v/>
      </c>
      <c r="W826" s="3" t="str">
        <f>IF(P826="","",$B$2&amp;O826&amp;$B$2&amp;$B$1&amp;P826)</f>
        <v/>
      </c>
      <c r="X826" s="3" t="str">
        <f>IF(R826="","",$B$2&amp;Q826&amp;$B$2&amp;$B$1&amp;R826)</f>
        <v/>
      </c>
      <c r="Y826" s="3" t="str">
        <f ca="1" t="shared" si="233"/>
        <v>{"AtkPower":0.3,"BuffPower":0.75}</v>
      </c>
      <c r="Z826" s="11" t="s">
        <v>562</v>
      </c>
      <c r="AA826" s="11" t="str">
        <f t="shared" si="243"/>
        <v>2级：攻击速度加成提高至&lt;q=attr_atk&gt;&lt;c=A6EC41&gt;30%&lt;/c&gt;</v>
      </c>
      <c r="AB826" s="11"/>
      <c r="AC826" s="11"/>
      <c r="AD826" s="11">
        <v>2</v>
      </c>
      <c r="AE826" s="11"/>
      <c r="AF826" s="11" t="s">
        <v>345</v>
      </c>
      <c r="AG826" s="11"/>
      <c r="AH826" s="11"/>
      <c r="AI826" s="11"/>
      <c r="AJ826" s="11" t="s">
        <v>566</v>
      </c>
      <c r="AK826" s="11" t="str">
        <f t="shared" ref="AK826:AK829" si="249">$B$8&amp;$B$6</f>
        <v>&lt;q=attr_atk&gt;&lt;c=A6EC41&gt;</v>
      </c>
      <c r="AL826" s="11" t="str">
        <f t="shared" ref="AL826:AL829" si="250">ROUND($H826*100,2)&amp;"%"</f>
        <v>30%</v>
      </c>
      <c r="AM826" s="11" t="s">
        <v>298</v>
      </c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 t="str">
        <f t="shared" si="234"/>
        <v>周期性使攻击附带中毒效果并提高攻击速度</v>
      </c>
      <c r="BQ826" s="11" t="str">
        <f t="shared" si="242"/>
        <v>2级：攻击速度加成提高至&lt;q=attr_atk&gt;&lt;c=A6EC41&gt;30%&lt;/c&gt;</v>
      </c>
      <c r="BR826" s="1">
        <f t="shared" si="237"/>
        <v>4</v>
      </c>
      <c r="BS826" s="1">
        <f t="shared" si="238"/>
        <v>402</v>
      </c>
      <c r="BT826" s="1">
        <f>COUNTIF($BS$10:BS826,601)</f>
        <v>17</v>
      </c>
      <c r="BU826" s="1">
        <f t="shared" si="239"/>
        <v>1</v>
      </c>
    </row>
    <row r="827" spans="2:73">
      <c r="B827" s="1" t="str">
        <f t="shared" si="235"/>
        <v>SkillDescBrief4011404</v>
      </c>
      <c r="C827" s="1" t="str">
        <f t="shared" si="236"/>
        <v>SkillDescDetail401140403</v>
      </c>
      <c r="D827" s="3">
        <v>401140403</v>
      </c>
      <c r="E827" s="3">
        <v>4011404</v>
      </c>
      <c r="F827" s="3">
        <v>3</v>
      </c>
      <c r="G827" s="3" t="s">
        <v>332</v>
      </c>
      <c r="H827" s="3">
        <f ca="1">ROUND(_xlfn.XLOOKUP($F827,$D$1:$D$5,$E$1:$E$5)*OFFSET(H827,5-$F827,0)/0.05,0)*0.05</f>
        <v>0.35</v>
      </c>
      <c r="I827" s="3" t="s">
        <v>333</v>
      </c>
      <c r="J827" s="3"/>
      <c r="K827" s="3" t="s">
        <v>334</v>
      </c>
      <c r="L827" s="3">
        <f ca="1">ROUND(_xlfn.XLOOKUP($F827,$D$1:$D$5,$E$1:$E$5)*OFFSET(L827,5-$F827,0)/0.05,0)*0.05</f>
        <v>0.8</v>
      </c>
      <c r="M827" s="3"/>
      <c r="N827" s="3"/>
      <c r="O827" s="3"/>
      <c r="P827" s="3"/>
      <c r="Q827" s="3" t="s">
        <v>335</v>
      </c>
      <c r="R827" s="3"/>
      <c r="S827" s="3" t="str">
        <f ca="1">IF(H827="","",$B$2&amp;G827&amp;$B$2&amp;$B$1&amp;H827)</f>
        <v>"AtkPower":0.35</v>
      </c>
      <c r="T827" s="3" t="str">
        <f>IF(J827="","",$B$2&amp;I827&amp;$B$2&amp;$B$1&amp;J827)</f>
        <v/>
      </c>
      <c r="U827" s="3" t="str">
        <f ca="1">IF(L827="","",$B$2&amp;K827&amp;$B$2&amp;$B$1&amp;L827)</f>
        <v>"BuffPower":0.8</v>
      </c>
      <c r="V827" s="3" t="str">
        <f>IF(N827="","",$B$2&amp;M827&amp;$B$2&amp;$B$1&amp;N827)</f>
        <v/>
      </c>
      <c r="W827" s="3" t="str">
        <f>IF(P827="","",$B$2&amp;O827&amp;$B$2&amp;$B$1&amp;P827)</f>
        <v/>
      </c>
      <c r="X827" s="3" t="str">
        <f>IF(R827="","",$B$2&amp;Q827&amp;$B$2&amp;$B$1&amp;R827)</f>
        <v/>
      </c>
      <c r="Y827" s="3" t="str">
        <f ca="1" t="shared" si="233"/>
        <v>{"AtkPower":0.35,"BuffPower":0.8}</v>
      </c>
      <c r="Z827" s="11" t="s">
        <v>562</v>
      </c>
      <c r="AA827" s="11" t="str">
        <f ca="1" t="shared" si="243"/>
        <v>3级：攻击速度加成提高至&lt;q=attr_atk&gt;&lt;c=A6EC41&gt;35%&lt;/c&gt;</v>
      </c>
      <c r="AB827" s="11"/>
      <c r="AC827" s="11"/>
      <c r="AD827" s="11">
        <v>3</v>
      </c>
      <c r="AE827" s="11"/>
      <c r="AF827" s="11" t="s">
        <v>345</v>
      </c>
      <c r="AG827" s="11"/>
      <c r="AH827" s="11"/>
      <c r="AI827" s="11"/>
      <c r="AJ827" s="11" t="s">
        <v>566</v>
      </c>
      <c r="AK827" s="11" t="str">
        <f t="shared" si="249"/>
        <v>&lt;q=attr_atk&gt;&lt;c=A6EC41&gt;</v>
      </c>
      <c r="AL827" s="11" t="str">
        <f ca="1" t="shared" si="250"/>
        <v>35%</v>
      </c>
      <c r="AM827" s="11" t="s">
        <v>298</v>
      </c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 t="str">
        <f t="shared" si="234"/>
        <v>周期性使攻击附带中毒效果并提高攻击速度</v>
      </c>
      <c r="BQ827" s="11" t="str">
        <f ca="1" t="shared" si="242"/>
        <v>3级：攻击速度加成提高至&lt;q=attr_atk&gt;&lt;c=A6EC41&gt;35%&lt;/c&gt;</v>
      </c>
      <c r="BR827" s="1">
        <f t="shared" si="237"/>
        <v>4</v>
      </c>
      <c r="BS827" s="1">
        <f t="shared" si="238"/>
        <v>403</v>
      </c>
      <c r="BT827" s="1">
        <f>COUNTIF($BS$10:BS827,601)</f>
        <v>17</v>
      </c>
      <c r="BU827" s="1">
        <f t="shared" si="239"/>
        <v>1</v>
      </c>
    </row>
    <row r="828" spans="2:73">
      <c r="B828" s="1" t="str">
        <f t="shared" si="235"/>
        <v>SkillDescBrief4011404</v>
      </c>
      <c r="C828" s="1" t="str">
        <f t="shared" si="236"/>
        <v>SkillDescDetail401140404</v>
      </c>
      <c r="D828" s="3">
        <v>401140404</v>
      </c>
      <c r="E828" s="3">
        <v>4011404</v>
      </c>
      <c r="F828" s="3">
        <v>4</v>
      </c>
      <c r="G828" s="3" t="s">
        <v>332</v>
      </c>
      <c r="H828" s="3">
        <f ca="1">ROUND(_xlfn.XLOOKUP($F828,$D$1:$D$5,$E$1:$E$5)*OFFSET(H828,5-$F828,0)/0.05,0)*0.05</f>
        <v>0.4</v>
      </c>
      <c r="I828" s="3" t="s">
        <v>333</v>
      </c>
      <c r="J828" s="3"/>
      <c r="K828" s="3" t="s">
        <v>334</v>
      </c>
      <c r="L828" s="3">
        <f ca="1">ROUND(_xlfn.XLOOKUP($F828,$D$1:$D$5,$E$1:$E$5)*OFFSET(L828,5-$F828,0)/0.05,0)*0.05</f>
        <v>0.9</v>
      </c>
      <c r="M828" s="3"/>
      <c r="N828" s="3"/>
      <c r="O828" s="3"/>
      <c r="P828" s="3"/>
      <c r="Q828" s="3" t="s">
        <v>335</v>
      </c>
      <c r="R828" s="3"/>
      <c r="S828" s="3" t="str">
        <f ca="1">IF(H828="","",$B$2&amp;G828&amp;$B$2&amp;$B$1&amp;H828)</f>
        <v>"AtkPower":0.4</v>
      </c>
      <c r="T828" s="3" t="str">
        <f>IF(J828="","",$B$2&amp;I828&amp;$B$2&amp;$B$1&amp;J828)</f>
        <v/>
      </c>
      <c r="U828" s="3" t="str">
        <f ca="1">IF(L828="","",$B$2&amp;K828&amp;$B$2&amp;$B$1&amp;L828)</f>
        <v>"BuffPower":0.9</v>
      </c>
      <c r="V828" s="3" t="str">
        <f>IF(N828="","",$B$2&amp;M828&amp;$B$2&amp;$B$1&amp;N828)</f>
        <v/>
      </c>
      <c r="W828" s="3" t="str">
        <f>IF(P828="","",$B$2&amp;O828&amp;$B$2&amp;$B$1&amp;P828)</f>
        <v/>
      </c>
      <c r="X828" s="3" t="str">
        <f>IF(R828="","",$B$2&amp;Q828&amp;$B$2&amp;$B$1&amp;R828)</f>
        <v/>
      </c>
      <c r="Y828" s="3" t="str">
        <f ca="1" t="shared" si="233"/>
        <v>{"AtkPower":0.4,"BuffPower":0.9}</v>
      </c>
      <c r="Z828" s="11" t="s">
        <v>562</v>
      </c>
      <c r="AA828" s="11" t="str">
        <f ca="1" t="shared" si="243"/>
        <v>4级：攻击速度加成提高至&lt;q=attr_atk&gt;&lt;c=A6EC41&gt;40%&lt;/c&gt;</v>
      </c>
      <c r="AB828" s="11"/>
      <c r="AC828" s="11"/>
      <c r="AD828" s="11">
        <v>4</v>
      </c>
      <c r="AE828" s="11"/>
      <c r="AF828" s="11" t="s">
        <v>345</v>
      </c>
      <c r="AG828" s="11"/>
      <c r="AH828" s="11"/>
      <c r="AI828" s="11"/>
      <c r="AJ828" s="11" t="s">
        <v>566</v>
      </c>
      <c r="AK828" s="11" t="str">
        <f t="shared" si="249"/>
        <v>&lt;q=attr_atk&gt;&lt;c=A6EC41&gt;</v>
      </c>
      <c r="AL828" s="11" t="str">
        <f ca="1" t="shared" si="250"/>
        <v>40%</v>
      </c>
      <c r="AM828" s="11" t="s">
        <v>298</v>
      </c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 t="str">
        <f t="shared" si="234"/>
        <v>周期性使攻击附带中毒效果并提高攻击速度</v>
      </c>
      <c r="BQ828" s="11" t="str">
        <f ca="1" t="shared" si="242"/>
        <v>4级：攻击速度加成提高至&lt;q=attr_atk&gt;&lt;c=A6EC41&gt;40%&lt;/c&gt;</v>
      </c>
      <c r="BR828" s="1">
        <f t="shared" si="237"/>
        <v>4</v>
      </c>
      <c r="BS828" s="1">
        <f t="shared" si="238"/>
        <v>404</v>
      </c>
      <c r="BT828" s="1">
        <f>COUNTIF($BS$10:BS828,601)</f>
        <v>17</v>
      </c>
      <c r="BU828" s="1">
        <f t="shared" si="239"/>
        <v>1</v>
      </c>
    </row>
    <row r="829" spans="2:73">
      <c r="B829" s="1" t="str">
        <f t="shared" si="235"/>
        <v>SkillDescBrief4011404</v>
      </c>
      <c r="C829" s="1" t="str">
        <f t="shared" si="236"/>
        <v>SkillDescDetail401140405</v>
      </c>
      <c r="D829" s="3">
        <v>401140405</v>
      </c>
      <c r="E829" s="3">
        <v>4011404</v>
      </c>
      <c r="F829" s="3">
        <v>5</v>
      </c>
      <c r="G829" s="3" t="s">
        <v>332</v>
      </c>
      <c r="H829" s="3">
        <v>0.45</v>
      </c>
      <c r="I829" s="3" t="s">
        <v>333</v>
      </c>
      <c r="J829" s="3"/>
      <c r="K829" s="3" t="s">
        <v>334</v>
      </c>
      <c r="L829" s="3">
        <v>1</v>
      </c>
      <c r="M829" s="3"/>
      <c r="N829" s="3"/>
      <c r="O829" s="3"/>
      <c r="P829" s="3"/>
      <c r="Q829" s="3" t="s">
        <v>335</v>
      </c>
      <c r="R829" s="3"/>
      <c r="S829" s="3" t="str">
        <f>IF(H829="","",$B$2&amp;G829&amp;$B$2&amp;$B$1&amp;H829)</f>
        <v>"AtkPower":0.45</v>
      </c>
      <c r="T829" s="3" t="str">
        <f>IF(J829="","",$B$2&amp;I829&amp;$B$2&amp;$B$1&amp;J829)</f>
        <v/>
      </c>
      <c r="U829" s="3" t="str">
        <f>IF(L829="","",$B$2&amp;K829&amp;$B$2&amp;$B$1&amp;L829)</f>
        <v>"BuffPower":1</v>
      </c>
      <c r="V829" s="3" t="str">
        <f>IF(N829="","",$B$2&amp;M829&amp;$B$2&amp;$B$1&amp;N829)</f>
        <v/>
      </c>
      <c r="W829" s="3" t="str">
        <f>IF(P829="","",$B$2&amp;O829&amp;$B$2&amp;$B$1&amp;P829)</f>
        <v/>
      </c>
      <c r="X829" s="3" t="str">
        <f>IF(R829="","",$B$2&amp;Q829&amp;$B$2&amp;$B$1&amp;R829)</f>
        <v/>
      </c>
      <c r="Y829" s="3" t="str">
        <f t="shared" si="233"/>
        <v>{"AtkPower":0.45,"BuffPower":1}</v>
      </c>
      <c r="Z829" s="11" t="s">
        <v>562</v>
      </c>
      <c r="AA829" s="11" t="str">
        <f t="shared" si="243"/>
        <v>5级：攻击速度加成提高至&lt;q=attr_atk&gt;&lt;c=A6EC41&gt;45%&lt;/c&gt;</v>
      </c>
      <c r="AB829" s="11"/>
      <c r="AC829" s="11"/>
      <c r="AD829" s="11">
        <v>5</v>
      </c>
      <c r="AE829" s="11"/>
      <c r="AF829" s="11" t="s">
        <v>345</v>
      </c>
      <c r="AG829" s="11"/>
      <c r="AH829" s="11"/>
      <c r="AI829" s="11"/>
      <c r="AJ829" s="11" t="s">
        <v>566</v>
      </c>
      <c r="AK829" s="11" t="str">
        <f t="shared" si="249"/>
        <v>&lt;q=attr_atk&gt;&lt;c=A6EC41&gt;</v>
      </c>
      <c r="AL829" s="11" t="str">
        <f t="shared" si="250"/>
        <v>45%</v>
      </c>
      <c r="AM829" s="11" t="s">
        <v>298</v>
      </c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 t="str">
        <f t="shared" si="234"/>
        <v>周期性使攻击附带中毒效果并提高攻击速度</v>
      </c>
      <c r="BQ829" s="11" t="str">
        <f t="shared" si="242"/>
        <v>5级：攻击速度加成提高至&lt;q=attr_atk&gt;&lt;c=A6EC41&gt;45%&lt;/c&gt;</v>
      </c>
      <c r="BR829" s="1">
        <f t="shared" si="237"/>
        <v>4</v>
      </c>
      <c r="BS829" s="1">
        <f t="shared" si="238"/>
        <v>405</v>
      </c>
      <c r="BT829" s="1">
        <f>COUNTIF($BS$10:BS829,601)</f>
        <v>17</v>
      </c>
      <c r="BU829" s="1">
        <f t="shared" si="239"/>
        <v>1</v>
      </c>
    </row>
    <row r="830" spans="2:73">
      <c r="B830" s="1" t="str">
        <f t="shared" si="235"/>
        <v>SkillDescBrief// 战斗被动</v>
      </c>
      <c r="C830" s="1" t="str">
        <f t="shared" si="236"/>
        <v>SkillDescDetail// 战斗被动2</v>
      </c>
      <c r="D830" s="7" t="s">
        <v>338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 t="str">
        <f t="shared" si="233"/>
        <v/>
      </c>
      <c r="Z830" s="10" t="s">
        <v>336</v>
      </c>
      <c r="AA830" s="10" t="str">
        <f t="shared" si="243"/>
        <v/>
      </c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 t="str">
        <f t="shared" si="234"/>
        <v/>
      </c>
      <c r="BQ830" s="10" t="str">
        <f t="shared" si="242"/>
        <v/>
      </c>
      <c r="BR830" s="1">
        <f t="shared" si="237"/>
        <v>0</v>
      </c>
      <c r="BS830" s="1">
        <f t="shared" si="238"/>
        <v>0</v>
      </c>
      <c r="BT830" s="1">
        <f>COUNTIF($BS$10:BS830,601)</f>
        <v>17</v>
      </c>
      <c r="BU830" s="1">
        <f t="shared" si="239"/>
        <v>1</v>
      </c>
    </row>
    <row r="831" spans="2:73">
      <c r="B831" s="1" t="str">
        <f t="shared" si="235"/>
        <v>SkillDescBrief4011405</v>
      </c>
      <c r="C831" s="1" t="str">
        <f t="shared" si="236"/>
        <v>SkillDescDetail401140501</v>
      </c>
      <c r="D831" s="3">
        <v>401140501</v>
      </c>
      <c r="E831" s="3">
        <v>4011405</v>
      </c>
      <c r="F831" s="3">
        <v>1</v>
      </c>
      <c r="G831" s="3" t="s">
        <v>332</v>
      </c>
      <c r="H831" s="3"/>
      <c r="I831" s="3" t="s">
        <v>333</v>
      </c>
      <c r="J831" s="3"/>
      <c r="K831" s="3" t="s">
        <v>334</v>
      </c>
      <c r="L831" s="3"/>
      <c r="M831" s="3"/>
      <c r="N831" s="3"/>
      <c r="O831" s="3"/>
      <c r="P831" s="3"/>
      <c r="Q831" s="3" t="s">
        <v>335</v>
      </c>
      <c r="R831" s="3"/>
      <c r="S831" s="3" t="str">
        <f>IF(H831="","",$B$2&amp;G831&amp;$B$2&amp;$B$1&amp;H831)</f>
        <v/>
      </c>
      <c r="T831" s="3" t="str">
        <f>IF(J831="","",$B$2&amp;I831&amp;$B$2&amp;$B$1&amp;J831)</f>
        <v/>
      </c>
      <c r="U831" s="3" t="str">
        <f>IF(L831="","",$B$2&amp;K831&amp;$B$2&amp;$B$1&amp;L831)</f>
        <v/>
      </c>
      <c r="V831" s="3" t="str">
        <f>IF(N831="","",$B$2&amp;M831&amp;$B$2&amp;$B$1&amp;N831)</f>
        <v/>
      </c>
      <c r="W831" s="3" t="str">
        <f>IF(P831="","",$B$2&amp;O831&amp;$B$2&amp;$B$1&amp;P831)</f>
        <v/>
      </c>
      <c r="X831" s="3" t="str">
        <f>IF(R831="","",$B$2&amp;Q831&amp;$B$2&amp;$B$1&amp;R831)</f>
        <v/>
      </c>
      <c r="Y831" s="3" t="str">
        <f t="shared" si="233"/>
        <v>{}</v>
      </c>
      <c r="Z831" s="11" t="s">
        <v>336</v>
      </c>
      <c r="AA831" s="11" t="str">
        <f t="shared" si="243"/>
        <v/>
      </c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 t="str">
        <f t="shared" si="234"/>
        <v/>
      </c>
      <c r="BQ831" s="11" t="str">
        <f t="shared" si="242"/>
        <v/>
      </c>
      <c r="BR831" s="1">
        <f t="shared" si="237"/>
        <v>5</v>
      </c>
      <c r="BS831" s="1">
        <f t="shared" si="238"/>
        <v>501</v>
      </c>
      <c r="BT831" s="1">
        <f>COUNTIF($BS$10:BS831,601)</f>
        <v>17</v>
      </c>
      <c r="BU831" s="1">
        <f t="shared" si="239"/>
        <v>1</v>
      </c>
    </row>
    <row r="832" spans="2:73">
      <c r="B832" s="1" t="str">
        <f t="shared" si="235"/>
        <v>SkillDescBrief4011405</v>
      </c>
      <c r="C832" s="1" t="str">
        <f t="shared" si="236"/>
        <v>SkillDescDetail401140502</v>
      </c>
      <c r="D832" s="3">
        <v>401140502</v>
      </c>
      <c r="E832" s="3">
        <v>4011405</v>
      </c>
      <c r="F832" s="3">
        <v>2</v>
      </c>
      <c r="G832" s="3" t="s">
        <v>332</v>
      </c>
      <c r="H832" s="3"/>
      <c r="I832" s="3" t="s">
        <v>333</v>
      </c>
      <c r="J832" s="3"/>
      <c r="K832" s="3" t="s">
        <v>334</v>
      </c>
      <c r="L832" s="3"/>
      <c r="M832" s="3"/>
      <c r="N832" s="3"/>
      <c r="O832" s="3"/>
      <c r="P832" s="3"/>
      <c r="Q832" s="3" t="s">
        <v>335</v>
      </c>
      <c r="R832" s="3"/>
      <c r="S832" s="3" t="str">
        <f>IF(H832="","",$B$2&amp;G832&amp;$B$2&amp;$B$1&amp;H832)</f>
        <v/>
      </c>
      <c r="T832" s="3" t="str">
        <f>IF(J832="","",$B$2&amp;I832&amp;$B$2&amp;$B$1&amp;J832)</f>
        <v/>
      </c>
      <c r="U832" s="3" t="str">
        <f>IF(L832="","",$B$2&amp;K832&amp;$B$2&amp;$B$1&amp;L832)</f>
        <v/>
      </c>
      <c r="V832" s="3" t="str">
        <f>IF(N832="","",$B$2&amp;M832&amp;$B$2&amp;$B$1&amp;N832)</f>
        <v/>
      </c>
      <c r="W832" s="3" t="str">
        <f>IF(P832="","",$B$2&amp;O832&amp;$B$2&amp;$B$1&amp;P832)</f>
        <v/>
      </c>
      <c r="X832" s="3" t="str">
        <f>IF(R832="","",$B$2&amp;Q832&amp;$B$2&amp;$B$1&amp;R832)</f>
        <v/>
      </c>
      <c r="Y832" s="3" t="str">
        <f t="shared" si="233"/>
        <v>{}</v>
      </c>
      <c r="Z832" s="11" t="s">
        <v>336</v>
      </c>
      <c r="AA832" s="11" t="str">
        <f t="shared" si="243"/>
        <v/>
      </c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 t="str">
        <f t="shared" si="234"/>
        <v/>
      </c>
      <c r="BQ832" s="11" t="str">
        <f t="shared" si="242"/>
        <v/>
      </c>
      <c r="BR832" s="1">
        <f t="shared" si="237"/>
        <v>5</v>
      </c>
      <c r="BS832" s="1">
        <f t="shared" si="238"/>
        <v>502</v>
      </c>
      <c r="BT832" s="1">
        <f>COUNTIF($BS$10:BS832,601)</f>
        <v>17</v>
      </c>
      <c r="BU832" s="1">
        <f t="shared" si="239"/>
        <v>1</v>
      </c>
    </row>
    <row r="833" spans="2:73">
      <c r="B833" s="1" t="str">
        <f t="shared" si="235"/>
        <v>SkillDescBrief4011405</v>
      </c>
      <c r="C833" s="1" t="str">
        <f t="shared" si="236"/>
        <v>SkillDescDetail401140503</v>
      </c>
      <c r="D833" s="3">
        <v>401140503</v>
      </c>
      <c r="E833" s="3">
        <v>4011405</v>
      </c>
      <c r="F833" s="3">
        <v>3</v>
      </c>
      <c r="G833" s="3" t="s">
        <v>332</v>
      </c>
      <c r="H833" s="3"/>
      <c r="I833" s="3" t="s">
        <v>333</v>
      </c>
      <c r="J833" s="3"/>
      <c r="K833" s="3" t="s">
        <v>334</v>
      </c>
      <c r="L833" s="3"/>
      <c r="M833" s="3"/>
      <c r="N833" s="3"/>
      <c r="O833" s="3"/>
      <c r="P833" s="3"/>
      <c r="Q833" s="3" t="s">
        <v>335</v>
      </c>
      <c r="R833" s="3"/>
      <c r="S833" s="3" t="str">
        <f>IF(H833="","",$B$2&amp;G833&amp;$B$2&amp;$B$1&amp;H833)</f>
        <v/>
      </c>
      <c r="T833" s="3" t="str">
        <f>IF(J833="","",$B$2&amp;I833&amp;$B$2&amp;$B$1&amp;J833)</f>
        <v/>
      </c>
      <c r="U833" s="3" t="str">
        <f>IF(L833="","",$B$2&amp;K833&amp;$B$2&amp;$B$1&amp;L833)</f>
        <v/>
      </c>
      <c r="V833" s="3" t="str">
        <f>IF(N833="","",$B$2&amp;M833&amp;$B$2&amp;$B$1&amp;N833)</f>
        <v/>
      </c>
      <c r="W833" s="3" t="str">
        <f>IF(P833="","",$B$2&amp;O833&amp;$B$2&amp;$B$1&amp;P833)</f>
        <v/>
      </c>
      <c r="X833" s="3" t="str">
        <f>IF(R833="","",$B$2&amp;Q833&amp;$B$2&amp;$B$1&amp;R833)</f>
        <v/>
      </c>
      <c r="Y833" s="3" t="str">
        <f t="shared" si="233"/>
        <v>{}</v>
      </c>
      <c r="Z833" s="11" t="s">
        <v>336</v>
      </c>
      <c r="AA833" s="11" t="str">
        <f t="shared" si="243"/>
        <v/>
      </c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 t="str">
        <f t="shared" si="234"/>
        <v/>
      </c>
      <c r="BQ833" s="11" t="str">
        <f t="shared" si="242"/>
        <v/>
      </c>
      <c r="BR833" s="1">
        <f t="shared" si="237"/>
        <v>5</v>
      </c>
      <c r="BS833" s="1">
        <f t="shared" si="238"/>
        <v>503</v>
      </c>
      <c r="BT833" s="1">
        <f>COUNTIF($BS$10:BS833,601)</f>
        <v>17</v>
      </c>
      <c r="BU833" s="1">
        <f t="shared" si="239"/>
        <v>1</v>
      </c>
    </row>
    <row r="834" spans="2:73">
      <c r="B834" s="1" t="str">
        <f t="shared" si="235"/>
        <v>SkillDescBrief4011405</v>
      </c>
      <c r="C834" s="1" t="str">
        <f t="shared" si="236"/>
        <v>SkillDescDetail401140504</v>
      </c>
      <c r="D834" s="3">
        <v>401140504</v>
      </c>
      <c r="E834" s="3">
        <v>4011405</v>
      </c>
      <c r="F834" s="3">
        <v>4</v>
      </c>
      <c r="G834" s="3" t="s">
        <v>332</v>
      </c>
      <c r="H834" s="3"/>
      <c r="I834" s="3" t="s">
        <v>333</v>
      </c>
      <c r="J834" s="3"/>
      <c r="K834" s="3" t="s">
        <v>334</v>
      </c>
      <c r="L834" s="3"/>
      <c r="M834" s="3"/>
      <c r="N834" s="3"/>
      <c r="O834" s="3"/>
      <c r="P834" s="3"/>
      <c r="Q834" s="3" t="s">
        <v>335</v>
      </c>
      <c r="R834" s="3"/>
      <c r="S834" s="3" t="str">
        <f>IF(H834="","",$B$2&amp;G834&amp;$B$2&amp;$B$1&amp;H834)</f>
        <v/>
      </c>
      <c r="T834" s="3" t="str">
        <f>IF(J834="","",$B$2&amp;I834&amp;$B$2&amp;$B$1&amp;J834)</f>
        <v/>
      </c>
      <c r="U834" s="3" t="str">
        <f>IF(L834="","",$B$2&amp;K834&amp;$B$2&amp;$B$1&amp;L834)</f>
        <v/>
      </c>
      <c r="V834" s="3" t="str">
        <f>IF(N834="","",$B$2&amp;M834&amp;$B$2&amp;$B$1&amp;N834)</f>
        <v/>
      </c>
      <c r="W834" s="3" t="str">
        <f>IF(P834="","",$B$2&amp;O834&amp;$B$2&amp;$B$1&amp;P834)</f>
        <v/>
      </c>
      <c r="X834" s="3" t="str">
        <f>IF(R834="","",$B$2&amp;Q834&amp;$B$2&amp;$B$1&amp;R834)</f>
        <v/>
      </c>
      <c r="Y834" s="3" t="str">
        <f t="shared" si="233"/>
        <v>{}</v>
      </c>
      <c r="Z834" s="11" t="s">
        <v>336</v>
      </c>
      <c r="AA834" s="11" t="str">
        <f t="shared" si="243"/>
        <v/>
      </c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 t="str">
        <f t="shared" si="234"/>
        <v/>
      </c>
      <c r="BQ834" s="11" t="str">
        <f t="shared" si="242"/>
        <v/>
      </c>
      <c r="BR834" s="1">
        <f t="shared" si="237"/>
        <v>5</v>
      </c>
      <c r="BS834" s="1">
        <f t="shared" si="238"/>
        <v>504</v>
      </c>
      <c r="BT834" s="1">
        <f>COUNTIF($BS$10:BS834,601)</f>
        <v>17</v>
      </c>
      <c r="BU834" s="1">
        <f t="shared" si="239"/>
        <v>1</v>
      </c>
    </row>
    <row r="835" spans="2:73">
      <c r="B835" s="1" t="str">
        <f t="shared" si="235"/>
        <v>SkillDescBrief4011405</v>
      </c>
      <c r="C835" s="1" t="str">
        <f t="shared" si="236"/>
        <v>SkillDescDetail401140505</v>
      </c>
      <c r="D835" s="3">
        <v>401140505</v>
      </c>
      <c r="E835" s="3">
        <v>4011405</v>
      </c>
      <c r="F835" s="3">
        <v>5</v>
      </c>
      <c r="G835" s="3" t="s">
        <v>332</v>
      </c>
      <c r="H835" s="3"/>
      <c r="I835" s="3" t="s">
        <v>333</v>
      </c>
      <c r="J835" s="3"/>
      <c r="K835" s="3" t="s">
        <v>334</v>
      </c>
      <c r="L835" s="3"/>
      <c r="M835" s="3"/>
      <c r="N835" s="3"/>
      <c r="O835" s="3"/>
      <c r="P835" s="3"/>
      <c r="Q835" s="3" t="s">
        <v>335</v>
      </c>
      <c r="R835" s="3"/>
      <c r="S835" s="3" t="str">
        <f>IF(H835="","",$B$2&amp;G835&amp;$B$2&amp;$B$1&amp;H835)</f>
        <v/>
      </c>
      <c r="T835" s="3" t="str">
        <f>IF(J835="","",$B$2&amp;I835&amp;$B$2&amp;$B$1&amp;J835)</f>
        <v/>
      </c>
      <c r="U835" s="3" t="str">
        <f>IF(L835="","",$B$2&amp;K835&amp;$B$2&amp;$B$1&amp;L835)</f>
        <v/>
      </c>
      <c r="V835" s="3" t="str">
        <f>IF(N835="","",$B$2&amp;M835&amp;$B$2&amp;$B$1&amp;N835)</f>
        <v/>
      </c>
      <c r="W835" s="3" t="str">
        <f>IF(P835="","",$B$2&amp;O835&amp;$B$2&amp;$B$1&amp;P835)</f>
        <v/>
      </c>
      <c r="X835" s="3" t="str">
        <f>IF(R835="","",$B$2&amp;Q835&amp;$B$2&amp;$B$1&amp;R835)</f>
        <v/>
      </c>
      <c r="Y835" s="3" t="str">
        <f t="shared" si="233"/>
        <v>{}</v>
      </c>
      <c r="Z835" s="11" t="s">
        <v>336</v>
      </c>
      <c r="AA835" s="11" t="str">
        <f t="shared" si="243"/>
        <v/>
      </c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 t="str">
        <f t="shared" si="234"/>
        <v/>
      </c>
      <c r="BQ835" s="11" t="str">
        <f t="shared" si="242"/>
        <v/>
      </c>
      <c r="BR835" s="1">
        <f t="shared" si="237"/>
        <v>5</v>
      </c>
      <c r="BS835" s="1">
        <f t="shared" si="238"/>
        <v>505</v>
      </c>
      <c r="BT835" s="1">
        <f>COUNTIF($BS$10:BS835,601)</f>
        <v>17</v>
      </c>
      <c r="BU835" s="1">
        <f t="shared" si="239"/>
        <v>1</v>
      </c>
    </row>
    <row r="836" spans="2:73">
      <c r="B836" s="1" t="str">
        <f t="shared" si="235"/>
        <v>SkillDescBrief// 战斗被动</v>
      </c>
      <c r="C836" s="1" t="str">
        <f t="shared" si="236"/>
        <v>SkillDescDetail// 战斗被动3</v>
      </c>
      <c r="D836" s="7" t="s">
        <v>339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 t="str">
        <f t="shared" si="233"/>
        <v/>
      </c>
      <c r="Z836" s="10" t="s">
        <v>336</v>
      </c>
      <c r="AA836" s="10" t="str">
        <f t="shared" si="243"/>
        <v/>
      </c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 t="str">
        <f t="shared" si="234"/>
        <v/>
      </c>
      <c r="BQ836" s="10" t="str">
        <f t="shared" si="242"/>
        <v/>
      </c>
      <c r="BR836" s="1">
        <f t="shared" si="237"/>
        <v>0</v>
      </c>
      <c r="BS836" s="1">
        <f t="shared" si="238"/>
        <v>0</v>
      </c>
      <c r="BT836" s="1">
        <f>COUNTIF($BS$10:BS836,601)</f>
        <v>17</v>
      </c>
      <c r="BU836" s="1">
        <f t="shared" si="239"/>
        <v>1</v>
      </c>
    </row>
    <row r="837" spans="2:73">
      <c r="B837" s="1" t="str">
        <f t="shared" si="235"/>
        <v>SkillDescBrief4011406</v>
      </c>
      <c r="C837" s="1" t="str">
        <f t="shared" si="236"/>
        <v>SkillDescDetail401140601</v>
      </c>
      <c r="D837" s="3">
        <v>401140601</v>
      </c>
      <c r="E837" s="3">
        <v>4011406</v>
      </c>
      <c r="F837" s="3">
        <v>1</v>
      </c>
      <c r="G837" s="3" t="s">
        <v>332</v>
      </c>
      <c r="H837" s="3"/>
      <c r="I837" s="3" t="s">
        <v>333</v>
      </c>
      <c r="J837" s="3"/>
      <c r="K837" s="3" t="s">
        <v>334</v>
      </c>
      <c r="L837" s="3"/>
      <c r="M837" s="3"/>
      <c r="N837" s="3"/>
      <c r="O837" s="3"/>
      <c r="P837" s="3"/>
      <c r="Q837" s="3" t="s">
        <v>335</v>
      </c>
      <c r="R837" s="3"/>
      <c r="S837" s="3" t="str">
        <f>IF(H837="","",$B$2&amp;G837&amp;$B$2&amp;$B$1&amp;H837)</f>
        <v/>
      </c>
      <c r="T837" s="3" t="str">
        <f>IF(J837="","",$B$2&amp;I837&amp;$B$2&amp;$B$1&amp;J837)</f>
        <v/>
      </c>
      <c r="U837" s="3" t="str">
        <f>IF(L837="","",$B$2&amp;K837&amp;$B$2&amp;$B$1&amp;L837)</f>
        <v/>
      </c>
      <c r="V837" s="3" t="str">
        <f>IF(N837="","",$B$2&amp;M837&amp;$B$2&amp;$B$1&amp;N837)</f>
        <v/>
      </c>
      <c r="W837" s="3" t="str">
        <f>IF(P837="","",$B$2&amp;O837&amp;$B$2&amp;$B$1&amp;P837)</f>
        <v/>
      </c>
      <c r="X837" s="3" t="str">
        <f>IF(R837="","",$B$2&amp;Q837&amp;$B$2&amp;$B$1&amp;R837)</f>
        <v/>
      </c>
      <c r="Y837" s="3" t="str">
        <f t="shared" si="233"/>
        <v>{}</v>
      </c>
      <c r="Z837" s="11" t="s">
        <v>341</v>
      </c>
      <c r="AA837" s="11" t="str">
        <f t="shared" si="243"/>
        <v>投掷燃烧瓶，对&lt;c=A6EC41&gt;1&lt;/c&gt;个敌人造成&lt;q=attr_atk&gt;&lt;c=A6EC41&gt;0%&lt;/c&gt;伤害</v>
      </c>
      <c r="AB837" s="11"/>
      <c r="AC837" s="11"/>
      <c r="AD837" s="11"/>
      <c r="AE837" s="11"/>
      <c r="AF837" s="11"/>
      <c r="AG837" s="11"/>
      <c r="AH837" s="11"/>
      <c r="AI837" s="11"/>
      <c r="AJ837" s="11" t="s">
        <v>342</v>
      </c>
      <c r="AK837" s="11" t="str">
        <f>$B$6</f>
        <v>&lt;c=A6EC41&gt;</v>
      </c>
      <c r="AL837" s="11">
        <v>1</v>
      </c>
      <c r="AM837" s="11" t="s">
        <v>298</v>
      </c>
      <c r="AN837" s="11" t="s">
        <v>343</v>
      </c>
      <c r="AO837" s="11"/>
      <c r="AP837" s="11"/>
      <c r="AQ837" s="11"/>
      <c r="AR837" s="11"/>
      <c r="AS837" s="11" t="str">
        <f t="shared" ref="AS837:AS841" si="251">$B$8&amp;$B$6</f>
        <v>&lt;q=attr_atk&gt;&lt;c=A6EC41&gt;</v>
      </c>
      <c r="AT837" s="13" t="str">
        <f t="shared" ref="AT837:AT841" si="252">ROUND(H837*100,2)&amp;"%"</f>
        <v>0%</v>
      </c>
      <c r="AU837" s="11" t="s">
        <v>298</v>
      </c>
      <c r="AV837" s="11" t="s">
        <v>344</v>
      </c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 t="str">
        <f t="shared" si="234"/>
        <v>这是另一个专属装备技能，它必须很好很强大</v>
      </c>
      <c r="BQ837" s="11" t="str">
        <f t="shared" si="242"/>
        <v>投掷燃烧瓶，对&lt;c=A6EC41&gt;1&lt;/c&gt;个敌人造成&lt;q=attr_atk&gt;&lt;c=A6EC41&gt;0%&lt;/c&gt;伤害</v>
      </c>
      <c r="BR837" s="1">
        <f t="shared" si="237"/>
        <v>6</v>
      </c>
      <c r="BS837" s="1">
        <f t="shared" si="238"/>
        <v>601</v>
      </c>
      <c r="BT837" s="1">
        <f>COUNTIF($BS$10:BS837,601)</f>
        <v>18</v>
      </c>
      <c r="BU837" s="1">
        <f t="shared" si="239"/>
        <v>0</v>
      </c>
    </row>
    <row r="838" spans="2:73">
      <c r="B838" s="1" t="str">
        <f t="shared" si="235"/>
        <v>SkillDescBrief4011406</v>
      </c>
      <c r="C838" s="1" t="str">
        <f t="shared" si="236"/>
        <v>SkillDescDetail401140602</v>
      </c>
      <c r="D838" s="3">
        <v>401140602</v>
      </c>
      <c r="E838" s="3">
        <v>4011406</v>
      </c>
      <c r="F838" s="3">
        <v>2</v>
      </c>
      <c r="G838" s="3" t="s">
        <v>332</v>
      </c>
      <c r="H838" s="3"/>
      <c r="I838" s="3" t="s">
        <v>333</v>
      </c>
      <c r="J838" s="3"/>
      <c r="K838" s="3" t="s">
        <v>334</v>
      </c>
      <c r="L838" s="3"/>
      <c r="M838" s="3"/>
      <c r="N838" s="3"/>
      <c r="O838" s="3"/>
      <c r="P838" s="3"/>
      <c r="Q838" s="3" t="s">
        <v>335</v>
      </c>
      <c r="R838" s="3"/>
      <c r="S838" s="3" t="str">
        <f>IF(H838="","",$B$2&amp;G838&amp;$B$2&amp;$B$1&amp;H838)</f>
        <v/>
      </c>
      <c r="T838" s="3" t="str">
        <f>IF(J838="","",$B$2&amp;I838&amp;$B$2&amp;$B$1&amp;J838)</f>
        <v/>
      </c>
      <c r="U838" s="3" t="str">
        <f>IF(L838="","",$B$2&amp;K838&amp;$B$2&amp;$B$1&amp;L838)</f>
        <v/>
      </c>
      <c r="V838" s="3" t="str">
        <f>IF(N838="","",$B$2&amp;M838&amp;$B$2&amp;$B$1&amp;N838)</f>
        <v/>
      </c>
      <c r="W838" s="3" t="str">
        <f>IF(P838="","",$B$2&amp;O838&amp;$B$2&amp;$B$1&amp;P838)</f>
        <v/>
      </c>
      <c r="X838" s="3" t="str">
        <f>IF(R838="","",$B$2&amp;Q838&amp;$B$2&amp;$B$1&amp;R838)</f>
        <v/>
      </c>
      <c r="Y838" s="3" t="str">
        <f t="shared" si="233"/>
        <v>{}</v>
      </c>
      <c r="Z838" s="11" t="s">
        <v>341</v>
      </c>
      <c r="AA838" s="11" t="str">
        <f t="shared" si="243"/>
        <v>2级：伤害提升至&lt;q=attr_atk&gt;&lt;c=A6EC41&gt;0%&lt;/c&gt;</v>
      </c>
      <c r="AB838" s="11"/>
      <c r="AC838" s="11"/>
      <c r="AD838" s="11">
        <v>2</v>
      </c>
      <c r="AE838" s="11"/>
      <c r="AF838" s="11" t="s">
        <v>345</v>
      </c>
      <c r="AG838" s="11"/>
      <c r="AH838" s="11"/>
      <c r="AI838" s="11"/>
      <c r="AJ838" s="11"/>
      <c r="AK838" s="11"/>
      <c r="AL838" s="11"/>
      <c r="AM838" s="11"/>
      <c r="AN838" s="11" t="s">
        <v>346</v>
      </c>
      <c r="AO838" s="11"/>
      <c r="AP838" s="11"/>
      <c r="AQ838" s="11"/>
      <c r="AR838" s="11"/>
      <c r="AS838" s="11" t="str">
        <f t="shared" si="251"/>
        <v>&lt;q=attr_atk&gt;&lt;c=A6EC41&gt;</v>
      </c>
      <c r="AT838" s="13" t="str">
        <f t="shared" si="252"/>
        <v>0%</v>
      </c>
      <c r="AU838" s="11" t="s">
        <v>298</v>
      </c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 t="str">
        <f t="shared" si="234"/>
        <v>这是另一个专属装备技能，它必须很好很强大</v>
      </c>
      <c r="BQ838" s="11" t="str">
        <f t="shared" si="242"/>
        <v>2级：伤害提升至&lt;q=attr_atk&gt;&lt;c=A6EC41&gt;0%&lt;/c&gt;</v>
      </c>
      <c r="BR838" s="1">
        <f t="shared" si="237"/>
        <v>6</v>
      </c>
      <c r="BS838" s="1">
        <f t="shared" si="238"/>
        <v>602</v>
      </c>
      <c r="BT838" s="1">
        <f>COUNTIF($BS$10:BS838,601)</f>
        <v>18</v>
      </c>
      <c r="BU838" s="1">
        <f t="shared" si="239"/>
        <v>0</v>
      </c>
    </row>
    <row r="839" spans="2:73">
      <c r="B839" s="1" t="str">
        <f t="shared" si="235"/>
        <v>SkillDescBrief4011406</v>
      </c>
      <c r="C839" s="1" t="str">
        <f t="shared" si="236"/>
        <v>SkillDescDetail401140603</v>
      </c>
      <c r="D839" s="3">
        <v>401140603</v>
      </c>
      <c r="E839" s="3">
        <v>4011406</v>
      </c>
      <c r="F839" s="3">
        <v>3</v>
      </c>
      <c r="G839" s="3" t="s">
        <v>332</v>
      </c>
      <c r="H839" s="3"/>
      <c r="I839" s="3" t="s">
        <v>333</v>
      </c>
      <c r="J839" s="3"/>
      <c r="K839" s="3" t="s">
        <v>334</v>
      </c>
      <c r="L839" s="3"/>
      <c r="M839" s="3"/>
      <c r="N839" s="3"/>
      <c r="O839" s="3"/>
      <c r="P839" s="3"/>
      <c r="Q839" s="3" t="s">
        <v>335</v>
      </c>
      <c r="R839" s="3"/>
      <c r="S839" s="3" t="str">
        <f>IF(H839="","",$B$2&amp;G839&amp;$B$2&amp;$B$1&amp;H839)</f>
        <v/>
      </c>
      <c r="T839" s="3" t="str">
        <f>IF(J839="","",$B$2&amp;I839&amp;$B$2&amp;$B$1&amp;J839)</f>
        <v/>
      </c>
      <c r="U839" s="3" t="str">
        <f>IF(L839="","",$B$2&amp;K839&amp;$B$2&amp;$B$1&amp;L839)</f>
        <v/>
      </c>
      <c r="V839" s="3" t="str">
        <f>IF(N839="","",$B$2&amp;M839&amp;$B$2&amp;$B$1&amp;N839)</f>
        <v/>
      </c>
      <c r="W839" s="3" t="str">
        <f>IF(P839="","",$B$2&amp;O839&amp;$B$2&amp;$B$1&amp;P839)</f>
        <v/>
      </c>
      <c r="X839" s="3" t="str">
        <f>IF(R839="","",$B$2&amp;Q839&amp;$B$2&amp;$B$1&amp;R839)</f>
        <v/>
      </c>
      <c r="Y839" s="3" t="str">
        <f t="shared" si="233"/>
        <v>{}</v>
      </c>
      <c r="Z839" s="11" t="s">
        <v>341</v>
      </c>
      <c r="AA839" s="11" t="str">
        <f t="shared" si="243"/>
        <v>3级：伤害提升至&lt;q=attr_atk&gt;&lt;c=A6EC41&gt;0%&lt;/c&gt;</v>
      </c>
      <c r="AB839" s="11"/>
      <c r="AC839" s="11"/>
      <c r="AD839" s="11">
        <v>3</v>
      </c>
      <c r="AE839" s="11"/>
      <c r="AF839" s="11" t="s">
        <v>345</v>
      </c>
      <c r="AG839" s="11"/>
      <c r="AH839" s="11"/>
      <c r="AI839" s="11"/>
      <c r="AJ839" s="11"/>
      <c r="AK839" s="11"/>
      <c r="AL839" s="11"/>
      <c r="AM839" s="11"/>
      <c r="AN839" s="11" t="s">
        <v>346</v>
      </c>
      <c r="AO839" s="11"/>
      <c r="AP839" s="11"/>
      <c r="AQ839" s="11"/>
      <c r="AR839" s="11"/>
      <c r="AS839" s="11" t="str">
        <f t="shared" si="251"/>
        <v>&lt;q=attr_atk&gt;&lt;c=A6EC41&gt;</v>
      </c>
      <c r="AT839" s="13" t="str">
        <f t="shared" si="252"/>
        <v>0%</v>
      </c>
      <c r="AU839" s="11" t="s">
        <v>298</v>
      </c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 t="str">
        <f t="shared" si="234"/>
        <v>这是另一个专属装备技能，它必须很好很强大</v>
      </c>
      <c r="BQ839" s="11" t="str">
        <f t="shared" si="242"/>
        <v>3级：伤害提升至&lt;q=attr_atk&gt;&lt;c=A6EC41&gt;0%&lt;/c&gt;</v>
      </c>
      <c r="BR839" s="1">
        <f t="shared" si="237"/>
        <v>6</v>
      </c>
      <c r="BS839" s="1">
        <f t="shared" si="238"/>
        <v>603</v>
      </c>
      <c r="BT839" s="1">
        <f>COUNTIF($BS$10:BS839,601)</f>
        <v>18</v>
      </c>
      <c r="BU839" s="1">
        <f t="shared" si="239"/>
        <v>0</v>
      </c>
    </row>
    <row r="840" spans="2:73">
      <c r="B840" s="1" t="str">
        <f t="shared" si="235"/>
        <v>SkillDescBrief4011406</v>
      </c>
      <c r="C840" s="1" t="str">
        <f t="shared" si="236"/>
        <v>SkillDescDetail401140604</v>
      </c>
      <c r="D840" s="3">
        <v>401140604</v>
      </c>
      <c r="E840" s="3">
        <v>4011406</v>
      </c>
      <c r="F840" s="3">
        <v>4</v>
      </c>
      <c r="G840" s="3" t="s">
        <v>332</v>
      </c>
      <c r="H840" s="3"/>
      <c r="I840" s="3" t="s">
        <v>333</v>
      </c>
      <c r="J840" s="3"/>
      <c r="K840" s="3" t="s">
        <v>334</v>
      </c>
      <c r="L840" s="3"/>
      <c r="M840" s="3"/>
      <c r="N840" s="3"/>
      <c r="O840" s="3"/>
      <c r="P840" s="3"/>
      <c r="Q840" s="3" t="s">
        <v>335</v>
      </c>
      <c r="R840" s="3"/>
      <c r="S840" s="3" t="str">
        <f>IF(H840="","",$B$2&amp;G840&amp;$B$2&amp;$B$1&amp;H840)</f>
        <v/>
      </c>
      <c r="T840" s="3" t="str">
        <f>IF(J840="","",$B$2&amp;I840&amp;$B$2&amp;$B$1&amp;J840)</f>
        <v/>
      </c>
      <c r="U840" s="3" t="str">
        <f>IF(L840="","",$B$2&amp;K840&amp;$B$2&amp;$B$1&amp;L840)</f>
        <v/>
      </c>
      <c r="V840" s="3" t="str">
        <f>IF(N840="","",$B$2&amp;M840&amp;$B$2&amp;$B$1&amp;N840)</f>
        <v/>
      </c>
      <c r="W840" s="3" t="str">
        <f>IF(P840="","",$B$2&amp;O840&amp;$B$2&amp;$B$1&amp;P840)</f>
        <v/>
      </c>
      <c r="X840" s="3" t="str">
        <f>IF(R840="","",$B$2&amp;Q840&amp;$B$2&amp;$B$1&amp;R840)</f>
        <v/>
      </c>
      <c r="Y840" s="3" t="str">
        <f t="shared" si="233"/>
        <v>{}</v>
      </c>
      <c r="Z840" s="11" t="s">
        <v>341</v>
      </c>
      <c r="AA840" s="11" t="str">
        <f t="shared" si="243"/>
        <v>4级：伤害提升至&lt;q=attr_atk&gt;&lt;c=A6EC41&gt;0%&lt;/c&gt;</v>
      </c>
      <c r="AB840" s="11"/>
      <c r="AC840" s="11"/>
      <c r="AD840" s="11">
        <v>4</v>
      </c>
      <c r="AE840" s="11"/>
      <c r="AF840" s="11" t="s">
        <v>345</v>
      </c>
      <c r="AG840" s="11"/>
      <c r="AH840" s="11"/>
      <c r="AI840" s="11"/>
      <c r="AJ840" s="11"/>
      <c r="AK840" s="11"/>
      <c r="AL840" s="11"/>
      <c r="AM840" s="11"/>
      <c r="AN840" s="11" t="s">
        <v>346</v>
      </c>
      <c r="AO840" s="11"/>
      <c r="AP840" s="11"/>
      <c r="AQ840" s="11"/>
      <c r="AR840" s="11"/>
      <c r="AS840" s="11" t="str">
        <f t="shared" si="251"/>
        <v>&lt;q=attr_atk&gt;&lt;c=A6EC41&gt;</v>
      </c>
      <c r="AT840" s="13" t="str">
        <f t="shared" si="252"/>
        <v>0%</v>
      </c>
      <c r="AU840" s="11" t="s">
        <v>298</v>
      </c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 t="str">
        <f t="shared" si="234"/>
        <v>这是另一个专属装备技能，它必须很好很强大</v>
      </c>
      <c r="BQ840" s="11" t="str">
        <f t="shared" si="242"/>
        <v>4级：伤害提升至&lt;q=attr_atk&gt;&lt;c=A6EC41&gt;0%&lt;/c&gt;</v>
      </c>
      <c r="BR840" s="1">
        <f t="shared" si="237"/>
        <v>6</v>
      </c>
      <c r="BS840" s="1">
        <f t="shared" si="238"/>
        <v>604</v>
      </c>
      <c r="BT840" s="1">
        <f>COUNTIF($BS$10:BS840,601)</f>
        <v>18</v>
      </c>
      <c r="BU840" s="1">
        <f t="shared" si="239"/>
        <v>0</v>
      </c>
    </row>
    <row r="841" spans="2:73">
      <c r="B841" s="1" t="str">
        <f t="shared" si="235"/>
        <v>SkillDescBrief4011406</v>
      </c>
      <c r="C841" s="1" t="str">
        <f t="shared" si="236"/>
        <v>SkillDescDetail401140605</v>
      </c>
      <c r="D841" s="3">
        <v>401140605</v>
      </c>
      <c r="E841" s="3">
        <v>4011406</v>
      </c>
      <c r="F841" s="3">
        <v>5</v>
      </c>
      <c r="G841" s="3" t="s">
        <v>332</v>
      </c>
      <c r="H841" s="3"/>
      <c r="I841" s="3" t="s">
        <v>333</v>
      </c>
      <c r="J841" s="3"/>
      <c r="K841" s="3" t="s">
        <v>334</v>
      </c>
      <c r="L841" s="3"/>
      <c r="M841" s="3"/>
      <c r="N841" s="3"/>
      <c r="O841" s="3"/>
      <c r="P841" s="3"/>
      <c r="Q841" s="3" t="s">
        <v>335</v>
      </c>
      <c r="R841" s="3"/>
      <c r="S841" s="3" t="str">
        <f>IF(H841="","",$B$2&amp;G841&amp;$B$2&amp;$B$1&amp;H841)</f>
        <v/>
      </c>
      <c r="T841" s="3" t="str">
        <f>IF(J841="","",$B$2&amp;I841&amp;$B$2&amp;$B$1&amp;J841)</f>
        <v/>
      </c>
      <c r="U841" s="3" t="str">
        <f>IF(L841="","",$B$2&amp;K841&amp;$B$2&amp;$B$1&amp;L841)</f>
        <v/>
      </c>
      <c r="V841" s="3" t="str">
        <f>IF(N841="","",$B$2&amp;M841&amp;$B$2&amp;$B$1&amp;N841)</f>
        <v/>
      </c>
      <c r="W841" s="3" t="str">
        <f>IF(P841="","",$B$2&amp;O841&amp;$B$2&amp;$B$1&amp;P841)</f>
        <v/>
      </c>
      <c r="X841" s="3" t="str">
        <f>IF(R841="","",$B$2&amp;Q841&amp;$B$2&amp;$B$1&amp;R841)</f>
        <v/>
      </c>
      <c r="Y841" s="3" t="str">
        <f t="shared" si="233"/>
        <v>{}</v>
      </c>
      <c r="Z841" s="11" t="s">
        <v>347</v>
      </c>
      <c r="AA841" s="11" t="str">
        <f t="shared" si="243"/>
        <v>5级：伤害提升至&lt;q=attr_atk&gt;&lt;c=A6EC41&gt;0%&lt;/c&gt;</v>
      </c>
      <c r="AB841" s="11"/>
      <c r="AC841" s="11"/>
      <c r="AD841" s="11">
        <v>5</v>
      </c>
      <c r="AE841" s="11"/>
      <c r="AF841" s="11" t="s">
        <v>345</v>
      </c>
      <c r="AG841" s="11"/>
      <c r="AH841" s="11"/>
      <c r="AI841" s="11"/>
      <c r="AJ841" s="11"/>
      <c r="AK841" s="11"/>
      <c r="AL841" s="11"/>
      <c r="AM841" s="11"/>
      <c r="AN841" s="11" t="s">
        <v>346</v>
      </c>
      <c r="AO841" s="11"/>
      <c r="AP841" s="11"/>
      <c r="AQ841" s="11"/>
      <c r="AR841" s="11"/>
      <c r="AS841" s="11" t="str">
        <f t="shared" si="251"/>
        <v>&lt;q=attr_atk&gt;&lt;c=A6EC41&gt;</v>
      </c>
      <c r="AT841" s="13" t="str">
        <f t="shared" si="252"/>
        <v>0%</v>
      </c>
      <c r="AU841" s="11" t="s">
        <v>298</v>
      </c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 t="str">
        <f t="shared" si="234"/>
        <v>这是另一个专属装备技能，它必须非常好非常强大</v>
      </c>
      <c r="BQ841" s="11" t="str">
        <f t="shared" si="242"/>
        <v>5级：伤害提升至&lt;q=attr_atk&gt;&lt;c=A6EC41&gt;0%&lt;/c&gt;</v>
      </c>
      <c r="BR841" s="1">
        <f t="shared" si="237"/>
        <v>6</v>
      </c>
      <c r="BS841" s="1">
        <f t="shared" si="238"/>
        <v>605</v>
      </c>
      <c r="BT841" s="1">
        <f>COUNTIF($BS$10:BS841,601)</f>
        <v>18</v>
      </c>
      <c r="BU841" s="1">
        <f t="shared" si="239"/>
        <v>0</v>
      </c>
    </row>
    <row r="842" spans="2:73">
      <c r="B842" s="1" t="str">
        <f t="shared" si="235"/>
        <v>SkillDescBrief// 战斗被动</v>
      </c>
      <c r="C842" s="1" t="str">
        <f t="shared" si="236"/>
        <v>SkillDescDetail// 战斗被动4</v>
      </c>
      <c r="D842" s="7" t="s">
        <v>340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 t="str">
        <f t="shared" ref="Y842:Y905" si="253">IF(E842="","",$A$3&amp;_xlfn.TEXTJOIN($C$1,1,S842:X842)&amp;$A$4)</f>
        <v/>
      </c>
      <c r="Z842" s="10" t="s">
        <v>336</v>
      </c>
      <c r="AA842" s="10" t="str">
        <f t="shared" si="243"/>
        <v/>
      </c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 t="str">
        <f t="shared" ref="BP842:BP905" si="254">Z842</f>
        <v/>
      </c>
      <c r="BQ842" s="10" t="str">
        <f t="shared" si="242"/>
        <v/>
      </c>
      <c r="BR842" s="1">
        <f t="shared" si="237"/>
        <v>0</v>
      </c>
      <c r="BS842" s="1">
        <f t="shared" si="238"/>
        <v>0</v>
      </c>
      <c r="BT842" s="1">
        <f>COUNTIF($BS$10:BS842,601)</f>
        <v>18</v>
      </c>
      <c r="BU842" s="1">
        <f t="shared" si="239"/>
        <v>0</v>
      </c>
    </row>
    <row r="843" spans="2:73">
      <c r="B843" s="1" t="str">
        <f t="shared" ref="B843:B906" si="255">$C$3&amp;LEFT($D843,7)</f>
        <v>SkillDescBrief4011407</v>
      </c>
      <c r="C843" s="1" t="str">
        <f t="shared" ref="C843:C906" si="256">$C$4&amp;$D843</f>
        <v>SkillDescDetail401140701</v>
      </c>
      <c r="D843" s="3">
        <v>401140701</v>
      </c>
      <c r="E843" s="3">
        <v>4011407</v>
      </c>
      <c r="F843" s="3">
        <v>1</v>
      </c>
      <c r="G843" s="3" t="s">
        <v>332</v>
      </c>
      <c r="H843" s="3">
        <f ca="1">ROUND(_xlfn.XLOOKUP($F843,$D$1:$D$5,$E$1:$E$5)*OFFSET(H843,5-$F843,0)/0.05,0)*0.05</f>
        <v>2.1</v>
      </c>
      <c r="I843" s="3" t="s">
        <v>333</v>
      </c>
      <c r="J843" s="3"/>
      <c r="K843" s="3" t="s">
        <v>334</v>
      </c>
      <c r="L843" s="3"/>
      <c r="M843" s="3"/>
      <c r="N843" s="3"/>
      <c r="O843" s="3"/>
      <c r="P843" s="3"/>
      <c r="Q843" s="3" t="s">
        <v>335</v>
      </c>
      <c r="R843" s="3"/>
      <c r="S843" s="3" t="str">
        <f ca="1">IF(H843="","",$B$2&amp;G843&amp;$B$2&amp;$B$1&amp;H843)</f>
        <v>"AtkPower":2.1</v>
      </c>
      <c r="T843" s="3" t="str">
        <f>IF(J843="","",$B$2&amp;I843&amp;$B$2&amp;$B$1&amp;J843)</f>
        <v/>
      </c>
      <c r="U843" s="3" t="str">
        <f>IF(L843="","",$B$2&amp;K843&amp;$B$2&amp;$B$1&amp;L843)</f>
        <v/>
      </c>
      <c r="V843" s="3" t="str">
        <f>IF(N843="","",$B$2&amp;M843&amp;$B$2&amp;$B$1&amp;N843)</f>
        <v/>
      </c>
      <c r="W843" s="3" t="str">
        <f>IF(P843="","",$B$2&amp;O843&amp;$B$2&amp;$B$1&amp;P843)</f>
        <v/>
      </c>
      <c r="X843" s="3" t="str">
        <f>IF(R843="","",$B$2&amp;Q843&amp;$B$2&amp;$B$1&amp;R843)</f>
        <v/>
      </c>
      <c r="Y843" s="3" t="str">
        <f ca="1" t="shared" si="253"/>
        <v>{"AtkPower":2.1}</v>
      </c>
      <c r="Z843" s="11" t="s">
        <v>567</v>
      </c>
      <c r="AA843" s="11" t="str">
        <f ca="1" t="shared" si="243"/>
        <v>中毒的敌人使用核心技能时会额外受到&lt;q=attr_atk&gt;&lt;c=A6EC41&gt;210%&lt;/c&gt;伤害</v>
      </c>
      <c r="AB843" s="11"/>
      <c r="AC843" s="11"/>
      <c r="AD843" s="11"/>
      <c r="AE843" s="11"/>
      <c r="AF843" s="11"/>
      <c r="AG843" s="11"/>
      <c r="AH843" s="11"/>
      <c r="AI843" s="11"/>
      <c r="AJ843" s="11" t="s">
        <v>568</v>
      </c>
      <c r="AK843" s="11" t="str">
        <f>$B$8&amp;$B$6</f>
        <v>&lt;q=attr_atk&gt;&lt;c=A6EC41&gt;</v>
      </c>
      <c r="AL843" s="11" t="str">
        <f ca="1">ROUND($H843*100,2)&amp;"%"</f>
        <v>210%</v>
      </c>
      <c r="AM843" s="11" t="s">
        <v>298</v>
      </c>
      <c r="AN843" s="11" t="s">
        <v>344</v>
      </c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 t="str">
        <f t="shared" si="254"/>
        <v>中毒的敌人使用核心技能时会受到伤害</v>
      </c>
      <c r="BQ843" s="11" t="str">
        <f ca="1" t="shared" si="242"/>
        <v>中毒的敌人使用核心技能时会额外受到&lt;q=attr_atk&gt;&lt;c=A6EC41&gt;210%&lt;/c&gt;伤害</v>
      </c>
      <c r="BR843" s="1">
        <f t="shared" ref="BR843:BR906" si="257">MOD(E843,100)</f>
        <v>7</v>
      </c>
      <c r="BS843" s="1">
        <f t="shared" ref="BS843:BS906" si="258">BR843*100+F843</f>
        <v>701</v>
      </c>
      <c r="BT843" s="1">
        <f>COUNTIF($BS$10:BS843,601)</f>
        <v>18</v>
      </c>
      <c r="BU843" s="1">
        <f t="shared" ref="BU843:BU906" si="259">IF(MOD(BT843,2)=0,0,1)</f>
        <v>0</v>
      </c>
    </row>
    <row r="844" spans="2:73">
      <c r="B844" s="1" t="str">
        <f t="shared" si="255"/>
        <v>SkillDescBrief4011407</v>
      </c>
      <c r="C844" s="1" t="str">
        <f t="shared" si="256"/>
        <v>SkillDescDetail401140702</v>
      </c>
      <c r="D844" s="3">
        <v>401140702</v>
      </c>
      <c r="E844" s="3">
        <v>4011407</v>
      </c>
      <c r="F844" s="3">
        <v>2</v>
      </c>
      <c r="G844" s="3" t="s">
        <v>332</v>
      </c>
      <c r="H844" s="3">
        <f ca="1">ROUND(_xlfn.XLOOKUP($F844,$D$1:$D$5,$E$1:$E$5)*OFFSET(H844,5-$F844,0)/0.05,0)*0.05</f>
        <v>2.25</v>
      </c>
      <c r="I844" s="3" t="s">
        <v>333</v>
      </c>
      <c r="J844" s="3"/>
      <c r="K844" s="3" t="s">
        <v>334</v>
      </c>
      <c r="L844" s="3"/>
      <c r="M844" s="3"/>
      <c r="N844" s="3"/>
      <c r="O844" s="3"/>
      <c r="P844" s="3"/>
      <c r="Q844" s="3" t="s">
        <v>335</v>
      </c>
      <c r="R844" s="3"/>
      <c r="S844" s="3" t="str">
        <f ca="1">IF(H844="","",$B$2&amp;G844&amp;$B$2&amp;$B$1&amp;H844)</f>
        <v>"AtkPower":2.25</v>
      </c>
      <c r="T844" s="3" t="str">
        <f>IF(J844="","",$B$2&amp;I844&amp;$B$2&amp;$B$1&amp;J844)</f>
        <v/>
      </c>
      <c r="U844" s="3" t="str">
        <f>IF(L844="","",$B$2&amp;K844&amp;$B$2&amp;$B$1&amp;L844)</f>
        <v/>
      </c>
      <c r="V844" s="3" t="str">
        <f>IF(N844="","",$B$2&amp;M844&amp;$B$2&amp;$B$1&amp;N844)</f>
        <v/>
      </c>
      <c r="W844" s="3" t="str">
        <f>IF(P844="","",$B$2&amp;O844&amp;$B$2&amp;$B$1&amp;P844)</f>
        <v/>
      </c>
      <c r="X844" s="3" t="str">
        <f>IF(R844="","",$B$2&amp;Q844&amp;$B$2&amp;$B$1&amp;R844)</f>
        <v/>
      </c>
      <c r="Y844" s="3" t="str">
        <f ca="1" t="shared" si="253"/>
        <v>{"AtkPower":2.25}</v>
      </c>
      <c r="Z844" s="11" t="s">
        <v>336</v>
      </c>
      <c r="AA844" s="11" t="str">
        <f t="shared" si="243"/>
        <v/>
      </c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 t="str">
        <f t="shared" si="254"/>
        <v/>
      </c>
      <c r="BQ844" s="11" t="str">
        <f t="shared" si="242"/>
        <v/>
      </c>
      <c r="BR844" s="1">
        <f t="shared" si="257"/>
        <v>7</v>
      </c>
      <c r="BS844" s="1">
        <f t="shared" si="258"/>
        <v>702</v>
      </c>
      <c r="BT844" s="1">
        <f>COUNTIF($BS$10:BS844,601)</f>
        <v>18</v>
      </c>
      <c r="BU844" s="1">
        <f t="shared" si="259"/>
        <v>0</v>
      </c>
    </row>
    <row r="845" spans="2:73">
      <c r="B845" s="1" t="str">
        <f t="shared" si="255"/>
        <v>SkillDescBrief4011407</v>
      </c>
      <c r="C845" s="1" t="str">
        <f t="shared" si="256"/>
        <v>SkillDescDetail401140703</v>
      </c>
      <c r="D845" s="3">
        <v>401140703</v>
      </c>
      <c r="E845" s="3">
        <v>4011407</v>
      </c>
      <c r="F845" s="3">
        <v>3</v>
      </c>
      <c r="G845" s="3" t="s">
        <v>332</v>
      </c>
      <c r="H845" s="3">
        <f ca="1">ROUND(_xlfn.XLOOKUP($F845,$D$1:$D$5,$E$1:$E$5)*OFFSET(H845,5-$F845,0)/0.05,0)*0.05</f>
        <v>2.4</v>
      </c>
      <c r="I845" s="3" t="s">
        <v>333</v>
      </c>
      <c r="J845" s="3"/>
      <c r="K845" s="3" t="s">
        <v>334</v>
      </c>
      <c r="L845" s="3"/>
      <c r="M845" s="3"/>
      <c r="N845" s="3"/>
      <c r="O845" s="3"/>
      <c r="P845" s="3"/>
      <c r="Q845" s="3" t="s">
        <v>335</v>
      </c>
      <c r="R845" s="3"/>
      <c r="S845" s="3" t="str">
        <f ca="1">IF(H845="","",$B$2&amp;G845&amp;$B$2&amp;$B$1&amp;H845)</f>
        <v>"AtkPower":2.4</v>
      </c>
      <c r="T845" s="3" t="str">
        <f>IF(J845="","",$B$2&amp;I845&amp;$B$2&amp;$B$1&amp;J845)</f>
        <v/>
      </c>
      <c r="U845" s="3" t="str">
        <f>IF(L845="","",$B$2&amp;K845&amp;$B$2&amp;$B$1&amp;L845)</f>
        <v/>
      </c>
      <c r="V845" s="3" t="str">
        <f>IF(N845="","",$B$2&amp;M845&amp;$B$2&amp;$B$1&amp;N845)</f>
        <v/>
      </c>
      <c r="W845" s="3" t="str">
        <f>IF(P845="","",$B$2&amp;O845&amp;$B$2&amp;$B$1&amp;P845)</f>
        <v/>
      </c>
      <c r="X845" s="3" t="str">
        <f>IF(R845="","",$B$2&amp;Q845&amp;$B$2&amp;$B$1&amp;R845)</f>
        <v/>
      </c>
      <c r="Y845" s="3" t="str">
        <f ca="1" t="shared" si="253"/>
        <v>{"AtkPower":2.4}</v>
      </c>
      <c r="Z845" s="11" t="s">
        <v>336</v>
      </c>
      <c r="AA845" s="11" t="str">
        <f t="shared" si="243"/>
        <v/>
      </c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 t="str">
        <f t="shared" si="254"/>
        <v/>
      </c>
      <c r="BQ845" s="11" t="str">
        <f t="shared" si="242"/>
        <v/>
      </c>
      <c r="BR845" s="1">
        <f t="shared" si="257"/>
        <v>7</v>
      </c>
      <c r="BS845" s="1">
        <f t="shared" si="258"/>
        <v>703</v>
      </c>
      <c r="BT845" s="1">
        <f>COUNTIF($BS$10:BS845,601)</f>
        <v>18</v>
      </c>
      <c r="BU845" s="1">
        <f t="shared" si="259"/>
        <v>0</v>
      </c>
    </row>
    <row r="846" spans="2:73">
      <c r="B846" s="1" t="str">
        <f t="shared" si="255"/>
        <v>SkillDescBrief4011407</v>
      </c>
      <c r="C846" s="1" t="str">
        <f t="shared" si="256"/>
        <v>SkillDescDetail401140704</v>
      </c>
      <c r="D846" s="3">
        <v>401140704</v>
      </c>
      <c r="E846" s="3">
        <v>4011407</v>
      </c>
      <c r="F846" s="3">
        <v>4</v>
      </c>
      <c r="G846" s="3" t="s">
        <v>332</v>
      </c>
      <c r="H846" s="3">
        <f ca="1">ROUND(_xlfn.XLOOKUP($F846,$D$1:$D$5,$E$1:$E$5)*OFFSET(H846,5-$F846,0)/0.05,0)*0.05</f>
        <v>2.7</v>
      </c>
      <c r="I846" s="3" t="s">
        <v>333</v>
      </c>
      <c r="J846" s="3"/>
      <c r="K846" s="3" t="s">
        <v>334</v>
      </c>
      <c r="L846" s="3"/>
      <c r="M846" s="3"/>
      <c r="N846" s="3"/>
      <c r="O846" s="3"/>
      <c r="P846" s="3"/>
      <c r="Q846" s="3" t="s">
        <v>335</v>
      </c>
      <c r="R846" s="3"/>
      <c r="S846" s="3" t="str">
        <f ca="1">IF(H846="","",$B$2&amp;G846&amp;$B$2&amp;$B$1&amp;H846)</f>
        <v>"AtkPower":2.7</v>
      </c>
      <c r="T846" s="3" t="str">
        <f>IF(J846="","",$B$2&amp;I846&amp;$B$2&amp;$B$1&amp;J846)</f>
        <v/>
      </c>
      <c r="U846" s="3" t="str">
        <f>IF(L846="","",$B$2&amp;K846&amp;$B$2&amp;$B$1&amp;L846)</f>
        <v/>
      </c>
      <c r="V846" s="3" t="str">
        <f>IF(N846="","",$B$2&amp;M846&amp;$B$2&amp;$B$1&amp;N846)</f>
        <v/>
      </c>
      <c r="W846" s="3" t="str">
        <f>IF(P846="","",$B$2&amp;O846&amp;$B$2&amp;$B$1&amp;P846)</f>
        <v/>
      </c>
      <c r="X846" s="3" t="str">
        <f>IF(R846="","",$B$2&amp;Q846&amp;$B$2&amp;$B$1&amp;R846)</f>
        <v/>
      </c>
      <c r="Y846" s="3" t="str">
        <f ca="1" t="shared" si="253"/>
        <v>{"AtkPower":2.7}</v>
      </c>
      <c r="Z846" s="11" t="s">
        <v>336</v>
      </c>
      <c r="AA846" s="11" t="str">
        <f t="shared" si="243"/>
        <v/>
      </c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 t="str">
        <f t="shared" si="254"/>
        <v/>
      </c>
      <c r="BQ846" s="11" t="str">
        <f t="shared" si="242"/>
        <v/>
      </c>
      <c r="BR846" s="1">
        <f t="shared" si="257"/>
        <v>7</v>
      </c>
      <c r="BS846" s="1">
        <f t="shared" si="258"/>
        <v>704</v>
      </c>
      <c r="BT846" s="1">
        <f>COUNTIF($BS$10:BS846,601)</f>
        <v>18</v>
      </c>
      <c r="BU846" s="1">
        <f t="shared" si="259"/>
        <v>0</v>
      </c>
    </row>
    <row r="847" spans="2:73">
      <c r="B847" s="1" t="str">
        <f t="shared" si="255"/>
        <v>SkillDescBrief4011407</v>
      </c>
      <c r="C847" s="1" t="str">
        <f t="shared" si="256"/>
        <v>SkillDescDetail401140705</v>
      </c>
      <c r="D847" s="3">
        <v>401140705</v>
      </c>
      <c r="E847" s="3">
        <v>4011407</v>
      </c>
      <c r="F847" s="3">
        <v>5</v>
      </c>
      <c r="G847" s="3" t="s">
        <v>332</v>
      </c>
      <c r="H847" s="3">
        <v>3</v>
      </c>
      <c r="I847" s="3" t="s">
        <v>333</v>
      </c>
      <c r="J847" s="3"/>
      <c r="K847" s="3" t="s">
        <v>334</v>
      </c>
      <c r="L847" s="3"/>
      <c r="M847" s="3"/>
      <c r="N847" s="3"/>
      <c r="O847" s="3"/>
      <c r="P847" s="3"/>
      <c r="Q847" s="3" t="s">
        <v>335</v>
      </c>
      <c r="R847" s="3"/>
      <c r="S847" s="3" t="str">
        <f>IF(H847="","",$B$2&amp;G847&amp;$B$2&amp;$B$1&amp;H847)</f>
        <v>"AtkPower":3</v>
      </c>
      <c r="T847" s="3" t="str">
        <f>IF(J847="","",$B$2&amp;I847&amp;$B$2&amp;$B$1&amp;J847)</f>
        <v/>
      </c>
      <c r="U847" s="3" t="str">
        <f>IF(L847="","",$B$2&amp;K847&amp;$B$2&amp;$B$1&amp;L847)</f>
        <v/>
      </c>
      <c r="V847" s="3" t="str">
        <f>IF(N847="","",$B$2&amp;M847&amp;$B$2&amp;$B$1&amp;N847)</f>
        <v/>
      </c>
      <c r="W847" s="3" t="str">
        <f>IF(P847="","",$B$2&amp;O847&amp;$B$2&amp;$B$1&amp;P847)</f>
        <v/>
      </c>
      <c r="X847" s="3" t="str">
        <f>IF(R847="","",$B$2&amp;Q847&amp;$B$2&amp;$B$1&amp;R847)</f>
        <v/>
      </c>
      <c r="Y847" s="3" t="str">
        <f t="shared" si="253"/>
        <v>{"AtkPower":3}</v>
      </c>
      <c r="Z847" s="11" t="s">
        <v>336</v>
      </c>
      <c r="AA847" s="11" t="str">
        <f t="shared" si="243"/>
        <v/>
      </c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 t="str">
        <f t="shared" si="254"/>
        <v/>
      </c>
      <c r="BQ847" s="11" t="str">
        <f t="shared" si="242"/>
        <v/>
      </c>
      <c r="BR847" s="1">
        <f t="shared" si="257"/>
        <v>7</v>
      </c>
      <c r="BS847" s="1">
        <f t="shared" si="258"/>
        <v>705</v>
      </c>
      <c r="BT847" s="1">
        <f>COUNTIF($BS$10:BS847,601)</f>
        <v>18</v>
      </c>
      <c r="BU847" s="1">
        <f t="shared" si="259"/>
        <v>0</v>
      </c>
    </row>
    <row r="848" spans="2:73">
      <c r="B848" s="1" t="str">
        <f t="shared" si="255"/>
        <v>SkillDescBrief// 特殊状态</v>
      </c>
      <c r="C848" s="1" t="str">
        <f t="shared" si="256"/>
        <v>SkillDescDetail// 特殊状态触发器</v>
      </c>
      <c r="D848" s="7" t="s">
        <v>569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 t="str">
        <f t="shared" si="253"/>
        <v/>
      </c>
      <c r="Z848" s="10" t="s">
        <v>336</v>
      </c>
      <c r="AA848" s="10" t="str">
        <f t="shared" si="243"/>
        <v/>
      </c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 t="str">
        <f t="shared" si="254"/>
        <v/>
      </c>
      <c r="BQ848" s="10" t="str">
        <f t="shared" si="242"/>
        <v/>
      </c>
      <c r="BR848" s="1">
        <f t="shared" si="257"/>
        <v>0</v>
      </c>
      <c r="BS848" s="1">
        <f t="shared" si="258"/>
        <v>0</v>
      </c>
      <c r="BT848" s="1">
        <f>COUNTIF($BS$10:BS848,601)</f>
        <v>18</v>
      </c>
      <c r="BU848" s="1">
        <f t="shared" si="259"/>
        <v>0</v>
      </c>
    </row>
    <row r="849" spans="2:73">
      <c r="B849" s="1" t="str">
        <f t="shared" si="255"/>
        <v>SkillDescBrief4011408</v>
      </c>
      <c r="C849" s="1" t="str">
        <f t="shared" si="256"/>
        <v>SkillDescDetail401140801</v>
      </c>
      <c r="D849" s="3">
        <v>401140801</v>
      </c>
      <c r="E849" s="3">
        <v>4011408</v>
      </c>
      <c r="F849" s="3">
        <v>1</v>
      </c>
      <c r="G849" s="3" t="s">
        <v>332</v>
      </c>
      <c r="H849" s="3"/>
      <c r="I849" s="3" t="s">
        <v>333</v>
      </c>
      <c r="J849" s="3"/>
      <c r="K849" s="3" t="s">
        <v>334</v>
      </c>
      <c r="L849" s="3"/>
      <c r="M849" s="3"/>
      <c r="N849" s="3"/>
      <c r="O849" s="3"/>
      <c r="P849" s="3"/>
      <c r="Q849" s="3" t="s">
        <v>335</v>
      </c>
      <c r="R849" s="3"/>
      <c r="S849" s="3" t="str">
        <f>IF(H849="","",$B$2&amp;G849&amp;$B$2&amp;$B$1&amp;H849)</f>
        <v/>
      </c>
      <c r="T849" s="3" t="str">
        <f>IF(J849="","",$B$2&amp;I849&amp;$B$2&amp;$B$1&amp;J849)</f>
        <v/>
      </c>
      <c r="U849" s="3" t="str">
        <f>IF(L849="","",$B$2&amp;K849&amp;$B$2&amp;$B$1&amp;L849)</f>
        <v/>
      </c>
      <c r="V849" s="3" t="str">
        <f>IF(N849="","",$B$2&amp;M849&amp;$B$2&amp;$B$1&amp;N849)</f>
        <v/>
      </c>
      <c r="W849" s="3" t="str">
        <f>IF(P849="","",$B$2&amp;O849&amp;$B$2&amp;$B$1&amp;P849)</f>
        <v/>
      </c>
      <c r="X849" s="3" t="str">
        <f>IF(R849="","",$B$2&amp;Q849&amp;$B$2&amp;$B$1&amp;R849)</f>
        <v/>
      </c>
      <c r="Y849" s="3" t="str">
        <f t="shared" si="253"/>
        <v>{}</v>
      </c>
      <c r="Z849" s="11" t="s">
        <v>336</v>
      </c>
      <c r="AA849" s="11" t="str">
        <f t="shared" si="243"/>
        <v/>
      </c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 t="str">
        <f t="shared" si="254"/>
        <v/>
      </c>
      <c r="BQ849" s="11" t="str">
        <f t="shared" si="242"/>
        <v/>
      </c>
      <c r="BR849" s="1">
        <f t="shared" si="257"/>
        <v>8</v>
      </c>
      <c r="BS849" s="1">
        <f t="shared" si="258"/>
        <v>801</v>
      </c>
      <c r="BT849" s="1">
        <f>COUNTIF($BS$10:BS849,601)</f>
        <v>18</v>
      </c>
      <c r="BU849" s="1">
        <f t="shared" si="259"/>
        <v>0</v>
      </c>
    </row>
    <row r="850" spans="2:73">
      <c r="B850" s="1" t="str">
        <f t="shared" si="255"/>
        <v>SkillDescBrief4011408</v>
      </c>
      <c r="C850" s="1" t="str">
        <f t="shared" si="256"/>
        <v>SkillDescDetail401140802</v>
      </c>
      <c r="D850" s="3">
        <v>401140802</v>
      </c>
      <c r="E850" s="3">
        <v>4011408</v>
      </c>
      <c r="F850" s="3">
        <v>2</v>
      </c>
      <c r="G850" s="3" t="s">
        <v>332</v>
      </c>
      <c r="H850" s="3"/>
      <c r="I850" s="3" t="s">
        <v>333</v>
      </c>
      <c r="J850" s="3"/>
      <c r="K850" s="3" t="s">
        <v>334</v>
      </c>
      <c r="L850" s="3"/>
      <c r="M850" s="3"/>
      <c r="N850" s="3"/>
      <c r="O850" s="3"/>
      <c r="P850" s="3"/>
      <c r="Q850" s="3" t="s">
        <v>335</v>
      </c>
      <c r="R850" s="3"/>
      <c r="S850" s="3" t="str">
        <f>IF(H850="","",$B$2&amp;G850&amp;$B$2&amp;$B$1&amp;H850)</f>
        <v/>
      </c>
      <c r="T850" s="3" t="str">
        <f>IF(J850="","",$B$2&amp;I850&amp;$B$2&amp;$B$1&amp;J850)</f>
        <v/>
      </c>
      <c r="U850" s="3" t="str">
        <f>IF(L850="","",$B$2&amp;K850&amp;$B$2&amp;$B$1&amp;L850)</f>
        <v/>
      </c>
      <c r="V850" s="3" t="str">
        <f>IF(N850="","",$B$2&amp;M850&amp;$B$2&amp;$B$1&amp;N850)</f>
        <v/>
      </c>
      <c r="W850" s="3" t="str">
        <f>IF(P850="","",$B$2&amp;O850&amp;$B$2&amp;$B$1&amp;P850)</f>
        <v/>
      </c>
      <c r="X850" s="3" t="str">
        <f>IF(R850="","",$B$2&amp;Q850&amp;$B$2&amp;$B$1&amp;R850)</f>
        <v/>
      </c>
      <c r="Y850" s="3" t="str">
        <f t="shared" si="253"/>
        <v>{}</v>
      </c>
      <c r="Z850" s="11" t="s">
        <v>336</v>
      </c>
      <c r="AA850" s="11" t="str">
        <f t="shared" si="243"/>
        <v/>
      </c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 t="str">
        <f t="shared" si="254"/>
        <v/>
      </c>
      <c r="BQ850" s="11" t="str">
        <f t="shared" si="242"/>
        <v/>
      </c>
      <c r="BR850" s="1">
        <f t="shared" si="257"/>
        <v>8</v>
      </c>
      <c r="BS850" s="1">
        <f t="shared" si="258"/>
        <v>802</v>
      </c>
      <c r="BT850" s="1">
        <f>COUNTIF($BS$10:BS850,601)</f>
        <v>18</v>
      </c>
      <c r="BU850" s="1">
        <f t="shared" si="259"/>
        <v>0</v>
      </c>
    </row>
    <row r="851" spans="2:73">
      <c r="B851" s="1" t="str">
        <f t="shared" si="255"/>
        <v>SkillDescBrief4011408</v>
      </c>
      <c r="C851" s="1" t="str">
        <f t="shared" si="256"/>
        <v>SkillDescDetail401140803</v>
      </c>
      <c r="D851" s="3">
        <v>401140803</v>
      </c>
      <c r="E851" s="3">
        <v>4011408</v>
      </c>
      <c r="F851" s="3">
        <v>3</v>
      </c>
      <c r="G851" s="3" t="s">
        <v>332</v>
      </c>
      <c r="H851" s="3"/>
      <c r="I851" s="3" t="s">
        <v>333</v>
      </c>
      <c r="J851" s="3"/>
      <c r="K851" s="3" t="s">
        <v>334</v>
      </c>
      <c r="L851" s="3"/>
      <c r="M851" s="3"/>
      <c r="N851" s="3"/>
      <c r="O851" s="3"/>
      <c r="P851" s="3"/>
      <c r="Q851" s="3" t="s">
        <v>335</v>
      </c>
      <c r="R851" s="3"/>
      <c r="S851" s="3" t="str">
        <f>IF(H851="","",$B$2&amp;G851&amp;$B$2&amp;$B$1&amp;H851)</f>
        <v/>
      </c>
      <c r="T851" s="3" t="str">
        <f>IF(J851="","",$B$2&amp;I851&amp;$B$2&amp;$B$1&amp;J851)</f>
        <v/>
      </c>
      <c r="U851" s="3" t="str">
        <f>IF(L851="","",$B$2&amp;K851&amp;$B$2&amp;$B$1&amp;L851)</f>
        <v/>
      </c>
      <c r="V851" s="3" t="str">
        <f>IF(N851="","",$B$2&amp;M851&amp;$B$2&amp;$B$1&amp;N851)</f>
        <v/>
      </c>
      <c r="W851" s="3" t="str">
        <f>IF(P851="","",$B$2&amp;O851&amp;$B$2&amp;$B$1&amp;P851)</f>
        <v/>
      </c>
      <c r="X851" s="3" t="str">
        <f>IF(R851="","",$B$2&amp;Q851&amp;$B$2&amp;$B$1&amp;R851)</f>
        <v/>
      </c>
      <c r="Y851" s="3" t="str">
        <f t="shared" si="253"/>
        <v>{}</v>
      </c>
      <c r="Z851" s="11" t="s">
        <v>336</v>
      </c>
      <c r="AA851" s="11" t="str">
        <f t="shared" si="243"/>
        <v/>
      </c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 t="str">
        <f t="shared" si="254"/>
        <v/>
      </c>
      <c r="BQ851" s="11" t="str">
        <f t="shared" si="242"/>
        <v/>
      </c>
      <c r="BR851" s="1">
        <f t="shared" si="257"/>
        <v>8</v>
      </c>
      <c r="BS851" s="1">
        <f t="shared" si="258"/>
        <v>803</v>
      </c>
      <c r="BT851" s="1">
        <f>COUNTIF($BS$10:BS851,601)</f>
        <v>18</v>
      </c>
      <c r="BU851" s="1">
        <f t="shared" si="259"/>
        <v>0</v>
      </c>
    </row>
    <row r="852" spans="2:73">
      <c r="B852" s="1" t="str">
        <f t="shared" si="255"/>
        <v>SkillDescBrief4011408</v>
      </c>
      <c r="C852" s="1" t="str">
        <f t="shared" si="256"/>
        <v>SkillDescDetail401140804</v>
      </c>
      <c r="D852" s="3">
        <v>401140804</v>
      </c>
      <c r="E852" s="3">
        <v>4011408</v>
      </c>
      <c r="F852" s="3">
        <v>4</v>
      </c>
      <c r="G852" s="3" t="s">
        <v>332</v>
      </c>
      <c r="H852" s="3"/>
      <c r="I852" s="3" t="s">
        <v>333</v>
      </c>
      <c r="J852" s="3"/>
      <c r="K852" s="3" t="s">
        <v>334</v>
      </c>
      <c r="L852" s="3"/>
      <c r="M852" s="3"/>
      <c r="N852" s="3"/>
      <c r="O852" s="3"/>
      <c r="P852" s="3"/>
      <c r="Q852" s="3" t="s">
        <v>335</v>
      </c>
      <c r="R852" s="3"/>
      <c r="S852" s="3" t="str">
        <f>IF(H852="","",$B$2&amp;G852&amp;$B$2&amp;$B$1&amp;H852)</f>
        <v/>
      </c>
      <c r="T852" s="3" t="str">
        <f>IF(J852="","",$B$2&amp;I852&amp;$B$2&amp;$B$1&amp;J852)</f>
        <v/>
      </c>
      <c r="U852" s="3" t="str">
        <f>IF(L852="","",$B$2&amp;K852&amp;$B$2&amp;$B$1&amp;L852)</f>
        <v/>
      </c>
      <c r="V852" s="3" t="str">
        <f>IF(N852="","",$B$2&amp;M852&amp;$B$2&amp;$B$1&amp;N852)</f>
        <v/>
      </c>
      <c r="W852" s="3" t="str">
        <f>IF(P852="","",$B$2&amp;O852&amp;$B$2&amp;$B$1&amp;P852)</f>
        <v/>
      </c>
      <c r="X852" s="3" t="str">
        <f>IF(R852="","",$B$2&amp;Q852&amp;$B$2&amp;$B$1&amp;R852)</f>
        <v/>
      </c>
      <c r="Y852" s="3" t="str">
        <f t="shared" si="253"/>
        <v>{}</v>
      </c>
      <c r="Z852" s="11" t="s">
        <v>336</v>
      </c>
      <c r="AA852" s="11" t="str">
        <f t="shared" si="243"/>
        <v/>
      </c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 t="str">
        <f t="shared" si="254"/>
        <v/>
      </c>
      <c r="BQ852" s="11" t="str">
        <f t="shared" si="242"/>
        <v/>
      </c>
      <c r="BR852" s="1">
        <f t="shared" si="257"/>
        <v>8</v>
      </c>
      <c r="BS852" s="1">
        <f t="shared" si="258"/>
        <v>804</v>
      </c>
      <c r="BT852" s="1">
        <f>COUNTIF($BS$10:BS852,601)</f>
        <v>18</v>
      </c>
      <c r="BU852" s="1">
        <f t="shared" si="259"/>
        <v>0</v>
      </c>
    </row>
    <row r="853" spans="2:73">
      <c r="B853" s="1" t="str">
        <f t="shared" si="255"/>
        <v>SkillDescBrief4011408</v>
      </c>
      <c r="C853" s="1" t="str">
        <f t="shared" si="256"/>
        <v>SkillDescDetail401140805</v>
      </c>
      <c r="D853" s="3">
        <v>401140805</v>
      </c>
      <c r="E853" s="3">
        <v>4011408</v>
      </c>
      <c r="F853" s="3">
        <v>5</v>
      </c>
      <c r="G853" s="3" t="s">
        <v>332</v>
      </c>
      <c r="H853" s="3"/>
      <c r="I853" s="3" t="s">
        <v>333</v>
      </c>
      <c r="J853" s="3"/>
      <c r="K853" s="3" t="s">
        <v>334</v>
      </c>
      <c r="L853" s="3"/>
      <c r="M853" s="3"/>
      <c r="N853" s="3"/>
      <c r="O853" s="3"/>
      <c r="P853" s="3"/>
      <c r="Q853" s="3" t="s">
        <v>335</v>
      </c>
      <c r="R853" s="3"/>
      <c r="S853" s="3" t="str">
        <f>IF(H853="","",$B$2&amp;G853&amp;$B$2&amp;$B$1&amp;H853)</f>
        <v/>
      </c>
      <c r="T853" s="3" t="str">
        <f>IF(J853="","",$B$2&amp;I853&amp;$B$2&amp;$B$1&amp;J853)</f>
        <v/>
      </c>
      <c r="U853" s="3" t="str">
        <f>IF(L853="","",$B$2&amp;K853&amp;$B$2&amp;$B$1&amp;L853)</f>
        <v/>
      </c>
      <c r="V853" s="3" t="str">
        <f>IF(N853="","",$B$2&amp;M853&amp;$B$2&amp;$B$1&amp;N853)</f>
        <v/>
      </c>
      <c r="W853" s="3" t="str">
        <f>IF(P853="","",$B$2&amp;O853&amp;$B$2&amp;$B$1&amp;P853)</f>
        <v/>
      </c>
      <c r="X853" s="3" t="str">
        <f>IF(R853="","",$B$2&amp;Q853&amp;$B$2&amp;$B$1&amp;R853)</f>
        <v/>
      </c>
      <c r="Y853" s="3" t="str">
        <f t="shared" si="253"/>
        <v>{}</v>
      </c>
      <c r="Z853" s="11" t="s">
        <v>336</v>
      </c>
      <c r="AA853" s="11" t="str">
        <f t="shared" si="243"/>
        <v/>
      </c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 t="str">
        <f t="shared" si="254"/>
        <v/>
      </c>
      <c r="BQ853" s="11" t="str">
        <f t="shared" si="242"/>
        <v/>
      </c>
      <c r="BR853" s="1">
        <f t="shared" si="257"/>
        <v>8</v>
      </c>
      <c r="BS853" s="1">
        <f t="shared" si="258"/>
        <v>805</v>
      </c>
      <c r="BT853" s="1">
        <f>COUNTIF($BS$10:BS853,601)</f>
        <v>18</v>
      </c>
      <c r="BU853" s="1">
        <f t="shared" si="259"/>
        <v>0</v>
      </c>
    </row>
    <row r="854" spans="2:73">
      <c r="B854" s="1" t="str">
        <f t="shared" si="255"/>
        <v>SkillDescBrief// 冲锋枪</v>
      </c>
      <c r="C854" s="1" t="str">
        <f t="shared" si="256"/>
        <v>SkillDescDetail// 冲锋枪</v>
      </c>
      <c r="D854" s="7" t="s">
        <v>570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 t="str">
        <f t="shared" si="253"/>
        <v/>
      </c>
      <c r="Z854" s="10" t="s">
        <v>336</v>
      </c>
      <c r="AA854" s="10" t="str">
        <f t="shared" si="243"/>
        <v/>
      </c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 t="str">
        <f t="shared" si="254"/>
        <v/>
      </c>
      <c r="BQ854" s="10" t="str">
        <f t="shared" si="242"/>
        <v/>
      </c>
      <c r="BR854" s="1">
        <f t="shared" si="257"/>
        <v>0</v>
      </c>
      <c r="BS854" s="1">
        <f t="shared" si="258"/>
        <v>0</v>
      </c>
      <c r="BT854" s="1">
        <f>COUNTIF($BS$10:BS854,601)</f>
        <v>18</v>
      </c>
      <c r="BU854" s="1">
        <f t="shared" si="259"/>
        <v>0</v>
      </c>
    </row>
    <row r="855" spans="2:73">
      <c r="B855" s="1" t="str">
        <f t="shared" si="255"/>
        <v>SkillDescBrief// 普攻</v>
      </c>
      <c r="C855" s="1" t="str">
        <f t="shared" si="256"/>
        <v>SkillDescDetail// 普攻</v>
      </c>
      <c r="D855" s="7" t="s">
        <v>331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 t="str">
        <f t="shared" si="253"/>
        <v/>
      </c>
      <c r="Z855" s="10" t="s">
        <v>336</v>
      </c>
      <c r="AA855" s="10" t="str">
        <f t="shared" si="243"/>
        <v/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 t="str">
        <f t="shared" si="254"/>
        <v/>
      </c>
      <c r="BQ855" s="10" t="str">
        <f t="shared" si="242"/>
        <v/>
      </c>
      <c r="BR855" s="1">
        <f t="shared" si="257"/>
        <v>0</v>
      </c>
      <c r="BS855" s="1">
        <f t="shared" si="258"/>
        <v>0</v>
      </c>
      <c r="BT855" s="1">
        <f>COUNTIF($BS$10:BS855,601)</f>
        <v>18</v>
      </c>
      <c r="BU855" s="1">
        <f t="shared" si="259"/>
        <v>0</v>
      </c>
    </row>
    <row r="856" spans="2:73">
      <c r="B856" s="1" t="str">
        <f t="shared" si="255"/>
        <v>SkillDescBrief4011501</v>
      </c>
      <c r="C856" s="1" t="str">
        <f t="shared" si="256"/>
        <v>SkillDescDetail401150101</v>
      </c>
      <c r="D856" s="3">
        <v>401150101</v>
      </c>
      <c r="E856" s="3">
        <v>4011501</v>
      </c>
      <c r="F856" s="3">
        <v>1</v>
      </c>
      <c r="G856" s="3" t="s">
        <v>332</v>
      </c>
      <c r="H856" s="3">
        <f ca="1">ROUND(_xlfn.XLOOKUP($F856,$D$1:$D$5,$E$1:$E$5)*OFFSET(H856,5-$F856,0)/0.05,0)*0.05</f>
        <v>0.7</v>
      </c>
      <c r="I856" s="3" t="s">
        <v>333</v>
      </c>
      <c r="J856" s="3"/>
      <c r="K856" s="3" t="s">
        <v>334</v>
      </c>
      <c r="L856" s="3"/>
      <c r="M856" s="3"/>
      <c r="N856" s="3"/>
      <c r="O856" s="3"/>
      <c r="P856" s="3"/>
      <c r="Q856" s="3" t="s">
        <v>335</v>
      </c>
      <c r="R856" s="3"/>
      <c r="S856" s="3" t="str">
        <f ca="1">IF(H856="","",$B$2&amp;G856&amp;$B$2&amp;$B$1&amp;H856)</f>
        <v>"AtkPower":0.7</v>
      </c>
      <c r="T856" s="3" t="str">
        <f>IF(J856="","",$B$2&amp;I856&amp;$B$2&amp;$B$1&amp;J856)</f>
        <v/>
      </c>
      <c r="U856" s="3" t="str">
        <f>IF(L856="","",$B$2&amp;K856&amp;$B$2&amp;$B$1&amp;L856)</f>
        <v/>
      </c>
      <c r="V856" s="3" t="str">
        <f>IF(N856="","",$B$2&amp;M856&amp;$B$2&amp;$B$1&amp;N856)</f>
        <v/>
      </c>
      <c r="W856" s="3" t="str">
        <f>IF(P856="","",$B$2&amp;O856&amp;$B$2&amp;$B$1&amp;P856)</f>
        <v/>
      </c>
      <c r="X856" s="3" t="str">
        <f>IF(R856="","",$B$2&amp;Q856&amp;$B$2&amp;$B$1&amp;R856)</f>
        <v/>
      </c>
      <c r="Y856" s="3" t="str">
        <f ca="1" t="shared" si="253"/>
        <v>{"AtkPower":0.7}</v>
      </c>
      <c r="Z856" s="11" t="s">
        <v>571</v>
      </c>
      <c r="AA856" s="11" t="str">
        <f ca="1" t="shared" si="243"/>
        <v>使用冲锋枪射击，对&lt;c=A6EC41&gt;1&lt;/c&gt;个敌人造成&lt;q=attr_atk&gt;&lt;c=A6EC41&gt;70%&lt;/c&gt;伤害</v>
      </c>
      <c r="AB856" s="11"/>
      <c r="AC856" s="11"/>
      <c r="AD856" s="11"/>
      <c r="AE856" s="11"/>
      <c r="AF856" s="11"/>
      <c r="AG856" s="11"/>
      <c r="AH856" s="11"/>
      <c r="AI856" s="11"/>
      <c r="AJ856" s="11" t="s">
        <v>572</v>
      </c>
      <c r="AK856" s="11" t="str">
        <f>$B$6</f>
        <v>&lt;c=A6EC41&gt;</v>
      </c>
      <c r="AL856" s="11">
        <v>1</v>
      </c>
      <c r="AM856" s="11" t="s">
        <v>298</v>
      </c>
      <c r="AN856" s="11" t="s">
        <v>343</v>
      </c>
      <c r="AO856" s="11" t="str">
        <f>$B$8&amp;$B$6</f>
        <v>&lt;q=attr_atk&gt;&lt;c=A6EC41&gt;</v>
      </c>
      <c r="AP856" s="11" t="str">
        <f ca="1">ROUND($H856*100,2)&amp;"%"</f>
        <v>70%</v>
      </c>
      <c r="AQ856" s="11" t="s">
        <v>298</v>
      </c>
      <c r="AR856" s="11" t="s">
        <v>344</v>
      </c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 t="str">
        <f t="shared" si="254"/>
        <v>使用冲锋枪瞄准敌人进行射击</v>
      </c>
      <c r="BQ856" s="11" t="str">
        <f ca="1" t="shared" si="242"/>
        <v>使用冲锋枪射击，对&lt;c=A6EC41&gt;1&lt;/c&gt;个敌人造成&lt;q=attr_atk&gt;&lt;c=A6EC41&gt;70%&lt;/c&gt;伤害</v>
      </c>
      <c r="BR856" s="1">
        <f t="shared" si="257"/>
        <v>1</v>
      </c>
      <c r="BS856" s="1">
        <f t="shared" si="258"/>
        <v>101</v>
      </c>
      <c r="BT856" s="1">
        <f>COUNTIF($BS$10:BS856,601)</f>
        <v>18</v>
      </c>
      <c r="BU856" s="1">
        <f t="shared" si="259"/>
        <v>0</v>
      </c>
    </row>
    <row r="857" spans="2:73">
      <c r="B857" s="1" t="str">
        <f t="shared" si="255"/>
        <v>SkillDescBrief4011501</v>
      </c>
      <c r="C857" s="1" t="str">
        <f t="shared" si="256"/>
        <v>SkillDescDetail401150102</v>
      </c>
      <c r="D857" s="3">
        <v>401150102</v>
      </c>
      <c r="E857" s="3">
        <v>4011501</v>
      </c>
      <c r="F857" s="3">
        <v>2</v>
      </c>
      <c r="G857" s="3" t="s">
        <v>332</v>
      </c>
      <c r="H857" s="3">
        <f ca="1">ROUND(_xlfn.XLOOKUP($F857,$D$1:$D$5,$E$1:$E$5)*OFFSET(H857,5-$F857,0)/0.05,0)*0.05</f>
        <v>0.75</v>
      </c>
      <c r="I857" s="3" t="s">
        <v>333</v>
      </c>
      <c r="J857" s="3"/>
      <c r="K857" s="3" t="s">
        <v>334</v>
      </c>
      <c r="L857" s="3"/>
      <c r="M857" s="3"/>
      <c r="N857" s="3"/>
      <c r="O857" s="3"/>
      <c r="P857" s="3"/>
      <c r="Q857" s="3" t="s">
        <v>335</v>
      </c>
      <c r="R857" s="3"/>
      <c r="S857" s="3" t="str">
        <f ca="1">IF(H857="","",$B$2&amp;G857&amp;$B$2&amp;$B$1&amp;H857)</f>
        <v>"AtkPower":0.75</v>
      </c>
      <c r="T857" s="3" t="str">
        <f>IF(J857="","",$B$2&amp;I857&amp;$B$2&amp;$B$1&amp;J857)</f>
        <v/>
      </c>
      <c r="U857" s="3" t="str">
        <f>IF(L857="","",$B$2&amp;K857&amp;$B$2&amp;$B$1&amp;L857)</f>
        <v/>
      </c>
      <c r="V857" s="3" t="str">
        <f>IF(N857="","",$B$2&amp;M857&amp;$B$2&amp;$B$1&amp;N857)</f>
        <v/>
      </c>
      <c r="W857" s="3" t="str">
        <f>IF(P857="","",$B$2&amp;O857&amp;$B$2&amp;$B$1&amp;P857)</f>
        <v/>
      </c>
      <c r="X857" s="3" t="str">
        <f>IF(R857="","",$B$2&amp;Q857&amp;$B$2&amp;$B$1&amp;R857)</f>
        <v/>
      </c>
      <c r="Y857" s="3" t="str">
        <f ca="1" t="shared" si="253"/>
        <v>{"AtkPower":0.75}</v>
      </c>
      <c r="Z857" s="11" t="s">
        <v>571</v>
      </c>
      <c r="AA857" s="11" t="str">
        <f ca="1" t="shared" si="243"/>
        <v>2级：造成的伤害提升&lt;q=attr_atk&gt;&lt;c=A6EC41&gt;75%&lt;/c&gt;</v>
      </c>
      <c r="AB857" s="11"/>
      <c r="AC857" s="11"/>
      <c r="AD857" s="11">
        <v>2</v>
      </c>
      <c r="AE857" s="11"/>
      <c r="AF857" s="11" t="s">
        <v>345</v>
      </c>
      <c r="AG857" s="11"/>
      <c r="AH857" s="11"/>
      <c r="AI857" s="11"/>
      <c r="AJ857" s="11" t="s">
        <v>302</v>
      </c>
      <c r="AK857" s="11" t="str">
        <f t="shared" ref="AK857:AK860" si="260">$B$8&amp;$B$6</f>
        <v>&lt;q=attr_atk&gt;&lt;c=A6EC41&gt;</v>
      </c>
      <c r="AL857" s="11" t="str">
        <f ca="1" t="shared" ref="AL857:AL860" si="261">ROUND($H857*100,2)&amp;"%"</f>
        <v>75%</v>
      </c>
      <c r="AM857" s="11" t="s">
        <v>298</v>
      </c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 t="str">
        <f t="shared" si="254"/>
        <v>使用冲锋枪瞄准敌人进行射击</v>
      </c>
      <c r="BQ857" s="11" t="str">
        <f ca="1" t="shared" si="242"/>
        <v>2级：造成的伤害提升&lt;q=attr_atk&gt;&lt;c=A6EC41&gt;75%&lt;/c&gt;</v>
      </c>
      <c r="BR857" s="1">
        <f t="shared" si="257"/>
        <v>1</v>
      </c>
      <c r="BS857" s="1">
        <f t="shared" si="258"/>
        <v>102</v>
      </c>
      <c r="BT857" s="1">
        <f>COUNTIF($BS$10:BS857,601)</f>
        <v>18</v>
      </c>
      <c r="BU857" s="1">
        <f t="shared" si="259"/>
        <v>0</v>
      </c>
    </row>
    <row r="858" spans="2:73">
      <c r="B858" s="1" t="str">
        <f t="shared" si="255"/>
        <v>SkillDescBrief4011501</v>
      </c>
      <c r="C858" s="1" t="str">
        <f t="shared" si="256"/>
        <v>SkillDescDetail401150103</v>
      </c>
      <c r="D858" s="3">
        <v>401150103</v>
      </c>
      <c r="E858" s="3">
        <v>4011501</v>
      </c>
      <c r="F858" s="3">
        <v>3</v>
      </c>
      <c r="G858" s="3" t="s">
        <v>332</v>
      </c>
      <c r="H858" s="3">
        <f ca="1">ROUND(_xlfn.XLOOKUP($F858,$D$1:$D$5,$E$1:$E$5)*OFFSET(H858,5-$F858,0)/0.05,0)*0.05</f>
        <v>0.8</v>
      </c>
      <c r="I858" s="3" t="s">
        <v>333</v>
      </c>
      <c r="J858" s="3"/>
      <c r="K858" s="3" t="s">
        <v>334</v>
      </c>
      <c r="L858" s="3"/>
      <c r="M858" s="3"/>
      <c r="N858" s="3"/>
      <c r="O858" s="3"/>
      <c r="P858" s="3"/>
      <c r="Q858" s="3" t="s">
        <v>335</v>
      </c>
      <c r="R858" s="3"/>
      <c r="S858" s="3" t="str">
        <f ca="1">IF(H858="","",$B$2&amp;G858&amp;$B$2&amp;$B$1&amp;H858)</f>
        <v>"AtkPower":0.8</v>
      </c>
      <c r="T858" s="3" t="str">
        <f>IF(J858="","",$B$2&amp;I858&amp;$B$2&amp;$B$1&amp;J858)</f>
        <v/>
      </c>
      <c r="U858" s="3" t="str">
        <f>IF(L858="","",$B$2&amp;K858&amp;$B$2&amp;$B$1&amp;L858)</f>
        <v/>
      </c>
      <c r="V858" s="3" t="str">
        <f>IF(N858="","",$B$2&amp;M858&amp;$B$2&amp;$B$1&amp;N858)</f>
        <v/>
      </c>
      <c r="W858" s="3" t="str">
        <f>IF(P858="","",$B$2&amp;O858&amp;$B$2&amp;$B$1&amp;P858)</f>
        <v/>
      </c>
      <c r="X858" s="3" t="str">
        <f>IF(R858="","",$B$2&amp;Q858&amp;$B$2&amp;$B$1&amp;R858)</f>
        <v/>
      </c>
      <c r="Y858" s="3" t="str">
        <f ca="1" t="shared" si="253"/>
        <v>{"AtkPower":0.8}</v>
      </c>
      <c r="Z858" s="11" t="s">
        <v>571</v>
      </c>
      <c r="AA858" s="11" t="str">
        <f ca="1" t="shared" si="243"/>
        <v>3级：造成的伤害提升&lt;q=attr_atk&gt;&lt;c=A6EC41&gt;80%&lt;/c&gt;</v>
      </c>
      <c r="AB858" s="11"/>
      <c r="AC858" s="11"/>
      <c r="AD858" s="11">
        <v>3</v>
      </c>
      <c r="AE858" s="11"/>
      <c r="AF858" s="11" t="s">
        <v>345</v>
      </c>
      <c r="AG858" s="11"/>
      <c r="AH858" s="11"/>
      <c r="AI858" s="11"/>
      <c r="AJ858" s="11" t="s">
        <v>302</v>
      </c>
      <c r="AK858" s="11" t="str">
        <f t="shared" si="260"/>
        <v>&lt;q=attr_atk&gt;&lt;c=A6EC41&gt;</v>
      </c>
      <c r="AL858" s="11" t="str">
        <f ca="1" t="shared" si="261"/>
        <v>80%</v>
      </c>
      <c r="AM858" s="11" t="s">
        <v>298</v>
      </c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 t="str">
        <f t="shared" si="254"/>
        <v>使用冲锋枪瞄准敌人进行射击</v>
      </c>
      <c r="BQ858" s="11" t="str">
        <f ca="1" t="shared" si="242"/>
        <v>3级：造成的伤害提升&lt;q=attr_atk&gt;&lt;c=A6EC41&gt;80%&lt;/c&gt;</v>
      </c>
      <c r="BR858" s="1">
        <f t="shared" si="257"/>
        <v>1</v>
      </c>
      <c r="BS858" s="1">
        <f t="shared" si="258"/>
        <v>103</v>
      </c>
      <c r="BT858" s="1">
        <f>COUNTIF($BS$10:BS858,601)</f>
        <v>18</v>
      </c>
      <c r="BU858" s="1">
        <f t="shared" si="259"/>
        <v>0</v>
      </c>
    </row>
    <row r="859" spans="2:73">
      <c r="B859" s="1" t="str">
        <f t="shared" si="255"/>
        <v>SkillDescBrief4011501</v>
      </c>
      <c r="C859" s="1" t="str">
        <f t="shared" si="256"/>
        <v>SkillDescDetail401150104</v>
      </c>
      <c r="D859" s="3">
        <v>401150104</v>
      </c>
      <c r="E859" s="3">
        <v>4011501</v>
      </c>
      <c r="F859" s="3">
        <v>4</v>
      </c>
      <c r="G859" s="3" t="s">
        <v>332</v>
      </c>
      <c r="H859" s="3">
        <f ca="1">ROUND(_xlfn.XLOOKUP($F859,$D$1:$D$5,$E$1:$E$5)*OFFSET(H859,5-$F859,0)/0.05,0)*0.05</f>
        <v>0.9</v>
      </c>
      <c r="I859" s="3" t="s">
        <v>333</v>
      </c>
      <c r="J859" s="3"/>
      <c r="K859" s="3" t="s">
        <v>334</v>
      </c>
      <c r="L859" s="3"/>
      <c r="M859" s="3"/>
      <c r="N859" s="3"/>
      <c r="O859" s="3"/>
      <c r="P859" s="3"/>
      <c r="Q859" s="3" t="s">
        <v>335</v>
      </c>
      <c r="R859" s="3"/>
      <c r="S859" s="3" t="str">
        <f ca="1">IF(H859="","",$B$2&amp;G859&amp;$B$2&amp;$B$1&amp;H859)</f>
        <v>"AtkPower":0.9</v>
      </c>
      <c r="T859" s="3" t="str">
        <f>IF(J859="","",$B$2&amp;I859&amp;$B$2&amp;$B$1&amp;J859)</f>
        <v/>
      </c>
      <c r="U859" s="3" t="str">
        <f>IF(L859="","",$B$2&amp;K859&amp;$B$2&amp;$B$1&amp;L859)</f>
        <v/>
      </c>
      <c r="V859" s="3" t="str">
        <f>IF(N859="","",$B$2&amp;M859&amp;$B$2&amp;$B$1&amp;N859)</f>
        <v/>
      </c>
      <c r="W859" s="3" t="str">
        <f>IF(P859="","",$B$2&amp;O859&amp;$B$2&amp;$B$1&amp;P859)</f>
        <v/>
      </c>
      <c r="X859" s="3" t="str">
        <f>IF(R859="","",$B$2&amp;Q859&amp;$B$2&amp;$B$1&amp;R859)</f>
        <v/>
      </c>
      <c r="Y859" s="3" t="str">
        <f ca="1" t="shared" si="253"/>
        <v>{"AtkPower":0.9}</v>
      </c>
      <c r="Z859" s="11" t="s">
        <v>571</v>
      </c>
      <c r="AA859" s="11" t="str">
        <f ca="1" t="shared" si="243"/>
        <v>4级：造成的伤害提升&lt;q=attr_atk&gt;&lt;c=A6EC41&gt;90%&lt;/c&gt;</v>
      </c>
      <c r="AB859" s="11"/>
      <c r="AC859" s="11"/>
      <c r="AD859" s="11">
        <v>4</v>
      </c>
      <c r="AE859" s="11"/>
      <c r="AF859" s="11" t="s">
        <v>345</v>
      </c>
      <c r="AG859" s="11"/>
      <c r="AH859" s="11"/>
      <c r="AI859" s="11"/>
      <c r="AJ859" s="11" t="s">
        <v>302</v>
      </c>
      <c r="AK859" s="11" t="str">
        <f t="shared" si="260"/>
        <v>&lt;q=attr_atk&gt;&lt;c=A6EC41&gt;</v>
      </c>
      <c r="AL859" s="11" t="str">
        <f ca="1" t="shared" si="261"/>
        <v>90%</v>
      </c>
      <c r="AM859" s="11" t="s">
        <v>298</v>
      </c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 t="str">
        <f t="shared" si="254"/>
        <v>使用冲锋枪瞄准敌人进行射击</v>
      </c>
      <c r="BQ859" s="11" t="str">
        <f ca="1" t="shared" si="242"/>
        <v>4级：造成的伤害提升&lt;q=attr_atk&gt;&lt;c=A6EC41&gt;90%&lt;/c&gt;</v>
      </c>
      <c r="BR859" s="1">
        <f t="shared" si="257"/>
        <v>1</v>
      </c>
      <c r="BS859" s="1">
        <f t="shared" si="258"/>
        <v>104</v>
      </c>
      <c r="BT859" s="1">
        <f>COUNTIF($BS$10:BS859,601)</f>
        <v>18</v>
      </c>
      <c r="BU859" s="1">
        <f t="shared" si="259"/>
        <v>0</v>
      </c>
    </row>
    <row r="860" spans="2:73">
      <c r="B860" s="1" t="str">
        <f t="shared" si="255"/>
        <v>SkillDescBrief4011501</v>
      </c>
      <c r="C860" s="1" t="str">
        <f t="shared" si="256"/>
        <v>SkillDescDetail401150105</v>
      </c>
      <c r="D860" s="3">
        <v>401150105</v>
      </c>
      <c r="E860" s="3">
        <v>4011501</v>
      </c>
      <c r="F860" s="3">
        <v>5</v>
      </c>
      <c r="G860" s="3" t="s">
        <v>332</v>
      </c>
      <c r="H860" s="3">
        <v>1</v>
      </c>
      <c r="I860" s="3" t="s">
        <v>333</v>
      </c>
      <c r="J860" s="3"/>
      <c r="K860" s="3" t="s">
        <v>334</v>
      </c>
      <c r="L860" s="3"/>
      <c r="M860" s="3"/>
      <c r="N860" s="3"/>
      <c r="O860" s="3"/>
      <c r="P860" s="3"/>
      <c r="Q860" s="3" t="s">
        <v>335</v>
      </c>
      <c r="R860" s="3"/>
      <c r="S860" s="3" t="str">
        <f>IF(H860="","",$B$2&amp;G860&amp;$B$2&amp;$B$1&amp;H860)</f>
        <v>"AtkPower":1</v>
      </c>
      <c r="T860" s="3" t="str">
        <f>IF(J860="","",$B$2&amp;I860&amp;$B$2&amp;$B$1&amp;J860)</f>
        <v/>
      </c>
      <c r="U860" s="3" t="str">
        <f>IF(L860="","",$B$2&amp;K860&amp;$B$2&amp;$B$1&amp;L860)</f>
        <v/>
      </c>
      <c r="V860" s="3" t="str">
        <f>IF(N860="","",$B$2&amp;M860&amp;$B$2&amp;$B$1&amp;N860)</f>
        <v/>
      </c>
      <c r="W860" s="3" t="str">
        <f>IF(P860="","",$B$2&amp;O860&amp;$B$2&amp;$B$1&amp;P860)</f>
        <v/>
      </c>
      <c r="X860" s="3" t="str">
        <f>IF(R860="","",$B$2&amp;Q860&amp;$B$2&amp;$B$1&amp;R860)</f>
        <v/>
      </c>
      <c r="Y860" s="3" t="str">
        <f t="shared" si="253"/>
        <v>{"AtkPower":1}</v>
      </c>
      <c r="Z860" s="11" t="s">
        <v>571</v>
      </c>
      <c r="AA860" s="11" t="str">
        <f t="shared" si="243"/>
        <v>5级：造成的伤害提升&lt;q=attr_atk&gt;&lt;c=A6EC41&gt;100%&lt;/c&gt;</v>
      </c>
      <c r="AB860" s="11"/>
      <c r="AC860" s="11"/>
      <c r="AD860" s="11">
        <v>5</v>
      </c>
      <c r="AE860" s="11"/>
      <c r="AF860" s="11" t="s">
        <v>345</v>
      </c>
      <c r="AG860" s="11"/>
      <c r="AH860" s="11"/>
      <c r="AI860" s="11"/>
      <c r="AJ860" s="11" t="s">
        <v>302</v>
      </c>
      <c r="AK860" s="11" t="str">
        <f t="shared" si="260"/>
        <v>&lt;q=attr_atk&gt;&lt;c=A6EC41&gt;</v>
      </c>
      <c r="AL860" s="11" t="str">
        <f t="shared" si="261"/>
        <v>100%</v>
      </c>
      <c r="AM860" s="11" t="s">
        <v>298</v>
      </c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 t="str">
        <f t="shared" si="254"/>
        <v>使用冲锋枪瞄准敌人进行射击</v>
      </c>
      <c r="BQ860" s="11" t="str">
        <f t="shared" si="242"/>
        <v>5级：造成的伤害提升&lt;q=attr_atk&gt;&lt;c=A6EC41&gt;100%&lt;/c&gt;</v>
      </c>
      <c r="BR860" s="1">
        <f t="shared" si="257"/>
        <v>1</v>
      </c>
      <c r="BS860" s="1">
        <f t="shared" si="258"/>
        <v>105</v>
      </c>
      <c r="BT860" s="1">
        <f>COUNTIF($BS$10:BS860,601)</f>
        <v>18</v>
      </c>
      <c r="BU860" s="1">
        <f t="shared" si="259"/>
        <v>0</v>
      </c>
    </row>
    <row r="861" spans="2:73">
      <c r="B861" s="1" t="str">
        <f t="shared" si="255"/>
        <v>SkillDescBrief// 大招</v>
      </c>
      <c r="C861" s="1" t="str">
        <f t="shared" si="256"/>
        <v>SkillDescDetail// 大招</v>
      </c>
      <c r="D861" s="7" t="s">
        <v>199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 t="str">
        <f t="shared" si="253"/>
        <v/>
      </c>
      <c r="Z861" s="10" t="s">
        <v>336</v>
      </c>
      <c r="AA861" s="10" t="str">
        <f t="shared" si="243"/>
        <v/>
      </c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 t="str">
        <f t="shared" si="254"/>
        <v/>
      </c>
      <c r="BQ861" s="10" t="str">
        <f t="shared" si="242"/>
        <v/>
      </c>
      <c r="BR861" s="1">
        <f t="shared" si="257"/>
        <v>0</v>
      </c>
      <c r="BS861" s="1">
        <f t="shared" si="258"/>
        <v>0</v>
      </c>
      <c r="BT861" s="1">
        <f>COUNTIF($BS$10:BS861,601)</f>
        <v>18</v>
      </c>
      <c r="BU861" s="1">
        <f t="shared" si="259"/>
        <v>0</v>
      </c>
    </row>
    <row r="862" spans="2:73">
      <c r="B862" s="1" t="str">
        <f t="shared" si="255"/>
        <v>SkillDescBrief4011502</v>
      </c>
      <c r="C862" s="1" t="str">
        <f t="shared" si="256"/>
        <v>SkillDescDetail401150201</v>
      </c>
      <c r="D862" s="3">
        <v>401150201</v>
      </c>
      <c r="E862" s="3">
        <v>4011502</v>
      </c>
      <c r="F862" s="3">
        <v>1</v>
      </c>
      <c r="G862" s="3" t="s">
        <v>332</v>
      </c>
      <c r="H862" s="3">
        <f ca="1">ROUND(_xlfn.XLOOKUP($F862,$D$1:$D$5,$E$1:$E$5)*OFFSET(H862,5-$F862,0)/0.05,0)*0.05</f>
        <v>0.55</v>
      </c>
      <c r="I862" s="3" t="s">
        <v>333</v>
      </c>
      <c r="J862" s="3"/>
      <c r="K862" s="3" t="s">
        <v>334</v>
      </c>
      <c r="L862" s="3"/>
      <c r="M862" s="3"/>
      <c r="N862" s="3"/>
      <c r="O862" s="3"/>
      <c r="P862" s="3"/>
      <c r="Q862" s="3" t="s">
        <v>335</v>
      </c>
      <c r="R862" s="3"/>
      <c r="S862" s="3" t="str">
        <f ca="1">IF(H862="","",$B$2&amp;G862&amp;$B$2&amp;$B$1&amp;H862)</f>
        <v>"AtkPower":0.55</v>
      </c>
      <c r="T862" s="3" t="str">
        <f>IF(J862="","",$B$2&amp;I862&amp;$B$2&amp;$B$1&amp;J862)</f>
        <v/>
      </c>
      <c r="U862" s="3" t="str">
        <f>IF(L862="","",$B$2&amp;K862&amp;$B$2&amp;$B$1&amp;L862)</f>
        <v/>
      </c>
      <c r="V862" s="3" t="str">
        <f>IF(N862="","",$B$2&amp;M862&amp;$B$2&amp;$B$1&amp;N862)</f>
        <v/>
      </c>
      <c r="W862" s="3" t="str">
        <f>IF(P862="","",$B$2&amp;O862&amp;$B$2&amp;$B$1&amp;P862)</f>
        <v/>
      </c>
      <c r="X862" s="3" t="str">
        <f>IF(R862="","",$B$2&amp;Q862&amp;$B$2&amp;$B$1&amp;R862)</f>
        <v/>
      </c>
      <c r="Y862" s="3" t="str">
        <f ca="1" t="shared" si="253"/>
        <v>{"AtkPower":0.55}</v>
      </c>
      <c r="Z862" s="11" t="s">
        <v>573</v>
      </c>
      <c r="AA862" s="11" t="str">
        <f ca="1" t="shared" si="243"/>
        <v>冲锋到敌人中间摆尾横扫，对&lt;c=A6EC41&gt;5&lt;/c&gt;个敌人造成共计&lt;q=attr_atk&gt;&lt;c=A6EC41&gt;330%&lt;/c&gt;伤害</v>
      </c>
      <c r="AB862" s="11"/>
      <c r="AC862" s="11"/>
      <c r="AD862" s="11"/>
      <c r="AE862" s="11"/>
      <c r="AF862" s="11"/>
      <c r="AG862" s="11"/>
      <c r="AH862" s="11"/>
      <c r="AI862" s="11"/>
      <c r="AJ862" s="11" t="s">
        <v>574</v>
      </c>
      <c r="AK862" s="11" t="str">
        <f>$B$6</f>
        <v>&lt;c=A6EC41&gt;</v>
      </c>
      <c r="AL862" s="11">
        <v>5</v>
      </c>
      <c r="AM862" s="11" t="s">
        <v>298</v>
      </c>
      <c r="AN862" s="11" t="s">
        <v>467</v>
      </c>
      <c r="AO862" s="11" t="str">
        <f>$B$8&amp;$B$6</f>
        <v>&lt;q=attr_atk&gt;&lt;c=A6EC41&gt;</v>
      </c>
      <c r="AP862" s="11" t="str">
        <f ca="1">ROUND($H862*100,2)*6&amp;"%"</f>
        <v>330%</v>
      </c>
      <c r="AQ862" s="11" t="s">
        <v>298</v>
      </c>
      <c r="AR862" s="11" t="s">
        <v>344</v>
      </c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 t="str">
        <f t="shared" si="254"/>
        <v>跳跃到敌人中间，并进行转圈射击</v>
      </c>
      <c r="BQ862" s="11" t="str">
        <f ca="1" t="shared" si="242"/>
        <v>冲锋到敌人中间摆尾横扫，对&lt;c=A6EC41&gt;5&lt;/c&gt;个敌人造成共计&lt;q=attr_atk&gt;&lt;c=A6EC41&gt;330%&lt;/c&gt;伤害</v>
      </c>
      <c r="BR862" s="1">
        <f t="shared" si="257"/>
        <v>2</v>
      </c>
      <c r="BS862" s="1">
        <f t="shared" si="258"/>
        <v>201</v>
      </c>
      <c r="BT862" s="1">
        <f>COUNTIF($BS$10:BS862,601)</f>
        <v>18</v>
      </c>
      <c r="BU862" s="1">
        <f t="shared" si="259"/>
        <v>0</v>
      </c>
    </row>
    <row r="863" spans="2:73">
      <c r="B863" s="1" t="str">
        <f t="shared" si="255"/>
        <v>SkillDescBrief4011502</v>
      </c>
      <c r="C863" s="1" t="str">
        <f t="shared" si="256"/>
        <v>SkillDescDetail401150202</v>
      </c>
      <c r="D863" s="3">
        <v>401150202</v>
      </c>
      <c r="E863" s="3">
        <v>4011502</v>
      </c>
      <c r="F863" s="3">
        <v>2</v>
      </c>
      <c r="G863" s="3" t="s">
        <v>332</v>
      </c>
      <c r="H863" s="3">
        <f ca="1">ROUND(_xlfn.XLOOKUP($F863,$D$1:$D$5,$E$1:$E$5)*OFFSET(H863,5-$F863,0)/0.05,0)*0.05</f>
        <v>0.6</v>
      </c>
      <c r="I863" s="3" t="s">
        <v>333</v>
      </c>
      <c r="J863" s="3"/>
      <c r="K863" s="3" t="s">
        <v>334</v>
      </c>
      <c r="L863" s="3"/>
      <c r="M863" s="3"/>
      <c r="N863" s="3"/>
      <c r="O863" s="3"/>
      <c r="P863" s="3"/>
      <c r="Q863" s="3" t="s">
        <v>335</v>
      </c>
      <c r="R863" s="3"/>
      <c r="S863" s="3" t="str">
        <f ca="1">IF(H863="","",$B$2&amp;G863&amp;$B$2&amp;$B$1&amp;H863)</f>
        <v>"AtkPower":0.6</v>
      </c>
      <c r="T863" s="3" t="str">
        <f>IF(J863="","",$B$2&amp;I863&amp;$B$2&amp;$B$1&amp;J863)</f>
        <v/>
      </c>
      <c r="U863" s="3" t="str">
        <f>IF(L863="","",$B$2&amp;K863&amp;$B$2&amp;$B$1&amp;L863)</f>
        <v/>
      </c>
      <c r="V863" s="3" t="str">
        <f>IF(N863="","",$B$2&amp;M863&amp;$B$2&amp;$B$1&amp;N863)</f>
        <v/>
      </c>
      <c r="W863" s="3" t="str">
        <f>IF(P863="","",$B$2&amp;O863&amp;$B$2&amp;$B$1&amp;P863)</f>
        <v/>
      </c>
      <c r="X863" s="3" t="str">
        <f>IF(R863="","",$B$2&amp;Q863&amp;$B$2&amp;$B$1&amp;R863)</f>
        <v/>
      </c>
      <c r="Y863" s="3" t="str">
        <f ca="1" t="shared" si="253"/>
        <v>{"AtkPower":0.6}</v>
      </c>
      <c r="Z863" s="11" t="s">
        <v>573</v>
      </c>
      <c r="AA863" s="11" t="str">
        <f ca="1" t="shared" si="243"/>
        <v>2级：造成的伤害提升&lt;q=attr_atk&gt;&lt;c=A6EC41&gt;360%&lt;/c&gt;</v>
      </c>
      <c r="AB863" s="11"/>
      <c r="AC863" s="11"/>
      <c r="AD863" s="11">
        <v>2</v>
      </c>
      <c r="AE863" s="11"/>
      <c r="AF863" s="11" t="s">
        <v>345</v>
      </c>
      <c r="AG863" s="11"/>
      <c r="AH863" s="11"/>
      <c r="AI863" s="11"/>
      <c r="AJ863" s="11" t="s">
        <v>302</v>
      </c>
      <c r="AK863" s="11" t="str">
        <f t="shared" ref="AK863:AK866" si="262">$B$8&amp;$B$6</f>
        <v>&lt;q=attr_atk&gt;&lt;c=A6EC41&gt;</v>
      </c>
      <c r="AL863" s="11" t="str">
        <f ca="1" t="shared" ref="AL863:AL866" si="263">ROUND($H863*100,2)*6&amp;"%"</f>
        <v>360%</v>
      </c>
      <c r="AM863" s="11" t="s">
        <v>298</v>
      </c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 t="str">
        <f t="shared" si="254"/>
        <v>跳跃到敌人中间，并进行转圈射击</v>
      </c>
      <c r="BQ863" s="11" t="str">
        <f ca="1" t="shared" si="242"/>
        <v>2级：造成的伤害提升&lt;q=attr_atk&gt;&lt;c=A6EC41&gt;360%&lt;/c&gt;</v>
      </c>
      <c r="BR863" s="1">
        <f t="shared" si="257"/>
        <v>2</v>
      </c>
      <c r="BS863" s="1">
        <f t="shared" si="258"/>
        <v>202</v>
      </c>
      <c r="BT863" s="1">
        <f>COUNTIF($BS$10:BS863,601)</f>
        <v>18</v>
      </c>
      <c r="BU863" s="1">
        <f t="shared" si="259"/>
        <v>0</v>
      </c>
    </row>
    <row r="864" spans="2:73">
      <c r="B864" s="1" t="str">
        <f t="shared" si="255"/>
        <v>SkillDescBrief4011502</v>
      </c>
      <c r="C864" s="1" t="str">
        <f t="shared" si="256"/>
        <v>SkillDescDetail401150203</v>
      </c>
      <c r="D864" s="3">
        <v>401150203</v>
      </c>
      <c r="E864" s="3">
        <v>4011502</v>
      </c>
      <c r="F864" s="3">
        <v>3</v>
      </c>
      <c r="G864" s="3" t="s">
        <v>332</v>
      </c>
      <c r="H864" s="3">
        <f ca="1">ROUND(_xlfn.XLOOKUP($F864,$D$1:$D$5,$E$1:$E$5)*OFFSET(H864,5-$F864,0)/0.05,0)*0.05</f>
        <v>0.65</v>
      </c>
      <c r="I864" s="3" t="s">
        <v>333</v>
      </c>
      <c r="J864" s="3"/>
      <c r="K864" s="3" t="s">
        <v>334</v>
      </c>
      <c r="L864" s="3"/>
      <c r="M864" s="3"/>
      <c r="N864" s="3"/>
      <c r="O864" s="3"/>
      <c r="P864" s="3"/>
      <c r="Q864" s="3" t="s">
        <v>335</v>
      </c>
      <c r="R864" s="3"/>
      <c r="S864" s="3" t="str">
        <f ca="1">IF(H864="","",$B$2&amp;G864&amp;$B$2&amp;$B$1&amp;H864)</f>
        <v>"AtkPower":0.65</v>
      </c>
      <c r="T864" s="3" t="str">
        <f>IF(J864="","",$B$2&amp;I864&amp;$B$2&amp;$B$1&amp;J864)</f>
        <v/>
      </c>
      <c r="U864" s="3" t="str">
        <f>IF(L864="","",$B$2&amp;K864&amp;$B$2&amp;$B$1&amp;L864)</f>
        <v/>
      </c>
      <c r="V864" s="3" t="str">
        <f>IF(N864="","",$B$2&amp;M864&amp;$B$2&amp;$B$1&amp;N864)</f>
        <v/>
      </c>
      <c r="W864" s="3" t="str">
        <f>IF(P864="","",$B$2&amp;O864&amp;$B$2&amp;$B$1&amp;P864)</f>
        <v/>
      </c>
      <c r="X864" s="3" t="str">
        <f>IF(R864="","",$B$2&amp;Q864&amp;$B$2&amp;$B$1&amp;R864)</f>
        <v/>
      </c>
      <c r="Y864" s="3" t="str">
        <f ca="1" t="shared" si="253"/>
        <v>{"AtkPower":0.65}</v>
      </c>
      <c r="Z864" s="11" t="s">
        <v>573</v>
      </c>
      <c r="AA864" s="11" t="str">
        <f ca="1" t="shared" si="243"/>
        <v>3级：造成的伤害提升&lt;q=attr_atk&gt;&lt;c=A6EC41&gt;390%&lt;/c&gt;</v>
      </c>
      <c r="AB864" s="11"/>
      <c r="AC864" s="11"/>
      <c r="AD864" s="11">
        <v>3</v>
      </c>
      <c r="AE864" s="11"/>
      <c r="AF864" s="11" t="s">
        <v>345</v>
      </c>
      <c r="AG864" s="11"/>
      <c r="AH864" s="11"/>
      <c r="AI864" s="11"/>
      <c r="AJ864" s="11" t="s">
        <v>302</v>
      </c>
      <c r="AK864" s="11" t="str">
        <f t="shared" si="262"/>
        <v>&lt;q=attr_atk&gt;&lt;c=A6EC41&gt;</v>
      </c>
      <c r="AL864" s="11" t="str">
        <f ca="1" t="shared" si="263"/>
        <v>390%</v>
      </c>
      <c r="AM864" s="11" t="s">
        <v>298</v>
      </c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 t="str">
        <f t="shared" si="254"/>
        <v>跳跃到敌人中间，并进行转圈射击</v>
      </c>
      <c r="BQ864" s="11" t="str">
        <f ca="1" t="shared" si="242"/>
        <v>3级：造成的伤害提升&lt;q=attr_atk&gt;&lt;c=A6EC41&gt;390%&lt;/c&gt;</v>
      </c>
      <c r="BR864" s="1">
        <f t="shared" si="257"/>
        <v>2</v>
      </c>
      <c r="BS864" s="1">
        <f t="shared" si="258"/>
        <v>203</v>
      </c>
      <c r="BT864" s="1">
        <f>COUNTIF($BS$10:BS864,601)</f>
        <v>18</v>
      </c>
      <c r="BU864" s="1">
        <f t="shared" si="259"/>
        <v>0</v>
      </c>
    </row>
    <row r="865" spans="2:73">
      <c r="B865" s="1" t="str">
        <f t="shared" si="255"/>
        <v>SkillDescBrief4011502</v>
      </c>
      <c r="C865" s="1" t="str">
        <f t="shared" si="256"/>
        <v>SkillDescDetail401150204</v>
      </c>
      <c r="D865" s="3">
        <v>401150204</v>
      </c>
      <c r="E865" s="3">
        <v>4011502</v>
      </c>
      <c r="F865" s="3">
        <v>4</v>
      </c>
      <c r="G865" s="3" t="s">
        <v>332</v>
      </c>
      <c r="H865" s="3">
        <f ca="1">ROUND(_xlfn.XLOOKUP($F865,$D$1:$D$5,$E$1:$E$5)*OFFSET(H865,5-$F865,0)/0.05,0)*0.05</f>
        <v>0.7</v>
      </c>
      <c r="I865" s="3" t="s">
        <v>333</v>
      </c>
      <c r="J865" s="3"/>
      <c r="K865" s="3" t="s">
        <v>334</v>
      </c>
      <c r="L865" s="3"/>
      <c r="M865" s="3"/>
      <c r="N865" s="3"/>
      <c r="O865" s="3"/>
      <c r="P865" s="3"/>
      <c r="Q865" s="3" t="s">
        <v>335</v>
      </c>
      <c r="R865" s="3"/>
      <c r="S865" s="3" t="str">
        <f ca="1">IF(H865="","",$B$2&amp;G865&amp;$B$2&amp;$B$1&amp;H865)</f>
        <v>"AtkPower":0.7</v>
      </c>
      <c r="T865" s="3" t="str">
        <f>IF(J865="","",$B$2&amp;I865&amp;$B$2&amp;$B$1&amp;J865)</f>
        <v/>
      </c>
      <c r="U865" s="3" t="str">
        <f>IF(L865="","",$B$2&amp;K865&amp;$B$2&amp;$B$1&amp;L865)</f>
        <v/>
      </c>
      <c r="V865" s="3" t="str">
        <f>IF(N865="","",$B$2&amp;M865&amp;$B$2&amp;$B$1&amp;N865)</f>
        <v/>
      </c>
      <c r="W865" s="3" t="str">
        <f>IF(P865="","",$B$2&amp;O865&amp;$B$2&amp;$B$1&amp;P865)</f>
        <v/>
      </c>
      <c r="X865" s="3" t="str">
        <f>IF(R865="","",$B$2&amp;Q865&amp;$B$2&amp;$B$1&amp;R865)</f>
        <v/>
      </c>
      <c r="Y865" s="3" t="str">
        <f ca="1" t="shared" si="253"/>
        <v>{"AtkPower":0.7}</v>
      </c>
      <c r="Z865" s="11" t="s">
        <v>573</v>
      </c>
      <c r="AA865" s="11" t="str">
        <f ca="1" t="shared" si="243"/>
        <v>4级：造成的伤害提升&lt;q=attr_atk&gt;&lt;c=A6EC41&gt;420%&lt;/c&gt;</v>
      </c>
      <c r="AB865" s="11"/>
      <c r="AC865" s="11"/>
      <c r="AD865" s="11">
        <v>4</v>
      </c>
      <c r="AE865" s="11"/>
      <c r="AF865" s="11" t="s">
        <v>345</v>
      </c>
      <c r="AG865" s="11"/>
      <c r="AH865" s="11"/>
      <c r="AI865" s="11"/>
      <c r="AJ865" s="11" t="s">
        <v>302</v>
      </c>
      <c r="AK865" s="11" t="str">
        <f t="shared" si="262"/>
        <v>&lt;q=attr_atk&gt;&lt;c=A6EC41&gt;</v>
      </c>
      <c r="AL865" s="11" t="str">
        <f ca="1" t="shared" si="263"/>
        <v>420%</v>
      </c>
      <c r="AM865" s="11" t="s">
        <v>298</v>
      </c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 t="str">
        <f t="shared" si="254"/>
        <v>跳跃到敌人中间，并进行转圈射击</v>
      </c>
      <c r="BQ865" s="11" t="str">
        <f ca="1" t="shared" ref="BQ865:BQ928" si="264">AA865</f>
        <v>4级：造成的伤害提升&lt;q=attr_atk&gt;&lt;c=A6EC41&gt;420%&lt;/c&gt;</v>
      </c>
      <c r="BR865" s="1">
        <f t="shared" si="257"/>
        <v>2</v>
      </c>
      <c r="BS865" s="1">
        <f t="shared" si="258"/>
        <v>204</v>
      </c>
      <c r="BT865" s="1">
        <f>COUNTIF($BS$10:BS865,601)</f>
        <v>18</v>
      </c>
      <c r="BU865" s="1">
        <f t="shared" si="259"/>
        <v>0</v>
      </c>
    </row>
    <row r="866" spans="2:73">
      <c r="B866" s="1" t="str">
        <f t="shared" si="255"/>
        <v>SkillDescBrief4011502</v>
      </c>
      <c r="C866" s="1" t="str">
        <f t="shared" si="256"/>
        <v>SkillDescDetail401150205</v>
      </c>
      <c r="D866" s="3">
        <v>401150205</v>
      </c>
      <c r="E866" s="3">
        <v>4011502</v>
      </c>
      <c r="F866" s="3">
        <v>5</v>
      </c>
      <c r="G866" s="3" t="s">
        <v>332</v>
      </c>
      <c r="H866" s="3">
        <v>0.8</v>
      </c>
      <c r="I866" s="3" t="s">
        <v>333</v>
      </c>
      <c r="J866" s="3"/>
      <c r="K866" s="3" t="s">
        <v>334</v>
      </c>
      <c r="L866" s="3"/>
      <c r="M866" s="3"/>
      <c r="N866" s="3"/>
      <c r="O866" s="3"/>
      <c r="P866" s="3"/>
      <c r="Q866" s="3" t="s">
        <v>335</v>
      </c>
      <c r="R866" s="3"/>
      <c r="S866" s="3" t="str">
        <f>IF(H866="","",$B$2&amp;G866&amp;$B$2&amp;$B$1&amp;H866)</f>
        <v>"AtkPower":0.8</v>
      </c>
      <c r="T866" s="3" t="str">
        <f>IF(J866="","",$B$2&amp;I866&amp;$B$2&amp;$B$1&amp;J866)</f>
        <v/>
      </c>
      <c r="U866" s="3" t="str">
        <f>IF(L866="","",$B$2&amp;K866&amp;$B$2&amp;$B$1&amp;L866)</f>
        <v/>
      </c>
      <c r="V866" s="3" t="str">
        <f>IF(N866="","",$B$2&amp;M866&amp;$B$2&amp;$B$1&amp;N866)</f>
        <v/>
      </c>
      <c r="W866" s="3" t="str">
        <f>IF(P866="","",$B$2&amp;O866&amp;$B$2&amp;$B$1&amp;P866)</f>
        <v/>
      </c>
      <c r="X866" s="3" t="str">
        <f>IF(R866="","",$B$2&amp;Q866&amp;$B$2&amp;$B$1&amp;R866)</f>
        <v/>
      </c>
      <c r="Y866" s="3" t="str">
        <f t="shared" si="253"/>
        <v>{"AtkPower":0.8}</v>
      </c>
      <c r="Z866" s="11" t="s">
        <v>573</v>
      </c>
      <c r="AA866" s="11" t="str">
        <f t="shared" si="243"/>
        <v>5级：造成的伤害提升&lt;q=attr_atk&gt;&lt;c=A6EC41&gt;480%&lt;/c&gt;</v>
      </c>
      <c r="AB866" s="11"/>
      <c r="AC866" s="11"/>
      <c r="AD866" s="11">
        <v>5</v>
      </c>
      <c r="AE866" s="11"/>
      <c r="AF866" s="11" t="s">
        <v>345</v>
      </c>
      <c r="AG866" s="11"/>
      <c r="AH866" s="11"/>
      <c r="AI866" s="11"/>
      <c r="AJ866" s="11" t="s">
        <v>302</v>
      </c>
      <c r="AK866" s="11" t="str">
        <f t="shared" si="262"/>
        <v>&lt;q=attr_atk&gt;&lt;c=A6EC41&gt;</v>
      </c>
      <c r="AL866" s="11" t="str">
        <f t="shared" si="263"/>
        <v>480%</v>
      </c>
      <c r="AM866" s="11" t="s">
        <v>298</v>
      </c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 t="str">
        <f t="shared" si="254"/>
        <v>跳跃到敌人中间，并进行转圈射击</v>
      </c>
      <c r="BQ866" s="11" t="str">
        <f t="shared" si="264"/>
        <v>5级：造成的伤害提升&lt;q=attr_atk&gt;&lt;c=A6EC41&gt;480%&lt;/c&gt;</v>
      </c>
      <c r="BR866" s="1">
        <f t="shared" si="257"/>
        <v>2</v>
      </c>
      <c r="BS866" s="1">
        <f t="shared" si="258"/>
        <v>205</v>
      </c>
      <c r="BT866" s="1">
        <f>COUNTIF($BS$10:BS866,601)</f>
        <v>18</v>
      </c>
      <c r="BU866" s="1">
        <f t="shared" si="259"/>
        <v>0</v>
      </c>
    </row>
    <row r="867" spans="2:73">
      <c r="B867" s="1" t="str">
        <f t="shared" si="255"/>
        <v>SkillDescBrief// 经营被动</v>
      </c>
      <c r="C867" s="1" t="str">
        <f t="shared" si="256"/>
        <v>SkillDescDetail// 经营被动</v>
      </c>
      <c r="D867" s="7" t="s">
        <v>71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 t="str">
        <f t="shared" si="253"/>
        <v/>
      </c>
      <c r="Z867" s="10" t="s">
        <v>336</v>
      </c>
      <c r="AA867" s="10" t="str">
        <f t="shared" si="243"/>
        <v/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 t="str">
        <f t="shared" si="254"/>
        <v/>
      </c>
      <c r="BQ867" s="10" t="str">
        <f t="shared" si="264"/>
        <v/>
      </c>
      <c r="BR867" s="1">
        <f t="shared" si="257"/>
        <v>0</v>
      </c>
      <c r="BS867" s="1">
        <f t="shared" si="258"/>
        <v>0</v>
      </c>
      <c r="BT867" s="1">
        <f>COUNTIF($BS$10:BS867,601)</f>
        <v>18</v>
      </c>
      <c r="BU867" s="1">
        <f t="shared" si="259"/>
        <v>0</v>
      </c>
    </row>
    <row r="868" spans="2:73">
      <c r="B868" s="1" t="str">
        <f t="shared" si="255"/>
        <v>SkillDescBrief4011503</v>
      </c>
      <c r="C868" s="1" t="str">
        <f t="shared" si="256"/>
        <v>SkillDescDetail401150301</v>
      </c>
      <c r="D868" s="3">
        <v>401150301</v>
      </c>
      <c r="E868" s="3">
        <v>4011503</v>
      </c>
      <c r="F868" s="3">
        <v>1</v>
      </c>
      <c r="G868" s="3" t="s">
        <v>332</v>
      </c>
      <c r="H868" s="3"/>
      <c r="I868" s="3" t="s">
        <v>333</v>
      </c>
      <c r="J868" s="3"/>
      <c r="K868" s="3" t="s">
        <v>334</v>
      </c>
      <c r="L868" s="3"/>
      <c r="M868" s="3"/>
      <c r="N868" s="3"/>
      <c r="O868" s="3"/>
      <c r="P868" s="3"/>
      <c r="Q868" s="3" t="s">
        <v>335</v>
      </c>
      <c r="R868" s="3"/>
      <c r="S868" s="3" t="str">
        <f>IF(H868="","",$B$2&amp;G868&amp;$B$2&amp;$B$1&amp;H868)</f>
        <v/>
      </c>
      <c r="T868" s="3" t="str">
        <f>IF(J868="","",$B$2&amp;I868&amp;$B$2&amp;$B$1&amp;J868)</f>
        <v/>
      </c>
      <c r="U868" s="3" t="str">
        <f>IF(L868="","",$B$2&amp;K868&amp;$B$2&amp;$B$1&amp;L868)</f>
        <v/>
      </c>
      <c r="V868" s="3" t="str">
        <f>IF(N868="","",$B$2&amp;M868&amp;$B$2&amp;$B$1&amp;N868)</f>
        <v/>
      </c>
      <c r="W868" s="3" t="str">
        <f>IF(P868="","",$B$2&amp;O868&amp;$B$2&amp;$B$1&amp;P868)</f>
        <v/>
      </c>
      <c r="X868" s="3" t="str">
        <f>IF(R868="","",$B$2&amp;Q868&amp;$B$2&amp;$B$1&amp;R868)</f>
        <v/>
      </c>
      <c r="Y868" s="3" t="str">
        <f t="shared" si="253"/>
        <v>{}</v>
      </c>
      <c r="Z868" s="11" t="s">
        <v>358</v>
      </c>
      <c r="AA868" s="11" t="str">
        <f t="shared" si="243"/>
        <v>放置在产业中时，产业收入提高&lt;c=A6EC41&gt;2&lt;/c&gt;倍，产业升级消耗减少&lt;c=A6EC41&gt;2&lt;/c&gt;倍</v>
      </c>
      <c r="AB868" s="11"/>
      <c r="AC868" s="11"/>
      <c r="AD868" s="11"/>
      <c r="AE868" s="11"/>
      <c r="AF868" s="11"/>
      <c r="AG868" s="11"/>
      <c r="AH868" s="11"/>
      <c r="AI868" s="11"/>
      <c r="AJ868" s="11" t="s">
        <v>359</v>
      </c>
      <c r="AK868" s="11" t="str">
        <f t="shared" ref="AK868:AK872" si="265">$B$6</f>
        <v>&lt;c=A6EC41&gt;</v>
      </c>
      <c r="AL868" s="11">
        <v>2</v>
      </c>
      <c r="AM868" s="11" t="s">
        <v>298</v>
      </c>
      <c r="AN868" s="11" t="s">
        <v>360</v>
      </c>
      <c r="AO868" s="11" t="s">
        <v>304</v>
      </c>
      <c r="AP868" s="11">
        <v>2</v>
      </c>
      <c r="AQ868" s="11" t="s">
        <v>298</v>
      </c>
      <c r="AR868" s="11" t="s">
        <v>361</v>
      </c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 t="str">
        <f t="shared" si="254"/>
        <v>使产业收入提高，升级消耗减少</v>
      </c>
      <c r="BQ868" s="11" t="str">
        <f t="shared" si="264"/>
        <v>放置在产业中时，产业收入提高&lt;c=A6EC41&gt;2&lt;/c&gt;倍，产业升级消耗减少&lt;c=A6EC41&gt;2&lt;/c&gt;倍</v>
      </c>
      <c r="BR868" s="1">
        <f t="shared" si="257"/>
        <v>3</v>
      </c>
      <c r="BS868" s="1">
        <f t="shared" si="258"/>
        <v>301</v>
      </c>
      <c r="BT868" s="1">
        <f>COUNTIF($BS$10:BS868,601)</f>
        <v>18</v>
      </c>
      <c r="BU868" s="1">
        <f t="shared" si="259"/>
        <v>0</v>
      </c>
    </row>
    <row r="869" spans="2:73">
      <c r="B869" s="1" t="str">
        <f t="shared" si="255"/>
        <v>SkillDescBrief4011503</v>
      </c>
      <c r="C869" s="1" t="str">
        <f t="shared" si="256"/>
        <v>SkillDescDetail401150302</v>
      </c>
      <c r="D869" s="3">
        <v>401150302</v>
      </c>
      <c r="E869" s="3">
        <v>4011503</v>
      </c>
      <c r="F869" s="3">
        <v>2</v>
      </c>
      <c r="G869" s="3" t="s">
        <v>332</v>
      </c>
      <c r="H869" s="3"/>
      <c r="I869" s="3" t="s">
        <v>333</v>
      </c>
      <c r="J869" s="3"/>
      <c r="K869" s="3" t="s">
        <v>334</v>
      </c>
      <c r="L869" s="3"/>
      <c r="M869" s="3"/>
      <c r="N869" s="3"/>
      <c r="O869" s="3"/>
      <c r="P869" s="3"/>
      <c r="Q869" s="3" t="s">
        <v>335</v>
      </c>
      <c r="R869" s="3"/>
      <c r="S869" s="3" t="str">
        <f>IF(H869="","",$B$2&amp;G869&amp;$B$2&amp;$B$1&amp;H869)</f>
        <v/>
      </c>
      <c r="T869" s="3" t="str">
        <f>IF(J869="","",$B$2&amp;I869&amp;$B$2&amp;$B$1&amp;J869)</f>
        <v/>
      </c>
      <c r="U869" s="3" t="str">
        <f>IF(L869="","",$B$2&amp;K869&amp;$B$2&amp;$B$1&amp;L869)</f>
        <v/>
      </c>
      <c r="V869" s="3" t="str">
        <f>IF(N869="","",$B$2&amp;M869&amp;$B$2&amp;$B$1&amp;N869)</f>
        <v/>
      </c>
      <c r="W869" s="3" t="str">
        <f>IF(P869="","",$B$2&amp;O869&amp;$B$2&amp;$B$1&amp;P869)</f>
        <v/>
      </c>
      <c r="X869" s="3" t="str">
        <f>IF(R869="","",$B$2&amp;Q869&amp;$B$2&amp;$B$1&amp;R869)</f>
        <v/>
      </c>
      <c r="Y869" s="3" t="str">
        <f t="shared" si="253"/>
        <v>{}</v>
      </c>
      <c r="Z869" s="11" t="s">
        <v>358</v>
      </c>
      <c r="AA869" s="11" t="str">
        <f t="shared" si="243"/>
        <v>2级：放置在产业中时，产业收入提高&lt;c=A6EC41&gt;8&lt;/c&gt;倍，产业升级消耗减少&lt;c=A6EC41&gt;8&lt;/c&gt;倍</v>
      </c>
      <c r="AB869" s="11"/>
      <c r="AC869" s="11"/>
      <c r="AD869" s="11">
        <v>2</v>
      </c>
      <c r="AE869" s="11"/>
      <c r="AF869" s="11" t="s">
        <v>345</v>
      </c>
      <c r="AG869" s="11"/>
      <c r="AH869" s="11"/>
      <c r="AI869" s="11"/>
      <c r="AJ869" s="11" t="s">
        <v>359</v>
      </c>
      <c r="AK869" s="11" t="str">
        <f t="shared" si="265"/>
        <v>&lt;c=A6EC41&gt;</v>
      </c>
      <c r="AL869" s="11">
        <f>AL868*4</f>
        <v>8</v>
      </c>
      <c r="AM869" s="11" t="s">
        <v>298</v>
      </c>
      <c r="AN869" s="11" t="s">
        <v>360</v>
      </c>
      <c r="AO869" s="11" t="s">
        <v>304</v>
      </c>
      <c r="AP869" s="11">
        <f>AP868*4</f>
        <v>8</v>
      </c>
      <c r="AQ869" s="11" t="s">
        <v>298</v>
      </c>
      <c r="AR869" s="11" t="s">
        <v>361</v>
      </c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 t="str">
        <f t="shared" si="254"/>
        <v>使产业收入提高，升级消耗减少</v>
      </c>
      <c r="BQ869" s="11" t="str">
        <f t="shared" si="264"/>
        <v>2级：放置在产业中时，产业收入提高&lt;c=A6EC41&gt;8&lt;/c&gt;倍，产业升级消耗减少&lt;c=A6EC41&gt;8&lt;/c&gt;倍</v>
      </c>
      <c r="BR869" s="1">
        <f t="shared" si="257"/>
        <v>3</v>
      </c>
      <c r="BS869" s="1">
        <f t="shared" si="258"/>
        <v>302</v>
      </c>
      <c r="BT869" s="1">
        <f>COUNTIF($BS$10:BS869,601)</f>
        <v>18</v>
      </c>
      <c r="BU869" s="1">
        <f t="shared" si="259"/>
        <v>0</v>
      </c>
    </row>
    <row r="870" spans="2:73">
      <c r="B870" s="1" t="str">
        <f t="shared" si="255"/>
        <v>SkillDescBrief4011503</v>
      </c>
      <c r="C870" s="1" t="str">
        <f t="shared" si="256"/>
        <v>SkillDescDetail401150303</v>
      </c>
      <c r="D870" s="3">
        <v>401150303</v>
      </c>
      <c r="E870" s="3">
        <v>4011503</v>
      </c>
      <c r="F870" s="3">
        <v>3</v>
      </c>
      <c r="G870" s="3" t="s">
        <v>332</v>
      </c>
      <c r="H870" s="3"/>
      <c r="I870" s="3" t="s">
        <v>333</v>
      </c>
      <c r="J870" s="3"/>
      <c r="K870" s="3" t="s">
        <v>334</v>
      </c>
      <c r="L870" s="3"/>
      <c r="M870" s="3"/>
      <c r="N870" s="3"/>
      <c r="O870" s="3"/>
      <c r="P870" s="3"/>
      <c r="Q870" s="3" t="s">
        <v>335</v>
      </c>
      <c r="R870" s="3"/>
      <c r="S870" s="3" t="str">
        <f>IF(H870="","",$B$2&amp;G870&amp;$B$2&amp;$B$1&amp;H870)</f>
        <v/>
      </c>
      <c r="T870" s="3" t="str">
        <f>IF(J870="","",$B$2&amp;I870&amp;$B$2&amp;$B$1&amp;J870)</f>
        <v/>
      </c>
      <c r="U870" s="3" t="str">
        <f>IF(L870="","",$B$2&amp;K870&amp;$B$2&amp;$B$1&amp;L870)</f>
        <v/>
      </c>
      <c r="V870" s="3" t="str">
        <f>IF(N870="","",$B$2&amp;M870&amp;$B$2&amp;$B$1&amp;N870)</f>
        <v/>
      </c>
      <c r="W870" s="3" t="str">
        <f>IF(P870="","",$B$2&amp;O870&amp;$B$2&amp;$B$1&amp;P870)</f>
        <v/>
      </c>
      <c r="X870" s="3" t="str">
        <f>IF(R870="","",$B$2&amp;Q870&amp;$B$2&amp;$B$1&amp;R870)</f>
        <v/>
      </c>
      <c r="Y870" s="3" t="str">
        <f t="shared" si="253"/>
        <v>{}</v>
      </c>
      <c r="Z870" s="11" t="s">
        <v>358</v>
      </c>
      <c r="AA870" s="11" t="str">
        <f t="shared" si="243"/>
        <v>3级：放置在产业中时，产业收入提高&lt;c=A6EC41&gt;32&lt;/c&gt;倍，产业升级消耗减少&lt;c=A6EC41&gt;32&lt;/c&gt;倍</v>
      </c>
      <c r="AB870" s="11"/>
      <c r="AC870" s="11"/>
      <c r="AD870" s="11">
        <v>3</v>
      </c>
      <c r="AE870" s="11"/>
      <c r="AF870" s="11" t="s">
        <v>345</v>
      </c>
      <c r="AG870" s="11"/>
      <c r="AH870" s="11"/>
      <c r="AI870" s="11"/>
      <c r="AJ870" s="11" t="s">
        <v>359</v>
      </c>
      <c r="AK870" s="11" t="str">
        <f t="shared" si="265"/>
        <v>&lt;c=A6EC41&gt;</v>
      </c>
      <c r="AL870" s="11">
        <f>AL869*4</f>
        <v>32</v>
      </c>
      <c r="AM870" s="11" t="s">
        <v>298</v>
      </c>
      <c r="AN870" s="11" t="s">
        <v>360</v>
      </c>
      <c r="AO870" s="11" t="s">
        <v>304</v>
      </c>
      <c r="AP870" s="11">
        <f>AP869*4</f>
        <v>32</v>
      </c>
      <c r="AQ870" s="11" t="s">
        <v>298</v>
      </c>
      <c r="AR870" s="11" t="s">
        <v>361</v>
      </c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 t="str">
        <f t="shared" si="254"/>
        <v>使产业收入提高，升级消耗减少</v>
      </c>
      <c r="BQ870" s="11" t="str">
        <f t="shared" si="264"/>
        <v>3级：放置在产业中时，产业收入提高&lt;c=A6EC41&gt;32&lt;/c&gt;倍，产业升级消耗减少&lt;c=A6EC41&gt;32&lt;/c&gt;倍</v>
      </c>
      <c r="BR870" s="1">
        <f t="shared" si="257"/>
        <v>3</v>
      </c>
      <c r="BS870" s="1">
        <f t="shared" si="258"/>
        <v>303</v>
      </c>
      <c r="BT870" s="1">
        <f>COUNTIF($BS$10:BS870,601)</f>
        <v>18</v>
      </c>
      <c r="BU870" s="1">
        <f t="shared" si="259"/>
        <v>0</v>
      </c>
    </row>
    <row r="871" spans="2:73">
      <c r="B871" s="1" t="str">
        <f t="shared" si="255"/>
        <v>SkillDescBrief4011503</v>
      </c>
      <c r="C871" s="1" t="str">
        <f t="shared" si="256"/>
        <v>SkillDescDetail401150304</v>
      </c>
      <c r="D871" s="3">
        <v>401150304</v>
      </c>
      <c r="E871" s="3">
        <v>4011503</v>
      </c>
      <c r="F871" s="3">
        <v>4</v>
      </c>
      <c r="G871" s="3" t="s">
        <v>332</v>
      </c>
      <c r="H871" s="3"/>
      <c r="I871" s="3" t="s">
        <v>333</v>
      </c>
      <c r="J871" s="3"/>
      <c r="K871" s="3" t="s">
        <v>334</v>
      </c>
      <c r="L871" s="3"/>
      <c r="M871" s="3"/>
      <c r="N871" s="3"/>
      <c r="O871" s="3"/>
      <c r="P871" s="3"/>
      <c r="Q871" s="3" t="s">
        <v>335</v>
      </c>
      <c r="R871" s="3"/>
      <c r="S871" s="3" t="str">
        <f>IF(H871="","",$B$2&amp;G871&amp;$B$2&amp;$B$1&amp;H871)</f>
        <v/>
      </c>
      <c r="T871" s="3" t="str">
        <f>IF(J871="","",$B$2&amp;I871&amp;$B$2&amp;$B$1&amp;J871)</f>
        <v/>
      </c>
      <c r="U871" s="3" t="str">
        <f>IF(L871="","",$B$2&amp;K871&amp;$B$2&amp;$B$1&amp;L871)</f>
        <v/>
      </c>
      <c r="V871" s="3" t="str">
        <f>IF(N871="","",$B$2&amp;M871&amp;$B$2&amp;$B$1&amp;N871)</f>
        <v/>
      </c>
      <c r="W871" s="3" t="str">
        <f>IF(P871="","",$B$2&amp;O871&amp;$B$2&amp;$B$1&amp;P871)</f>
        <v/>
      </c>
      <c r="X871" s="3" t="str">
        <f>IF(R871="","",$B$2&amp;Q871&amp;$B$2&amp;$B$1&amp;R871)</f>
        <v/>
      </c>
      <c r="Y871" s="3" t="str">
        <f t="shared" si="253"/>
        <v>{}</v>
      </c>
      <c r="Z871" s="11" t="s">
        <v>358</v>
      </c>
      <c r="AA871" s="11" t="str">
        <f t="shared" si="243"/>
        <v>4级：放置在产业中时，产业收入提高&lt;c=A6EC41&gt;64&lt;/c&gt;倍，产业升级消耗减少&lt;c=A6EC41&gt;64&lt;/c&gt;倍</v>
      </c>
      <c r="AB871" s="11"/>
      <c r="AC871" s="11"/>
      <c r="AD871" s="11">
        <v>4</v>
      </c>
      <c r="AE871" s="11"/>
      <c r="AF871" s="11" t="s">
        <v>345</v>
      </c>
      <c r="AG871" s="11"/>
      <c r="AH871" s="11"/>
      <c r="AI871" s="11"/>
      <c r="AJ871" s="11" t="s">
        <v>359</v>
      </c>
      <c r="AK871" s="11" t="str">
        <f t="shared" si="265"/>
        <v>&lt;c=A6EC41&gt;</v>
      </c>
      <c r="AL871" s="11">
        <v>64</v>
      </c>
      <c r="AM871" s="11" t="s">
        <v>298</v>
      </c>
      <c r="AN871" s="11" t="s">
        <v>360</v>
      </c>
      <c r="AO871" s="11" t="s">
        <v>304</v>
      </c>
      <c r="AP871" s="11">
        <v>64</v>
      </c>
      <c r="AQ871" s="11" t="s">
        <v>298</v>
      </c>
      <c r="AR871" s="11" t="s">
        <v>361</v>
      </c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 t="str">
        <f t="shared" si="254"/>
        <v>使产业收入提高，升级消耗减少</v>
      </c>
      <c r="BQ871" s="11" t="str">
        <f t="shared" si="264"/>
        <v>4级：放置在产业中时，产业收入提高&lt;c=A6EC41&gt;64&lt;/c&gt;倍，产业升级消耗减少&lt;c=A6EC41&gt;64&lt;/c&gt;倍</v>
      </c>
      <c r="BR871" s="1">
        <f t="shared" si="257"/>
        <v>3</v>
      </c>
      <c r="BS871" s="1">
        <f t="shared" si="258"/>
        <v>304</v>
      </c>
      <c r="BT871" s="1">
        <f>COUNTIF($BS$10:BS871,601)</f>
        <v>18</v>
      </c>
      <c r="BU871" s="1">
        <f t="shared" si="259"/>
        <v>0</v>
      </c>
    </row>
    <row r="872" spans="2:73">
      <c r="B872" s="1" t="str">
        <f t="shared" si="255"/>
        <v>SkillDescBrief4011503</v>
      </c>
      <c r="C872" s="1" t="str">
        <f t="shared" si="256"/>
        <v>SkillDescDetail401150305</v>
      </c>
      <c r="D872" s="3">
        <v>401150305</v>
      </c>
      <c r="E872" s="3">
        <v>4011503</v>
      </c>
      <c r="F872" s="3">
        <v>5</v>
      </c>
      <c r="G872" s="3" t="s">
        <v>332</v>
      </c>
      <c r="H872" s="3"/>
      <c r="I872" s="3" t="s">
        <v>333</v>
      </c>
      <c r="J872" s="3"/>
      <c r="K872" s="3" t="s">
        <v>334</v>
      </c>
      <c r="L872" s="3"/>
      <c r="M872" s="3"/>
      <c r="N872" s="3"/>
      <c r="O872" s="3"/>
      <c r="P872" s="3"/>
      <c r="Q872" s="3" t="s">
        <v>335</v>
      </c>
      <c r="R872" s="3"/>
      <c r="S872" s="3" t="str">
        <f>IF(H872="","",$B$2&amp;G872&amp;$B$2&amp;$B$1&amp;H872)</f>
        <v/>
      </c>
      <c r="T872" s="3" t="str">
        <f>IF(J872="","",$B$2&amp;I872&amp;$B$2&amp;$B$1&amp;J872)</f>
        <v/>
      </c>
      <c r="U872" s="3" t="str">
        <f>IF(L872="","",$B$2&amp;K872&amp;$B$2&amp;$B$1&amp;L872)</f>
        <v/>
      </c>
      <c r="V872" s="3" t="str">
        <f>IF(N872="","",$B$2&amp;M872&amp;$B$2&amp;$B$1&amp;N872)</f>
        <v/>
      </c>
      <c r="W872" s="3" t="str">
        <f>IF(P872="","",$B$2&amp;O872&amp;$B$2&amp;$B$1&amp;P872)</f>
        <v/>
      </c>
      <c r="X872" s="3" t="str">
        <f>IF(R872="","",$B$2&amp;Q872&amp;$B$2&amp;$B$1&amp;R872)</f>
        <v/>
      </c>
      <c r="Y872" s="3" t="str">
        <f t="shared" si="253"/>
        <v>{}</v>
      </c>
      <c r="Z872" s="11" t="s">
        <v>358</v>
      </c>
      <c r="AA872" s="11" t="str">
        <f t="shared" ref="AA872:AA935" si="266">_xlfn.TEXTJOIN("",1,AB872:BO872)</f>
        <v>5级：放置在产业中时，产业收入提高&lt;c=A6EC41&gt;128&lt;/c&gt;倍，产业升级消耗减少&lt;c=A6EC41&gt;128&lt;/c&gt;倍</v>
      </c>
      <c r="AB872" s="11"/>
      <c r="AC872" s="11"/>
      <c r="AD872" s="11">
        <v>5</v>
      </c>
      <c r="AE872" s="11"/>
      <c r="AF872" s="11" t="s">
        <v>345</v>
      </c>
      <c r="AG872" s="11"/>
      <c r="AH872" s="11"/>
      <c r="AI872" s="11"/>
      <c r="AJ872" s="11" t="s">
        <v>359</v>
      </c>
      <c r="AK872" s="11" t="str">
        <f t="shared" si="265"/>
        <v>&lt;c=A6EC41&gt;</v>
      </c>
      <c r="AL872" s="11">
        <v>128</v>
      </c>
      <c r="AM872" s="11" t="s">
        <v>298</v>
      </c>
      <c r="AN872" s="11" t="s">
        <v>360</v>
      </c>
      <c r="AO872" s="11" t="s">
        <v>304</v>
      </c>
      <c r="AP872" s="11">
        <v>128</v>
      </c>
      <c r="AQ872" s="11" t="s">
        <v>298</v>
      </c>
      <c r="AR872" s="11" t="s">
        <v>361</v>
      </c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 t="str">
        <f t="shared" si="254"/>
        <v>使产业收入提高，升级消耗减少</v>
      </c>
      <c r="BQ872" s="11" t="str">
        <f t="shared" si="264"/>
        <v>5级：放置在产业中时，产业收入提高&lt;c=A6EC41&gt;128&lt;/c&gt;倍，产业升级消耗减少&lt;c=A6EC41&gt;128&lt;/c&gt;倍</v>
      </c>
      <c r="BR872" s="1">
        <f t="shared" si="257"/>
        <v>3</v>
      </c>
      <c r="BS872" s="1">
        <f t="shared" si="258"/>
        <v>305</v>
      </c>
      <c r="BT872" s="1">
        <f>COUNTIF($BS$10:BS872,601)</f>
        <v>18</v>
      </c>
      <c r="BU872" s="1">
        <f t="shared" si="259"/>
        <v>0</v>
      </c>
    </row>
    <row r="873" spans="2:73">
      <c r="B873" s="1" t="str">
        <f t="shared" si="255"/>
        <v>SkillDescBrief// 战斗被动</v>
      </c>
      <c r="C873" s="1" t="str">
        <f t="shared" si="256"/>
        <v>SkillDescDetail// 战斗被动1</v>
      </c>
      <c r="D873" s="7" t="s">
        <v>337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 t="str">
        <f t="shared" si="253"/>
        <v/>
      </c>
      <c r="Z873" s="10" t="s">
        <v>336</v>
      </c>
      <c r="AA873" s="10" t="str">
        <f t="shared" si="266"/>
        <v/>
      </c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 t="str">
        <f t="shared" si="254"/>
        <v/>
      </c>
      <c r="BQ873" s="10" t="str">
        <f t="shared" si="264"/>
        <v/>
      </c>
      <c r="BR873" s="1">
        <f t="shared" si="257"/>
        <v>0</v>
      </c>
      <c r="BS873" s="1">
        <f t="shared" si="258"/>
        <v>0</v>
      </c>
      <c r="BT873" s="1">
        <f>COUNTIF($BS$10:BS873,601)</f>
        <v>18</v>
      </c>
      <c r="BU873" s="1">
        <f t="shared" si="259"/>
        <v>0</v>
      </c>
    </row>
    <row r="874" spans="2:73">
      <c r="B874" s="1" t="str">
        <f t="shared" si="255"/>
        <v>SkillDescBrief4011504</v>
      </c>
      <c r="C874" s="1" t="str">
        <f t="shared" si="256"/>
        <v>SkillDescDetail401150401</v>
      </c>
      <c r="D874" s="3">
        <v>401150401</v>
      </c>
      <c r="E874" s="3">
        <v>4011504</v>
      </c>
      <c r="F874" s="3">
        <v>1</v>
      </c>
      <c r="G874" s="3" t="s">
        <v>332</v>
      </c>
      <c r="H874" s="3">
        <f ca="1">ROUND(_xlfn.XLOOKUP($F874,$D$1:$D$5,$E$1:$E$5)*OFFSET(H874,5-$F874,0)/0.05,0)*0.05</f>
        <v>0.65</v>
      </c>
      <c r="I874" s="3" t="s">
        <v>333</v>
      </c>
      <c r="J874" s="3"/>
      <c r="K874" s="3" t="s">
        <v>334</v>
      </c>
      <c r="L874" s="3"/>
      <c r="M874" s="3"/>
      <c r="N874" s="3"/>
      <c r="O874" s="3"/>
      <c r="P874" s="3"/>
      <c r="Q874" s="3" t="s">
        <v>335</v>
      </c>
      <c r="R874" s="3"/>
      <c r="S874" s="3" t="str">
        <f ca="1">IF(H874="","",$B$2&amp;G874&amp;$B$2&amp;$B$1&amp;H874)</f>
        <v>"AtkPower":0.65</v>
      </c>
      <c r="T874" s="3" t="str">
        <f>IF(J874="","",$B$2&amp;I874&amp;$B$2&amp;$B$1&amp;J874)</f>
        <v/>
      </c>
      <c r="U874" s="3" t="str">
        <f>IF(L874="","",$B$2&amp;K874&amp;$B$2&amp;$B$1&amp;L874)</f>
        <v/>
      </c>
      <c r="V874" s="3" t="str">
        <f>IF(N874="","",$B$2&amp;M874&amp;$B$2&amp;$B$1&amp;N874)</f>
        <v/>
      </c>
      <c r="W874" s="3" t="str">
        <f>IF(P874="","",$B$2&amp;O874&amp;$B$2&amp;$B$1&amp;P874)</f>
        <v/>
      </c>
      <c r="X874" s="3" t="str">
        <f>IF(R874="","",$B$2&amp;Q874&amp;$B$2&amp;$B$1&amp;R874)</f>
        <v/>
      </c>
      <c r="Y874" s="3" t="str">
        <f ca="1" t="shared" si="253"/>
        <v>{"AtkPower":0.65}</v>
      </c>
      <c r="Z874" s="11" t="s">
        <v>575</v>
      </c>
      <c r="AA874" s="11" t="str">
        <f ca="1" t="shared" si="266"/>
        <v>造成伤害时回复伤害量&lt;c=A6EC41&gt;65%&lt;/c&gt;的生命值</v>
      </c>
      <c r="AB874" s="11"/>
      <c r="AC874" s="11"/>
      <c r="AD874" s="11"/>
      <c r="AE874" s="11"/>
      <c r="AF874" s="11"/>
      <c r="AG874" s="11"/>
      <c r="AH874" s="11"/>
      <c r="AI874" s="11"/>
      <c r="AJ874" s="11" t="s">
        <v>576</v>
      </c>
      <c r="AK874" s="11" t="str">
        <f>$B$6</f>
        <v>&lt;c=A6EC41&gt;</v>
      </c>
      <c r="AL874" s="11" t="str">
        <f ca="1" t="shared" ref="AL874:AL878" si="267">ROUND($H874*100,2)&amp;"%"</f>
        <v>65%</v>
      </c>
      <c r="AM874" s="11" t="s">
        <v>298</v>
      </c>
      <c r="AN874" s="11" t="s">
        <v>503</v>
      </c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 t="str">
        <f t="shared" si="254"/>
        <v>造成伤害时回复生命</v>
      </c>
      <c r="BQ874" s="11" t="str">
        <f ca="1" t="shared" si="264"/>
        <v>造成伤害时回复伤害量&lt;c=A6EC41&gt;65%&lt;/c&gt;的生命值</v>
      </c>
      <c r="BR874" s="1">
        <f t="shared" si="257"/>
        <v>4</v>
      </c>
      <c r="BS874" s="1">
        <f t="shared" si="258"/>
        <v>401</v>
      </c>
      <c r="BT874" s="1">
        <f>COUNTIF($BS$10:BS874,601)</f>
        <v>18</v>
      </c>
      <c r="BU874" s="1">
        <f t="shared" si="259"/>
        <v>0</v>
      </c>
    </row>
    <row r="875" spans="2:73">
      <c r="B875" s="1" t="str">
        <f t="shared" si="255"/>
        <v>SkillDescBrief4011504</v>
      </c>
      <c r="C875" s="1" t="str">
        <f t="shared" si="256"/>
        <v>SkillDescDetail401150402</v>
      </c>
      <c r="D875" s="3">
        <v>401150402</v>
      </c>
      <c r="E875" s="3">
        <v>4011504</v>
      </c>
      <c r="F875" s="3">
        <v>2</v>
      </c>
      <c r="G875" s="3" t="s">
        <v>332</v>
      </c>
      <c r="H875" s="3">
        <f ca="1">ROUND(_xlfn.XLOOKUP($F875,$D$1:$D$5,$E$1:$E$5)*OFFSET(H875,5-$F875,0)/0.05,0)*0.05</f>
        <v>0.7</v>
      </c>
      <c r="I875" s="3" t="s">
        <v>333</v>
      </c>
      <c r="J875" s="3"/>
      <c r="K875" s="3" t="s">
        <v>334</v>
      </c>
      <c r="L875" s="3"/>
      <c r="M875" s="3"/>
      <c r="N875" s="3"/>
      <c r="O875" s="3"/>
      <c r="P875" s="3"/>
      <c r="Q875" s="3" t="s">
        <v>335</v>
      </c>
      <c r="R875" s="3"/>
      <c r="S875" s="3" t="str">
        <f ca="1">IF(H875="","",$B$2&amp;G875&amp;$B$2&amp;$B$1&amp;H875)</f>
        <v>"AtkPower":0.7</v>
      </c>
      <c r="T875" s="3" t="str">
        <f>IF(J875="","",$B$2&amp;I875&amp;$B$2&amp;$B$1&amp;J875)</f>
        <v/>
      </c>
      <c r="U875" s="3" t="str">
        <f>IF(L875="","",$B$2&amp;K875&amp;$B$2&amp;$B$1&amp;L875)</f>
        <v/>
      </c>
      <c r="V875" s="3" t="str">
        <f>IF(N875="","",$B$2&amp;M875&amp;$B$2&amp;$B$1&amp;N875)</f>
        <v/>
      </c>
      <c r="W875" s="3" t="str">
        <f>IF(P875="","",$B$2&amp;O875&amp;$B$2&amp;$B$1&amp;P875)</f>
        <v/>
      </c>
      <c r="X875" s="3" t="str">
        <f>IF(R875="","",$B$2&amp;Q875&amp;$B$2&amp;$B$1&amp;R875)</f>
        <v/>
      </c>
      <c r="Y875" s="3" t="str">
        <f ca="1" t="shared" si="253"/>
        <v>{"AtkPower":0.7}</v>
      </c>
      <c r="Z875" s="11" t="s">
        <v>575</v>
      </c>
      <c r="AA875" s="11" t="str">
        <f ca="1" t="shared" si="266"/>
        <v>2级：根据伤害回复生命的比例提升至&lt;c=A6EC41&gt;70%&lt;/c&gt;</v>
      </c>
      <c r="AB875" s="11"/>
      <c r="AC875" s="11"/>
      <c r="AD875" s="11">
        <v>2</v>
      </c>
      <c r="AE875" s="11"/>
      <c r="AF875" s="11" t="s">
        <v>345</v>
      </c>
      <c r="AG875" s="11"/>
      <c r="AH875" s="11"/>
      <c r="AI875" s="11"/>
      <c r="AJ875" s="11" t="s">
        <v>577</v>
      </c>
      <c r="AK875" s="11" t="str">
        <f>$B$6</f>
        <v>&lt;c=A6EC41&gt;</v>
      </c>
      <c r="AL875" s="11" t="str">
        <f ca="1" t="shared" si="267"/>
        <v>70%</v>
      </c>
      <c r="AM875" s="11" t="s">
        <v>298</v>
      </c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 t="str">
        <f t="shared" si="254"/>
        <v>造成伤害时回复生命</v>
      </c>
      <c r="BQ875" s="11" t="str">
        <f ca="1" t="shared" si="264"/>
        <v>2级：根据伤害回复生命的比例提升至&lt;c=A6EC41&gt;70%&lt;/c&gt;</v>
      </c>
      <c r="BR875" s="1">
        <f t="shared" si="257"/>
        <v>4</v>
      </c>
      <c r="BS875" s="1">
        <f t="shared" si="258"/>
        <v>402</v>
      </c>
      <c r="BT875" s="1">
        <f>COUNTIF($BS$10:BS875,601)</f>
        <v>18</v>
      </c>
      <c r="BU875" s="1">
        <f t="shared" si="259"/>
        <v>0</v>
      </c>
    </row>
    <row r="876" spans="2:73">
      <c r="B876" s="1" t="str">
        <f t="shared" si="255"/>
        <v>SkillDescBrief4011504</v>
      </c>
      <c r="C876" s="1" t="str">
        <f t="shared" si="256"/>
        <v>SkillDescDetail401150403</v>
      </c>
      <c r="D876" s="3">
        <v>401150403</v>
      </c>
      <c r="E876" s="3">
        <v>4011504</v>
      </c>
      <c r="F876" s="3">
        <v>3</v>
      </c>
      <c r="G876" s="3" t="s">
        <v>332</v>
      </c>
      <c r="H876" s="3">
        <f ca="1">ROUND(_xlfn.XLOOKUP($F876,$D$1:$D$5,$E$1:$E$5)*OFFSET(H876,5-$F876,0)/0.05,0)*0.05</f>
        <v>0.7</v>
      </c>
      <c r="I876" s="3" t="s">
        <v>333</v>
      </c>
      <c r="J876" s="3"/>
      <c r="K876" s="3" t="s">
        <v>334</v>
      </c>
      <c r="L876" s="3"/>
      <c r="M876" s="3"/>
      <c r="N876" s="3"/>
      <c r="O876" s="3"/>
      <c r="P876" s="3"/>
      <c r="Q876" s="3" t="s">
        <v>335</v>
      </c>
      <c r="R876" s="3"/>
      <c r="S876" s="3" t="str">
        <f ca="1">IF(H876="","",$B$2&amp;G876&amp;$B$2&amp;$B$1&amp;H876)</f>
        <v>"AtkPower":0.7</v>
      </c>
      <c r="T876" s="3" t="str">
        <f>IF(J876="","",$B$2&amp;I876&amp;$B$2&amp;$B$1&amp;J876)</f>
        <v/>
      </c>
      <c r="U876" s="3" t="str">
        <f>IF(L876="","",$B$2&amp;K876&amp;$B$2&amp;$B$1&amp;L876)</f>
        <v/>
      </c>
      <c r="V876" s="3" t="str">
        <f>IF(N876="","",$B$2&amp;M876&amp;$B$2&amp;$B$1&amp;N876)</f>
        <v/>
      </c>
      <c r="W876" s="3" t="str">
        <f>IF(P876="","",$B$2&amp;O876&amp;$B$2&amp;$B$1&amp;P876)</f>
        <v/>
      </c>
      <c r="X876" s="3" t="str">
        <f>IF(R876="","",$B$2&amp;Q876&amp;$B$2&amp;$B$1&amp;R876)</f>
        <v/>
      </c>
      <c r="Y876" s="3" t="str">
        <f ca="1" t="shared" si="253"/>
        <v>{"AtkPower":0.7}</v>
      </c>
      <c r="Z876" s="11" t="s">
        <v>575</v>
      </c>
      <c r="AA876" s="11" t="str">
        <f ca="1" t="shared" si="266"/>
        <v>3级：根据伤害回复生命的比例提升至&lt;c=A6EC41&gt;70%&lt;/c&gt;</v>
      </c>
      <c r="AB876" s="11"/>
      <c r="AC876" s="11"/>
      <c r="AD876" s="11">
        <v>3</v>
      </c>
      <c r="AE876" s="11"/>
      <c r="AF876" s="11" t="s">
        <v>345</v>
      </c>
      <c r="AG876" s="11"/>
      <c r="AH876" s="11"/>
      <c r="AI876" s="11"/>
      <c r="AJ876" s="11" t="s">
        <v>577</v>
      </c>
      <c r="AK876" s="11" t="str">
        <f>$B$6</f>
        <v>&lt;c=A6EC41&gt;</v>
      </c>
      <c r="AL876" s="11" t="str">
        <f ca="1" t="shared" si="267"/>
        <v>70%</v>
      </c>
      <c r="AM876" s="11" t="s">
        <v>298</v>
      </c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 t="str">
        <f t="shared" si="254"/>
        <v>造成伤害时回复生命</v>
      </c>
      <c r="BQ876" s="11" t="str">
        <f ca="1" t="shared" si="264"/>
        <v>3级：根据伤害回复生命的比例提升至&lt;c=A6EC41&gt;70%&lt;/c&gt;</v>
      </c>
      <c r="BR876" s="1">
        <f t="shared" si="257"/>
        <v>4</v>
      </c>
      <c r="BS876" s="1">
        <f t="shared" si="258"/>
        <v>403</v>
      </c>
      <c r="BT876" s="1">
        <f>COUNTIF($BS$10:BS876,601)</f>
        <v>18</v>
      </c>
      <c r="BU876" s="1">
        <f t="shared" si="259"/>
        <v>0</v>
      </c>
    </row>
    <row r="877" spans="2:73">
      <c r="B877" s="1" t="str">
        <f t="shared" si="255"/>
        <v>SkillDescBrief4011504</v>
      </c>
      <c r="C877" s="1" t="str">
        <f t="shared" si="256"/>
        <v>SkillDescDetail401150404</v>
      </c>
      <c r="D877" s="3">
        <v>401150404</v>
      </c>
      <c r="E877" s="3">
        <v>4011504</v>
      </c>
      <c r="F877" s="3">
        <v>4</v>
      </c>
      <c r="G877" s="3" t="s">
        <v>332</v>
      </c>
      <c r="H877" s="3">
        <f ca="1">ROUND(_xlfn.XLOOKUP($F877,$D$1:$D$5,$E$1:$E$5)*OFFSET(H877,5-$F877,0)/0.05,0)*0.05</f>
        <v>0.8</v>
      </c>
      <c r="I877" s="3" t="s">
        <v>333</v>
      </c>
      <c r="J877" s="3"/>
      <c r="K877" s="3" t="s">
        <v>334</v>
      </c>
      <c r="L877" s="3"/>
      <c r="M877" s="3"/>
      <c r="N877" s="3"/>
      <c r="O877" s="3"/>
      <c r="P877" s="3"/>
      <c r="Q877" s="3" t="s">
        <v>335</v>
      </c>
      <c r="R877" s="3"/>
      <c r="S877" s="3" t="str">
        <f ca="1">IF(H877="","",$B$2&amp;G877&amp;$B$2&amp;$B$1&amp;H877)</f>
        <v>"AtkPower":0.8</v>
      </c>
      <c r="T877" s="3" t="str">
        <f>IF(J877="","",$B$2&amp;I877&amp;$B$2&amp;$B$1&amp;J877)</f>
        <v/>
      </c>
      <c r="U877" s="3" t="str">
        <f>IF(L877="","",$B$2&amp;K877&amp;$B$2&amp;$B$1&amp;L877)</f>
        <v/>
      </c>
      <c r="V877" s="3" t="str">
        <f>IF(N877="","",$B$2&amp;M877&amp;$B$2&amp;$B$1&amp;N877)</f>
        <v/>
      </c>
      <c r="W877" s="3" t="str">
        <f>IF(P877="","",$B$2&amp;O877&amp;$B$2&amp;$B$1&amp;P877)</f>
        <v/>
      </c>
      <c r="X877" s="3" t="str">
        <f>IF(R877="","",$B$2&amp;Q877&amp;$B$2&amp;$B$1&amp;R877)</f>
        <v/>
      </c>
      <c r="Y877" s="3" t="str">
        <f ca="1" t="shared" si="253"/>
        <v>{"AtkPower":0.8}</v>
      </c>
      <c r="Z877" s="11" t="s">
        <v>575</v>
      </c>
      <c r="AA877" s="11" t="str">
        <f ca="1" t="shared" si="266"/>
        <v>4级：根据伤害回复生命的比例提升至&lt;c=A6EC41&gt;80%&lt;/c&gt;</v>
      </c>
      <c r="AB877" s="11"/>
      <c r="AC877" s="11"/>
      <c r="AD877" s="11">
        <v>4</v>
      </c>
      <c r="AE877" s="11"/>
      <c r="AF877" s="11" t="s">
        <v>345</v>
      </c>
      <c r="AG877" s="11"/>
      <c r="AH877" s="11"/>
      <c r="AI877" s="11"/>
      <c r="AJ877" s="11" t="s">
        <v>577</v>
      </c>
      <c r="AK877" s="11" t="str">
        <f>$B$6</f>
        <v>&lt;c=A6EC41&gt;</v>
      </c>
      <c r="AL877" s="11" t="str">
        <f ca="1" t="shared" si="267"/>
        <v>80%</v>
      </c>
      <c r="AM877" s="11" t="s">
        <v>298</v>
      </c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 t="str">
        <f t="shared" si="254"/>
        <v>造成伤害时回复生命</v>
      </c>
      <c r="BQ877" s="11" t="str">
        <f ca="1" t="shared" si="264"/>
        <v>4级：根据伤害回复生命的比例提升至&lt;c=A6EC41&gt;80%&lt;/c&gt;</v>
      </c>
      <c r="BR877" s="1">
        <f t="shared" si="257"/>
        <v>4</v>
      </c>
      <c r="BS877" s="1">
        <f t="shared" si="258"/>
        <v>404</v>
      </c>
      <c r="BT877" s="1">
        <f>COUNTIF($BS$10:BS877,601)</f>
        <v>18</v>
      </c>
      <c r="BU877" s="1">
        <f t="shared" si="259"/>
        <v>0</v>
      </c>
    </row>
    <row r="878" spans="2:73">
      <c r="B878" s="1" t="str">
        <f t="shared" si="255"/>
        <v>SkillDescBrief4011504</v>
      </c>
      <c r="C878" s="1" t="str">
        <f t="shared" si="256"/>
        <v>SkillDescDetail401150405</v>
      </c>
      <c r="D878" s="3">
        <v>401150405</v>
      </c>
      <c r="E878" s="3">
        <v>4011504</v>
      </c>
      <c r="F878" s="3">
        <v>5</v>
      </c>
      <c r="G878" s="3" t="s">
        <v>332</v>
      </c>
      <c r="H878" s="3">
        <v>0.9</v>
      </c>
      <c r="I878" s="3" t="s">
        <v>333</v>
      </c>
      <c r="J878" s="3"/>
      <c r="K878" s="3" t="s">
        <v>334</v>
      </c>
      <c r="L878" s="3"/>
      <c r="M878" s="3"/>
      <c r="N878" s="3"/>
      <c r="O878" s="3"/>
      <c r="P878" s="3"/>
      <c r="Q878" s="3" t="s">
        <v>335</v>
      </c>
      <c r="R878" s="3"/>
      <c r="S878" s="3" t="str">
        <f>IF(H878="","",$B$2&amp;G878&amp;$B$2&amp;$B$1&amp;H878)</f>
        <v>"AtkPower":0.9</v>
      </c>
      <c r="T878" s="3" t="str">
        <f>IF(J878="","",$B$2&amp;I878&amp;$B$2&amp;$B$1&amp;J878)</f>
        <v/>
      </c>
      <c r="U878" s="3" t="str">
        <f>IF(L878="","",$B$2&amp;K878&amp;$B$2&amp;$B$1&amp;L878)</f>
        <v/>
      </c>
      <c r="V878" s="3" t="str">
        <f>IF(N878="","",$B$2&amp;M878&amp;$B$2&amp;$B$1&amp;N878)</f>
        <v/>
      </c>
      <c r="W878" s="3" t="str">
        <f>IF(P878="","",$B$2&amp;O878&amp;$B$2&amp;$B$1&amp;P878)</f>
        <v/>
      </c>
      <c r="X878" s="3" t="str">
        <f>IF(R878="","",$B$2&amp;Q878&amp;$B$2&amp;$B$1&amp;R878)</f>
        <v/>
      </c>
      <c r="Y878" s="3" t="str">
        <f t="shared" si="253"/>
        <v>{"AtkPower":0.9}</v>
      </c>
      <c r="Z878" s="11" t="s">
        <v>575</v>
      </c>
      <c r="AA878" s="11" t="str">
        <f t="shared" si="266"/>
        <v>5级：根据伤害回复生命的比例提升至&lt;c=A6EC41&gt;90%&lt;/c&gt;</v>
      </c>
      <c r="AB878" s="11"/>
      <c r="AC878" s="11"/>
      <c r="AD878" s="11">
        <v>5</v>
      </c>
      <c r="AE878" s="11"/>
      <c r="AF878" s="11" t="s">
        <v>345</v>
      </c>
      <c r="AG878" s="11"/>
      <c r="AH878" s="11"/>
      <c r="AI878" s="11"/>
      <c r="AJ878" s="11" t="s">
        <v>577</v>
      </c>
      <c r="AK878" s="11" t="str">
        <f>$B$6</f>
        <v>&lt;c=A6EC41&gt;</v>
      </c>
      <c r="AL878" s="11" t="str">
        <f t="shared" si="267"/>
        <v>90%</v>
      </c>
      <c r="AM878" s="11" t="s">
        <v>298</v>
      </c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 t="str">
        <f t="shared" si="254"/>
        <v>造成伤害时回复生命</v>
      </c>
      <c r="BQ878" s="11" t="str">
        <f t="shared" si="264"/>
        <v>5级：根据伤害回复生命的比例提升至&lt;c=A6EC41&gt;90%&lt;/c&gt;</v>
      </c>
      <c r="BR878" s="1">
        <f t="shared" si="257"/>
        <v>4</v>
      </c>
      <c r="BS878" s="1">
        <f t="shared" si="258"/>
        <v>405</v>
      </c>
      <c r="BT878" s="1">
        <f>COUNTIF($BS$10:BS878,601)</f>
        <v>18</v>
      </c>
      <c r="BU878" s="1">
        <f t="shared" si="259"/>
        <v>0</v>
      </c>
    </row>
    <row r="879" spans="2:73">
      <c r="B879" s="1" t="str">
        <f t="shared" si="255"/>
        <v>SkillDescBrief// 战斗被动</v>
      </c>
      <c r="C879" s="1" t="str">
        <f t="shared" si="256"/>
        <v>SkillDescDetail// 战斗被动2</v>
      </c>
      <c r="D879" s="7" t="s">
        <v>338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 t="str">
        <f t="shared" si="253"/>
        <v/>
      </c>
      <c r="Z879" s="10" t="s">
        <v>336</v>
      </c>
      <c r="AA879" s="10" t="str">
        <f t="shared" si="266"/>
        <v/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 t="str">
        <f t="shared" si="254"/>
        <v/>
      </c>
      <c r="BQ879" s="10" t="str">
        <f t="shared" si="264"/>
        <v/>
      </c>
      <c r="BR879" s="1">
        <f t="shared" si="257"/>
        <v>0</v>
      </c>
      <c r="BS879" s="1">
        <f t="shared" si="258"/>
        <v>0</v>
      </c>
      <c r="BT879" s="1">
        <f>COUNTIF($BS$10:BS879,601)</f>
        <v>18</v>
      </c>
      <c r="BU879" s="1">
        <f t="shared" si="259"/>
        <v>0</v>
      </c>
    </row>
    <row r="880" spans="2:73">
      <c r="B880" s="1" t="str">
        <f t="shared" si="255"/>
        <v>SkillDescBrief4011505</v>
      </c>
      <c r="C880" s="1" t="str">
        <f t="shared" si="256"/>
        <v>SkillDescDetail401150501</v>
      </c>
      <c r="D880" s="3">
        <v>401150501</v>
      </c>
      <c r="E880" s="3">
        <v>4011505</v>
      </c>
      <c r="F880" s="3">
        <v>1</v>
      </c>
      <c r="G880" s="3" t="s">
        <v>332</v>
      </c>
      <c r="H880" s="3"/>
      <c r="I880" s="3" t="s">
        <v>333</v>
      </c>
      <c r="J880" s="3"/>
      <c r="K880" s="3" t="s">
        <v>334</v>
      </c>
      <c r="L880" s="3"/>
      <c r="M880" s="3"/>
      <c r="N880" s="3"/>
      <c r="O880" s="3"/>
      <c r="P880" s="3"/>
      <c r="Q880" s="3" t="s">
        <v>335</v>
      </c>
      <c r="R880" s="3"/>
      <c r="S880" s="3" t="str">
        <f>IF(H880="","",$B$2&amp;G880&amp;$B$2&amp;$B$1&amp;H880)</f>
        <v/>
      </c>
      <c r="T880" s="3" t="str">
        <f>IF(J880="","",$B$2&amp;I880&amp;$B$2&amp;$B$1&amp;J880)</f>
        <v/>
      </c>
      <c r="U880" s="3" t="str">
        <f>IF(L880="","",$B$2&amp;K880&amp;$B$2&amp;$B$1&amp;L880)</f>
        <v/>
      </c>
      <c r="V880" s="3" t="str">
        <f>IF(N880="","",$B$2&amp;M880&amp;$B$2&amp;$B$1&amp;N880)</f>
        <v/>
      </c>
      <c r="W880" s="3" t="str">
        <f>IF(P880="","",$B$2&amp;O880&amp;$B$2&amp;$B$1&amp;P880)</f>
        <v/>
      </c>
      <c r="X880" s="3" t="str">
        <f>IF(R880="","",$B$2&amp;Q880&amp;$B$2&amp;$B$1&amp;R880)</f>
        <v/>
      </c>
      <c r="Y880" s="3" t="str">
        <f t="shared" si="253"/>
        <v>{}</v>
      </c>
      <c r="Z880" s="11" t="s">
        <v>336</v>
      </c>
      <c r="AA880" s="11" t="str">
        <f t="shared" si="266"/>
        <v/>
      </c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 t="str">
        <f t="shared" si="254"/>
        <v/>
      </c>
      <c r="BQ880" s="11" t="str">
        <f t="shared" si="264"/>
        <v/>
      </c>
      <c r="BR880" s="1">
        <f t="shared" si="257"/>
        <v>5</v>
      </c>
      <c r="BS880" s="1">
        <f t="shared" si="258"/>
        <v>501</v>
      </c>
      <c r="BT880" s="1">
        <f>COUNTIF($BS$10:BS880,601)</f>
        <v>18</v>
      </c>
      <c r="BU880" s="1">
        <f t="shared" si="259"/>
        <v>0</v>
      </c>
    </row>
    <row r="881" spans="2:73">
      <c r="B881" s="1" t="str">
        <f t="shared" si="255"/>
        <v>SkillDescBrief4011505</v>
      </c>
      <c r="C881" s="1" t="str">
        <f t="shared" si="256"/>
        <v>SkillDescDetail401150502</v>
      </c>
      <c r="D881" s="3">
        <v>401150502</v>
      </c>
      <c r="E881" s="3">
        <v>4011505</v>
      </c>
      <c r="F881" s="3">
        <v>2</v>
      </c>
      <c r="G881" s="3" t="s">
        <v>332</v>
      </c>
      <c r="H881" s="3"/>
      <c r="I881" s="3" t="s">
        <v>333</v>
      </c>
      <c r="J881" s="3"/>
      <c r="K881" s="3" t="s">
        <v>334</v>
      </c>
      <c r="L881" s="3"/>
      <c r="M881" s="3"/>
      <c r="N881" s="3"/>
      <c r="O881" s="3"/>
      <c r="P881" s="3"/>
      <c r="Q881" s="3" t="s">
        <v>335</v>
      </c>
      <c r="R881" s="3"/>
      <c r="S881" s="3" t="str">
        <f>IF(H881="","",$B$2&amp;G881&amp;$B$2&amp;$B$1&amp;H881)</f>
        <v/>
      </c>
      <c r="T881" s="3" t="str">
        <f>IF(J881="","",$B$2&amp;I881&amp;$B$2&amp;$B$1&amp;J881)</f>
        <v/>
      </c>
      <c r="U881" s="3" t="str">
        <f>IF(L881="","",$B$2&amp;K881&amp;$B$2&amp;$B$1&amp;L881)</f>
        <v/>
      </c>
      <c r="V881" s="3" t="str">
        <f>IF(N881="","",$B$2&amp;M881&amp;$B$2&amp;$B$1&amp;N881)</f>
        <v/>
      </c>
      <c r="W881" s="3" t="str">
        <f>IF(P881="","",$B$2&amp;O881&amp;$B$2&amp;$B$1&amp;P881)</f>
        <v/>
      </c>
      <c r="X881" s="3" t="str">
        <f>IF(R881="","",$B$2&amp;Q881&amp;$B$2&amp;$B$1&amp;R881)</f>
        <v/>
      </c>
      <c r="Y881" s="3" t="str">
        <f t="shared" si="253"/>
        <v>{}</v>
      </c>
      <c r="Z881" s="11" t="s">
        <v>336</v>
      </c>
      <c r="AA881" s="11" t="str">
        <f t="shared" si="266"/>
        <v/>
      </c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 t="str">
        <f t="shared" si="254"/>
        <v/>
      </c>
      <c r="BQ881" s="11" t="str">
        <f t="shared" si="264"/>
        <v/>
      </c>
      <c r="BR881" s="1">
        <f t="shared" si="257"/>
        <v>5</v>
      </c>
      <c r="BS881" s="1">
        <f t="shared" si="258"/>
        <v>502</v>
      </c>
      <c r="BT881" s="1">
        <f>COUNTIF($BS$10:BS881,601)</f>
        <v>18</v>
      </c>
      <c r="BU881" s="1">
        <f t="shared" si="259"/>
        <v>0</v>
      </c>
    </row>
    <row r="882" spans="2:73">
      <c r="B882" s="1" t="str">
        <f t="shared" si="255"/>
        <v>SkillDescBrief4011505</v>
      </c>
      <c r="C882" s="1" t="str">
        <f t="shared" si="256"/>
        <v>SkillDescDetail401150503</v>
      </c>
      <c r="D882" s="3">
        <v>401150503</v>
      </c>
      <c r="E882" s="3">
        <v>4011505</v>
      </c>
      <c r="F882" s="3">
        <v>3</v>
      </c>
      <c r="G882" s="3" t="s">
        <v>332</v>
      </c>
      <c r="H882" s="3"/>
      <c r="I882" s="3" t="s">
        <v>333</v>
      </c>
      <c r="J882" s="3"/>
      <c r="K882" s="3" t="s">
        <v>334</v>
      </c>
      <c r="L882" s="3"/>
      <c r="M882" s="3"/>
      <c r="N882" s="3"/>
      <c r="O882" s="3"/>
      <c r="P882" s="3"/>
      <c r="Q882" s="3" t="s">
        <v>335</v>
      </c>
      <c r="R882" s="3"/>
      <c r="S882" s="3" t="str">
        <f>IF(H882="","",$B$2&amp;G882&amp;$B$2&amp;$B$1&amp;H882)</f>
        <v/>
      </c>
      <c r="T882" s="3" t="str">
        <f>IF(J882="","",$B$2&amp;I882&amp;$B$2&amp;$B$1&amp;J882)</f>
        <v/>
      </c>
      <c r="U882" s="3" t="str">
        <f>IF(L882="","",$B$2&amp;K882&amp;$B$2&amp;$B$1&amp;L882)</f>
        <v/>
      </c>
      <c r="V882" s="3" t="str">
        <f>IF(N882="","",$B$2&amp;M882&amp;$B$2&amp;$B$1&amp;N882)</f>
        <v/>
      </c>
      <c r="W882" s="3" t="str">
        <f>IF(P882="","",$B$2&amp;O882&amp;$B$2&amp;$B$1&amp;P882)</f>
        <v/>
      </c>
      <c r="X882" s="3" t="str">
        <f>IF(R882="","",$B$2&amp;Q882&amp;$B$2&amp;$B$1&amp;R882)</f>
        <v/>
      </c>
      <c r="Y882" s="3" t="str">
        <f t="shared" si="253"/>
        <v>{}</v>
      </c>
      <c r="Z882" s="11" t="s">
        <v>336</v>
      </c>
      <c r="AA882" s="11" t="str">
        <f t="shared" si="266"/>
        <v/>
      </c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 t="str">
        <f t="shared" si="254"/>
        <v/>
      </c>
      <c r="BQ882" s="11" t="str">
        <f t="shared" si="264"/>
        <v/>
      </c>
      <c r="BR882" s="1">
        <f t="shared" si="257"/>
        <v>5</v>
      </c>
      <c r="BS882" s="1">
        <f t="shared" si="258"/>
        <v>503</v>
      </c>
      <c r="BT882" s="1">
        <f>COUNTIF($BS$10:BS882,601)</f>
        <v>18</v>
      </c>
      <c r="BU882" s="1">
        <f t="shared" si="259"/>
        <v>0</v>
      </c>
    </row>
    <row r="883" spans="2:73">
      <c r="B883" s="1" t="str">
        <f t="shared" si="255"/>
        <v>SkillDescBrief4011505</v>
      </c>
      <c r="C883" s="1" t="str">
        <f t="shared" si="256"/>
        <v>SkillDescDetail401150504</v>
      </c>
      <c r="D883" s="3">
        <v>401150504</v>
      </c>
      <c r="E883" s="3">
        <v>4011505</v>
      </c>
      <c r="F883" s="3">
        <v>4</v>
      </c>
      <c r="G883" s="3" t="s">
        <v>332</v>
      </c>
      <c r="H883" s="3"/>
      <c r="I883" s="3" t="s">
        <v>333</v>
      </c>
      <c r="J883" s="3"/>
      <c r="K883" s="3" t="s">
        <v>334</v>
      </c>
      <c r="L883" s="3"/>
      <c r="M883" s="3"/>
      <c r="N883" s="3"/>
      <c r="O883" s="3"/>
      <c r="P883" s="3"/>
      <c r="Q883" s="3" t="s">
        <v>335</v>
      </c>
      <c r="R883" s="3"/>
      <c r="S883" s="3" t="str">
        <f>IF(H883="","",$B$2&amp;G883&amp;$B$2&amp;$B$1&amp;H883)</f>
        <v/>
      </c>
      <c r="T883" s="3" t="str">
        <f>IF(J883="","",$B$2&amp;I883&amp;$B$2&amp;$B$1&amp;J883)</f>
        <v/>
      </c>
      <c r="U883" s="3" t="str">
        <f>IF(L883="","",$B$2&amp;K883&amp;$B$2&amp;$B$1&amp;L883)</f>
        <v/>
      </c>
      <c r="V883" s="3" t="str">
        <f>IF(N883="","",$B$2&amp;M883&amp;$B$2&amp;$B$1&amp;N883)</f>
        <v/>
      </c>
      <c r="W883" s="3" t="str">
        <f>IF(P883="","",$B$2&amp;O883&amp;$B$2&amp;$B$1&amp;P883)</f>
        <v/>
      </c>
      <c r="X883" s="3" t="str">
        <f>IF(R883="","",$B$2&amp;Q883&amp;$B$2&amp;$B$1&amp;R883)</f>
        <v/>
      </c>
      <c r="Y883" s="3" t="str">
        <f t="shared" si="253"/>
        <v>{}</v>
      </c>
      <c r="Z883" s="11" t="s">
        <v>336</v>
      </c>
      <c r="AA883" s="11" t="str">
        <f t="shared" si="266"/>
        <v/>
      </c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 t="str">
        <f t="shared" si="254"/>
        <v/>
      </c>
      <c r="BQ883" s="11" t="str">
        <f t="shared" si="264"/>
        <v/>
      </c>
      <c r="BR883" s="1">
        <f t="shared" si="257"/>
        <v>5</v>
      </c>
      <c r="BS883" s="1">
        <f t="shared" si="258"/>
        <v>504</v>
      </c>
      <c r="BT883" s="1">
        <f>COUNTIF($BS$10:BS883,601)</f>
        <v>18</v>
      </c>
      <c r="BU883" s="1">
        <f t="shared" si="259"/>
        <v>0</v>
      </c>
    </row>
    <row r="884" spans="2:73">
      <c r="B884" s="1" t="str">
        <f t="shared" si="255"/>
        <v>SkillDescBrief4011505</v>
      </c>
      <c r="C884" s="1" t="str">
        <f t="shared" si="256"/>
        <v>SkillDescDetail401150505</v>
      </c>
      <c r="D884" s="3">
        <v>401150505</v>
      </c>
      <c r="E884" s="3">
        <v>4011505</v>
      </c>
      <c r="F884" s="3">
        <v>5</v>
      </c>
      <c r="G884" s="3" t="s">
        <v>332</v>
      </c>
      <c r="H884" s="3"/>
      <c r="I884" s="3" t="s">
        <v>333</v>
      </c>
      <c r="J884" s="3"/>
      <c r="K884" s="3" t="s">
        <v>334</v>
      </c>
      <c r="L884" s="3"/>
      <c r="M884" s="3"/>
      <c r="N884" s="3"/>
      <c r="O884" s="3"/>
      <c r="P884" s="3"/>
      <c r="Q884" s="3" t="s">
        <v>335</v>
      </c>
      <c r="R884" s="3"/>
      <c r="S884" s="3" t="str">
        <f>IF(H884="","",$B$2&amp;G884&amp;$B$2&amp;$B$1&amp;H884)</f>
        <v/>
      </c>
      <c r="T884" s="3" t="str">
        <f>IF(J884="","",$B$2&amp;I884&amp;$B$2&amp;$B$1&amp;J884)</f>
        <v/>
      </c>
      <c r="U884" s="3" t="str">
        <f>IF(L884="","",$B$2&amp;K884&amp;$B$2&amp;$B$1&amp;L884)</f>
        <v/>
      </c>
      <c r="V884" s="3" t="str">
        <f>IF(N884="","",$B$2&amp;M884&amp;$B$2&amp;$B$1&amp;N884)</f>
        <v/>
      </c>
      <c r="W884" s="3" t="str">
        <f>IF(P884="","",$B$2&amp;O884&amp;$B$2&amp;$B$1&amp;P884)</f>
        <v/>
      </c>
      <c r="X884" s="3" t="str">
        <f>IF(R884="","",$B$2&amp;Q884&amp;$B$2&amp;$B$1&amp;R884)</f>
        <v/>
      </c>
      <c r="Y884" s="3" t="str">
        <f t="shared" si="253"/>
        <v>{}</v>
      </c>
      <c r="Z884" s="11" t="s">
        <v>336</v>
      </c>
      <c r="AA884" s="11" t="str">
        <f t="shared" si="266"/>
        <v/>
      </c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 t="str">
        <f t="shared" si="254"/>
        <v/>
      </c>
      <c r="BQ884" s="11" t="str">
        <f t="shared" si="264"/>
        <v/>
      </c>
      <c r="BR884" s="1">
        <f t="shared" si="257"/>
        <v>5</v>
      </c>
      <c r="BS884" s="1">
        <f t="shared" si="258"/>
        <v>505</v>
      </c>
      <c r="BT884" s="1">
        <f>COUNTIF($BS$10:BS884,601)</f>
        <v>18</v>
      </c>
      <c r="BU884" s="1">
        <f t="shared" si="259"/>
        <v>0</v>
      </c>
    </row>
    <row r="885" spans="2:73">
      <c r="B885" s="1" t="str">
        <f t="shared" si="255"/>
        <v>SkillDescBrief// 战斗被动</v>
      </c>
      <c r="C885" s="1" t="str">
        <f t="shared" si="256"/>
        <v>SkillDescDetail// 战斗被动3</v>
      </c>
      <c r="D885" s="7" t="s">
        <v>339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 t="str">
        <f t="shared" si="253"/>
        <v/>
      </c>
      <c r="Z885" s="10" t="s">
        <v>336</v>
      </c>
      <c r="AA885" s="10" t="str">
        <f t="shared" si="266"/>
        <v/>
      </c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 t="str">
        <f t="shared" si="254"/>
        <v/>
      </c>
      <c r="BQ885" s="10" t="str">
        <f t="shared" si="264"/>
        <v/>
      </c>
      <c r="BR885" s="1">
        <f t="shared" si="257"/>
        <v>0</v>
      </c>
      <c r="BS885" s="1">
        <f t="shared" si="258"/>
        <v>0</v>
      </c>
      <c r="BT885" s="1">
        <f>COUNTIF($BS$10:BS885,601)</f>
        <v>18</v>
      </c>
      <c r="BU885" s="1">
        <f t="shared" si="259"/>
        <v>0</v>
      </c>
    </row>
    <row r="886" spans="2:73">
      <c r="B886" s="1" t="str">
        <f t="shared" si="255"/>
        <v>SkillDescBrief4011506</v>
      </c>
      <c r="C886" s="1" t="str">
        <f t="shared" si="256"/>
        <v>SkillDescDetail401150601</v>
      </c>
      <c r="D886" s="3">
        <v>401150601</v>
      </c>
      <c r="E886" s="3">
        <v>4011506</v>
      </c>
      <c r="F886" s="3">
        <v>1</v>
      </c>
      <c r="G886" s="3" t="s">
        <v>332</v>
      </c>
      <c r="H886" s="3"/>
      <c r="I886" s="3" t="s">
        <v>333</v>
      </c>
      <c r="J886" s="3"/>
      <c r="K886" s="3" t="s">
        <v>334</v>
      </c>
      <c r="L886" s="3"/>
      <c r="M886" s="3"/>
      <c r="N886" s="3"/>
      <c r="O886" s="3"/>
      <c r="P886" s="3"/>
      <c r="Q886" s="3" t="s">
        <v>335</v>
      </c>
      <c r="R886" s="3"/>
      <c r="S886" s="3" t="str">
        <f>IF(H886="","",$B$2&amp;G886&amp;$B$2&amp;$B$1&amp;H886)</f>
        <v/>
      </c>
      <c r="T886" s="3" t="str">
        <f>IF(J886="","",$B$2&amp;I886&amp;$B$2&amp;$B$1&amp;J886)</f>
        <v/>
      </c>
      <c r="U886" s="3" t="str">
        <f>IF(L886="","",$B$2&amp;K886&amp;$B$2&amp;$B$1&amp;L886)</f>
        <v/>
      </c>
      <c r="V886" s="3" t="str">
        <f>IF(N886="","",$B$2&amp;M886&amp;$B$2&amp;$B$1&amp;N886)</f>
        <v/>
      </c>
      <c r="W886" s="3" t="str">
        <f>IF(P886="","",$B$2&amp;O886&amp;$B$2&amp;$B$1&amp;P886)</f>
        <v/>
      </c>
      <c r="X886" s="3" t="str">
        <f>IF(R886="","",$B$2&amp;Q886&amp;$B$2&amp;$B$1&amp;R886)</f>
        <v/>
      </c>
      <c r="Y886" s="3" t="str">
        <f t="shared" si="253"/>
        <v>{}</v>
      </c>
      <c r="Z886" s="11" t="s">
        <v>367</v>
      </c>
      <c r="AA886" s="11" t="str">
        <f t="shared" si="26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886" s="11"/>
      <c r="AC886" s="11"/>
      <c r="AD886" s="11"/>
      <c r="AE886" s="11"/>
      <c r="AF886" s="11"/>
      <c r="AG886" s="11"/>
      <c r="AH886" s="11"/>
      <c r="AI886" s="11"/>
      <c r="AJ886" s="11" t="s">
        <v>368</v>
      </c>
      <c r="AK886" s="11" t="str">
        <f>$B$6</f>
        <v>&lt;c=A6EC41&gt;</v>
      </c>
      <c r="AL886" s="11">
        <v>1</v>
      </c>
      <c r="AM886" s="11" t="s">
        <v>298</v>
      </c>
      <c r="AN886" s="11" t="s">
        <v>369</v>
      </c>
      <c r="AO886" s="11" t="str">
        <f t="shared" ref="AO886:AO890" si="268">$B$8&amp;$B$6</f>
        <v>&lt;q=attr_atk&gt;&lt;c=A6EC41&gt;</v>
      </c>
      <c r="AP886" s="11" t="str">
        <f t="shared" ref="AP886:AP890" si="269">ROUND($H886*100,2)&amp;"%"</f>
        <v>0%</v>
      </c>
      <c r="AQ886" s="11" t="s">
        <v>298</v>
      </c>
      <c r="AR886" s="11" t="s">
        <v>370</v>
      </c>
      <c r="AS886" s="11" t="str">
        <f>$B$6</f>
        <v>&lt;c=A6EC41&gt;</v>
      </c>
      <c r="AT886" s="11">
        <v>1</v>
      </c>
      <c r="AU886" s="11" t="s">
        <v>298</v>
      </c>
      <c r="AV886" s="11" t="s">
        <v>371</v>
      </c>
      <c r="AW886" s="11" t="str">
        <f>$B$6</f>
        <v>&lt;c=A6EC41&gt;</v>
      </c>
      <c r="AX886" s="11">
        <v>6</v>
      </c>
      <c r="AY886" s="11" t="s">
        <v>298</v>
      </c>
      <c r="AZ886" s="11" t="s">
        <v>372</v>
      </c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 t="str">
        <f t="shared" si="254"/>
        <v>这是一个专属装备技能，它很好很强大</v>
      </c>
      <c r="BQ886" s="11" t="str">
        <f t="shared" si="2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886" s="1">
        <f t="shared" si="257"/>
        <v>6</v>
      </c>
      <c r="BS886" s="1">
        <f t="shared" si="258"/>
        <v>601</v>
      </c>
      <c r="BT886" s="1">
        <f>COUNTIF($BS$10:BS886,601)</f>
        <v>19</v>
      </c>
      <c r="BU886" s="1">
        <f t="shared" si="259"/>
        <v>1</v>
      </c>
    </row>
    <row r="887" spans="2:73">
      <c r="B887" s="1" t="str">
        <f t="shared" si="255"/>
        <v>SkillDescBrief4011506</v>
      </c>
      <c r="C887" s="1" t="str">
        <f t="shared" si="256"/>
        <v>SkillDescDetail401150602</v>
      </c>
      <c r="D887" s="3">
        <v>401150602</v>
      </c>
      <c r="E887" s="3">
        <v>4011506</v>
      </c>
      <c r="F887" s="3">
        <v>2</v>
      </c>
      <c r="G887" s="3" t="s">
        <v>332</v>
      </c>
      <c r="H887" s="3"/>
      <c r="I887" s="3" t="s">
        <v>333</v>
      </c>
      <c r="J887" s="3"/>
      <c r="K887" s="3" t="s">
        <v>334</v>
      </c>
      <c r="L887" s="3"/>
      <c r="M887" s="3"/>
      <c r="N887" s="3"/>
      <c r="O887" s="3"/>
      <c r="P887" s="3"/>
      <c r="Q887" s="3" t="s">
        <v>335</v>
      </c>
      <c r="R887" s="3"/>
      <c r="S887" s="3" t="str">
        <f>IF(H887="","",$B$2&amp;G887&amp;$B$2&amp;$B$1&amp;H887)</f>
        <v/>
      </c>
      <c r="T887" s="3" t="str">
        <f>IF(J887="","",$B$2&amp;I887&amp;$B$2&amp;$B$1&amp;J887)</f>
        <v/>
      </c>
      <c r="U887" s="3" t="str">
        <f>IF(L887="","",$B$2&amp;K887&amp;$B$2&amp;$B$1&amp;L887)</f>
        <v/>
      </c>
      <c r="V887" s="3" t="str">
        <f>IF(N887="","",$B$2&amp;M887&amp;$B$2&amp;$B$1&amp;N887)</f>
        <v/>
      </c>
      <c r="W887" s="3" t="str">
        <f>IF(P887="","",$B$2&amp;O887&amp;$B$2&amp;$B$1&amp;P887)</f>
        <v/>
      </c>
      <c r="X887" s="3" t="str">
        <f>IF(R887="","",$B$2&amp;Q887&amp;$B$2&amp;$B$1&amp;R887)</f>
        <v/>
      </c>
      <c r="Y887" s="3" t="str">
        <f t="shared" si="253"/>
        <v>{}</v>
      </c>
      <c r="Z887" s="11" t="s">
        <v>367</v>
      </c>
      <c r="AA887" s="11" t="str">
        <f t="shared" si="266"/>
        <v>2级：伤害提升至&lt;q=attr_atk&gt;&lt;c=A6EC41&gt;0%&lt;/c&gt;</v>
      </c>
      <c r="AB887" s="11"/>
      <c r="AC887" s="11"/>
      <c r="AD887" s="11">
        <v>2</v>
      </c>
      <c r="AE887" s="11"/>
      <c r="AF887" s="11" t="s">
        <v>345</v>
      </c>
      <c r="AG887" s="11"/>
      <c r="AH887" s="11"/>
      <c r="AI887" s="11"/>
      <c r="AJ887" s="11"/>
      <c r="AK887" s="11"/>
      <c r="AL887" s="11"/>
      <c r="AM887" s="11"/>
      <c r="AN887" s="11" t="s">
        <v>346</v>
      </c>
      <c r="AO887" s="11" t="str">
        <f t="shared" si="268"/>
        <v>&lt;q=attr_atk&gt;&lt;c=A6EC41&gt;</v>
      </c>
      <c r="AP887" s="11" t="str">
        <f t="shared" si="269"/>
        <v>0%</v>
      </c>
      <c r="AQ887" s="11" t="s">
        <v>298</v>
      </c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 t="str">
        <f t="shared" si="254"/>
        <v>这是一个专属装备技能，它很好很强大</v>
      </c>
      <c r="BQ887" s="11" t="str">
        <f t="shared" si="264"/>
        <v>2级：伤害提升至&lt;q=attr_atk&gt;&lt;c=A6EC41&gt;0%&lt;/c&gt;</v>
      </c>
      <c r="BR887" s="1">
        <f t="shared" si="257"/>
        <v>6</v>
      </c>
      <c r="BS887" s="1">
        <f t="shared" si="258"/>
        <v>602</v>
      </c>
      <c r="BT887" s="1">
        <f>COUNTIF($BS$10:BS887,601)</f>
        <v>19</v>
      </c>
      <c r="BU887" s="1">
        <f t="shared" si="259"/>
        <v>1</v>
      </c>
    </row>
    <row r="888" spans="2:73">
      <c r="B888" s="1" t="str">
        <f t="shared" si="255"/>
        <v>SkillDescBrief4011506</v>
      </c>
      <c r="C888" s="1" t="str">
        <f t="shared" si="256"/>
        <v>SkillDescDetail401150603</v>
      </c>
      <c r="D888" s="3">
        <v>401150603</v>
      </c>
      <c r="E888" s="3">
        <v>4011506</v>
      </c>
      <c r="F888" s="3">
        <v>3</v>
      </c>
      <c r="G888" s="3" t="s">
        <v>332</v>
      </c>
      <c r="H888" s="3"/>
      <c r="I888" s="3" t="s">
        <v>333</v>
      </c>
      <c r="J888" s="3"/>
      <c r="K888" s="3" t="s">
        <v>334</v>
      </c>
      <c r="L888" s="3"/>
      <c r="M888" s="3"/>
      <c r="N888" s="3"/>
      <c r="O888" s="3"/>
      <c r="P888" s="3"/>
      <c r="Q888" s="3" t="s">
        <v>335</v>
      </c>
      <c r="R888" s="3"/>
      <c r="S888" s="3" t="str">
        <f>IF(H888="","",$B$2&amp;G888&amp;$B$2&amp;$B$1&amp;H888)</f>
        <v/>
      </c>
      <c r="T888" s="3" t="str">
        <f>IF(J888="","",$B$2&amp;I888&amp;$B$2&amp;$B$1&amp;J888)</f>
        <v/>
      </c>
      <c r="U888" s="3" t="str">
        <f>IF(L888="","",$B$2&amp;K888&amp;$B$2&amp;$B$1&amp;L888)</f>
        <v/>
      </c>
      <c r="V888" s="3" t="str">
        <f>IF(N888="","",$B$2&amp;M888&amp;$B$2&amp;$B$1&amp;N888)</f>
        <v/>
      </c>
      <c r="W888" s="3" t="str">
        <f>IF(P888="","",$B$2&amp;O888&amp;$B$2&amp;$B$1&amp;P888)</f>
        <v/>
      </c>
      <c r="X888" s="3" t="str">
        <f>IF(R888="","",$B$2&amp;Q888&amp;$B$2&amp;$B$1&amp;R888)</f>
        <v/>
      </c>
      <c r="Y888" s="3" t="str">
        <f t="shared" si="253"/>
        <v>{}</v>
      </c>
      <c r="Z888" s="11" t="s">
        <v>367</v>
      </c>
      <c r="AA888" s="11" t="str">
        <f t="shared" si="266"/>
        <v>3级：伤害提升至&lt;q=attr_atk&gt;&lt;c=A6EC41&gt;0%&lt;/c&gt;</v>
      </c>
      <c r="AB888" s="11"/>
      <c r="AC888" s="11"/>
      <c r="AD888" s="11">
        <v>3</v>
      </c>
      <c r="AE888" s="11"/>
      <c r="AF888" s="11" t="s">
        <v>345</v>
      </c>
      <c r="AG888" s="11"/>
      <c r="AH888" s="11"/>
      <c r="AI888" s="11"/>
      <c r="AJ888" s="11"/>
      <c r="AK888" s="11"/>
      <c r="AL888" s="11"/>
      <c r="AM888" s="11"/>
      <c r="AN888" s="11" t="s">
        <v>346</v>
      </c>
      <c r="AO888" s="11" t="str">
        <f t="shared" si="268"/>
        <v>&lt;q=attr_atk&gt;&lt;c=A6EC41&gt;</v>
      </c>
      <c r="AP888" s="11" t="str">
        <f t="shared" si="269"/>
        <v>0%</v>
      </c>
      <c r="AQ888" s="11" t="s">
        <v>298</v>
      </c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 t="str">
        <f t="shared" si="254"/>
        <v>这是一个专属装备技能，它很好很强大</v>
      </c>
      <c r="BQ888" s="11" t="str">
        <f t="shared" si="264"/>
        <v>3级：伤害提升至&lt;q=attr_atk&gt;&lt;c=A6EC41&gt;0%&lt;/c&gt;</v>
      </c>
      <c r="BR888" s="1">
        <f t="shared" si="257"/>
        <v>6</v>
      </c>
      <c r="BS888" s="1">
        <f t="shared" si="258"/>
        <v>603</v>
      </c>
      <c r="BT888" s="1">
        <f>COUNTIF($BS$10:BS888,601)</f>
        <v>19</v>
      </c>
      <c r="BU888" s="1">
        <f t="shared" si="259"/>
        <v>1</v>
      </c>
    </row>
    <row r="889" spans="2:73">
      <c r="B889" s="1" t="str">
        <f t="shared" si="255"/>
        <v>SkillDescBrief4011506</v>
      </c>
      <c r="C889" s="1" t="str">
        <f t="shared" si="256"/>
        <v>SkillDescDetail401150604</v>
      </c>
      <c r="D889" s="3">
        <v>401150604</v>
      </c>
      <c r="E889" s="3">
        <v>4011506</v>
      </c>
      <c r="F889" s="3">
        <v>4</v>
      </c>
      <c r="G889" s="3" t="s">
        <v>332</v>
      </c>
      <c r="H889" s="3"/>
      <c r="I889" s="3" t="s">
        <v>333</v>
      </c>
      <c r="J889" s="3"/>
      <c r="K889" s="3" t="s">
        <v>334</v>
      </c>
      <c r="L889" s="3"/>
      <c r="M889" s="3"/>
      <c r="N889" s="3"/>
      <c r="O889" s="3"/>
      <c r="P889" s="3"/>
      <c r="Q889" s="3" t="s">
        <v>335</v>
      </c>
      <c r="R889" s="3"/>
      <c r="S889" s="3" t="str">
        <f>IF(H889="","",$B$2&amp;G889&amp;$B$2&amp;$B$1&amp;H889)</f>
        <v/>
      </c>
      <c r="T889" s="3" t="str">
        <f>IF(J889="","",$B$2&amp;I889&amp;$B$2&amp;$B$1&amp;J889)</f>
        <v/>
      </c>
      <c r="U889" s="3" t="str">
        <f>IF(L889="","",$B$2&amp;K889&amp;$B$2&amp;$B$1&amp;L889)</f>
        <v/>
      </c>
      <c r="V889" s="3" t="str">
        <f>IF(N889="","",$B$2&amp;M889&amp;$B$2&amp;$B$1&amp;N889)</f>
        <v/>
      </c>
      <c r="W889" s="3" t="str">
        <f>IF(P889="","",$B$2&amp;O889&amp;$B$2&amp;$B$1&amp;P889)</f>
        <v/>
      </c>
      <c r="X889" s="3" t="str">
        <f>IF(R889="","",$B$2&amp;Q889&amp;$B$2&amp;$B$1&amp;R889)</f>
        <v/>
      </c>
      <c r="Y889" s="3" t="str">
        <f t="shared" si="253"/>
        <v>{}</v>
      </c>
      <c r="Z889" s="11" t="s">
        <v>367</v>
      </c>
      <c r="AA889" s="11" t="str">
        <f t="shared" si="266"/>
        <v>4级：伤害提升至&lt;q=attr_atk&gt;&lt;c=A6EC41&gt;0%&lt;/c&gt;</v>
      </c>
      <c r="AB889" s="11"/>
      <c r="AC889" s="11"/>
      <c r="AD889" s="11">
        <v>4</v>
      </c>
      <c r="AE889" s="11"/>
      <c r="AF889" s="11" t="s">
        <v>345</v>
      </c>
      <c r="AG889" s="11"/>
      <c r="AH889" s="11"/>
      <c r="AI889" s="11"/>
      <c r="AJ889" s="11"/>
      <c r="AK889" s="11"/>
      <c r="AL889" s="11"/>
      <c r="AM889" s="11"/>
      <c r="AN889" s="11" t="s">
        <v>346</v>
      </c>
      <c r="AO889" s="11" t="str">
        <f t="shared" si="268"/>
        <v>&lt;q=attr_atk&gt;&lt;c=A6EC41&gt;</v>
      </c>
      <c r="AP889" s="11" t="str">
        <f t="shared" si="269"/>
        <v>0%</v>
      </c>
      <c r="AQ889" s="11" t="s">
        <v>298</v>
      </c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 t="str">
        <f t="shared" si="254"/>
        <v>这是一个专属装备技能，它很好很强大</v>
      </c>
      <c r="BQ889" s="11" t="str">
        <f t="shared" si="264"/>
        <v>4级：伤害提升至&lt;q=attr_atk&gt;&lt;c=A6EC41&gt;0%&lt;/c&gt;</v>
      </c>
      <c r="BR889" s="1">
        <f t="shared" si="257"/>
        <v>6</v>
      </c>
      <c r="BS889" s="1">
        <f t="shared" si="258"/>
        <v>604</v>
      </c>
      <c r="BT889" s="1">
        <f>COUNTIF($BS$10:BS889,601)</f>
        <v>19</v>
      </c>
      <c r="BU889" s="1">
        <f t="shared" si="259"/>
        <v>1</v>
      </c>
    </row>
    <row r="890" spans="2:73">
      <c r="B890" s="1" t="str">
        <f t="shared" si="255"/>
        <v>SkillDescBrief4011506</v>
      </c>
      <c r="C890" s="1" t="str">
        <f t="shared" si="256"/>
        <v>SkillDescDetail401150605</v>
      </c>
      <c r="D890" s="3">
        <v>401150605</v>
      </c>
      <c r="E890" s="3">
        <v>4011506</v>
      </c>
      <c r="F890" s="3">
        <v>5</v>
      </c>
      <c r="G890" s="3" t="s">
        <v>332</v>
      </c>
      <c r="H890" s="3"/>
      <c r="I890" s="3" t="s">
        <v>333</v>
      </c>
      <c r="J890" s="3"/>
      <c r="K890" s="3" t="s">
        <v>334</v>
      </c>
      <c r="L890" s="3"/>
      <c r="M890" s="3"/>
      <c r="N890" s="3"/>
      <c r="O890" s="3"/>
      <c r="P890" s="3"/>
      <c r="Q890" s="3" t="s">
        <v>335</v>
      </c>
      <c r="R890" s="3"/>
      <c r="S890" s="3" t="str">
        <f>IF(H890="","",$B$2&amp;G890&amp;$B$2&amp;$B$1&amp;H890)</f>
        <v/>
      </c>
      <c r="T890" s="3" t="str">
        <f>IF(J890="","",$B$2&amp;I890&amp;$B$2&amp;$B$1&amp;J890)</f>
        <v/>
      </c>
      <c r="U890" s="3" t="str">
        <f>IF(L890="","",$B$2&amp;K890&amp;$B$2&amp;$B$1&amp;L890)</f>
        <v/>
      </c>
      <c r="V890" s="3" t="str">
        <f>IF(N890="","",$B$2&amp;M890&amp;$B$2&amp;$B$1&amp;N890)</f>
        <v/>
      </c>
      <c r="W890" s="3" t="str">
        <f>IF(P890="","",$B$2&amp;O890&amp;$B$2&amp;$B$1&amp;P890)</f>
        <v/>
      </c>
      <c r="X890" s="3" t="str">
        <f>IF(R890="","",$B$2&amp;Q890&amp;$B$2&amp;$B$1&amp;R890)</f>
        <v/>
      </c>
      <c r="Y890" s="3" t="str">
        <f t="shared" si="253"/>
        <v>{}</v>
      </c>
      <c r="Z890" s="11" t="s">
        <v>373</v>
      </c>
      <c r="AA890" s="11" t="str">
        <f t="shared" si="266"/>
        <v>5级：伤害提升至&lt;q=attr_atk&gt;&lt;c=A6EC41&gt;0%&lt;/c&gt;</v>
      </c>
      <c r="AB890" s="11"/>
      <c r="AC890" s="11"/>
      <c r="AD890" s="11">
        <v>5</v>
      </c>
      <c r="AE890" s="11"/>
      <c r="AF890" s="11" t="s">
        <v>345</v>
      </c>
      <c r="AG890" s="11"/>
      <c r="AH890" s="11"/>
      <c r="AI890" s="11"/>
      <c r="AJ890" s="11"/>
      <c r="AK890" s="11"/>
      <c r="AL890" s="11"/>
      <c r="AM890" s="11"/>
      <c r="AN890" s="11" t="s">
        <v>346</v>
      </c>
      <c r="AO890" s="11" t="str">
        <f t="shared" si="268"/>
        <v>&lt;q=attr_atk&gt;&lt;c=A6EC41&gt;</v>
      </c>
      <c r="AP890" s="11" t="str">
        <f t="shared" si="269"/>
        <v>0%</v>
      </c>
      <c r="AQ890" s="11" t="s">
        <v>298</v>
      </c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 t="str">
        <f t="shared" si="254"/>
        <v>这是一个专属装备技能，它非常好非常强大</v>
      </c>
      <c r="BQ890" s="11" t="str">
        <f t="shared" si="264"/>
        <v>5级：伤害提升至&lt;q=attr_atk&gt;&lt;c=A6EC41&gt;0%&lt;/c&gt;</v>
      </c>
      <c r="BR890" s="1">
        <f t="shared" si="257"/>
        <v>6</v>
      </c>
      <c r="BS890" s="1">
        <f t="shared" si="258"/>
        <v>605</v>
      </c>
      <c r="BT890" s="1">
        <f>COUNTIF($BS$10:BS890,601)</f>
        <v>19</v>
      </c>
      <c r="BU890" s="1">
        <f t="shared" si="259"/>
        <v>1</v>
      </c>
    </row>
    <row r="891" spans="2:73">
      <c r="B891" s="1" t="str">
        <f t="shared" si="255"/>
        <v>SkillDescBrief// 战斗被动</v>
      </c>
      <c r="C891" s="1" t="str">
        <f t="shared" si="256"/>
        <v>SkillDescDetail// 战斗被动4</v>
      </c>
      <c r="D891" s="7" t="s">
        <v>340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 t="str">
        <f t="shared" si="253"/>
        <v/>
      </c>
      <c r="Z891" s="10" t="s">
        <v>336</v>
      </c>
      <c r="AA891" s="10" t="str">
        <f t="shared" si="266"/>
        <v/>
      </c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 t="str">
        <f t="shared" si="254"/>
        <v/>
      </c>
      <c r="BQ891" s="10" t="str">
        <f t="shared" si="264"/>
        <v/>
      </c>
      <c r="BR891" s="1">
        <f t="shared" si="257"/>
        <v>0</v>
      </c>
      <c r="BS891" s="1">
        <f t="shared" si="258"/>
        <v>0</v>
      </c>
      <c r="BT891" s="1">
        <f>COUNTIF($BS$10:BS891,601)</f>
        <v>19</v>
      </c>
      <c r="BU891" s="1">
        <f t="shared" si="259"/>
        <v>1</v>
      </c>
    </row>
    <row r="892" spans="2:73">
      <c r="B892" s="1" t="str">
        <f t="shared" si="255"/>
        <v>SkillDescBrief4011507</v>
      </c>
      <c r="C892" s="1" t="str">
        <f t="shared" si="256"/>
        <v>SkillDescDetail401150701</v>
      </c>
      <c r="D892" s="3">
        <v>401150701</v>
      </c>
      <c r="E892" s="3">
        <v>4011507</v>
      </c>
      <c r="F892" s="3">
        <v>1</v>
      </c>
      <c r="G892" s="3" t="s">
        <v>332</v>
      </c>
      <c r="H892" s="3"/>
      <c r="I892" s="3" t="s">
        <v>333</v>
      </c>
      <c r="J892" s="3"/>
      <c r="K892" s="3" t="s">
        <v>334</v>
      </c>
      <c r="L892" s="3"/>
      <c r="M892" s="3"/>
      <c r="N892" s="3"/>
      <c r="O892" s="3"/>
      <c r="P892" s="3"/>
      <c r="Q892" s="3" t="s">
        <v>335</v>
      </c>
      <c r="R892" s="3"/>
      <c r="S892" s="3" t="str">
        <f>IF(H892="","",$B$2&amp;G892&amp;$B$2&amp;$B$1&amp;H892)</f>
        <v/>
      </c>
      <c r="T892" s="3" t="str">
        <f>IF(J892="","",$B$2&amp;I892&amp;$B$2&amp;$B$1&amp;J892)</f>
        <v/>
      </c>
      <c r="U892" s="3" t="str">
        <f>IF(L892="","",$B$2&amp;K892&amp;$B$2&amp;$B$1&amp;L892)</f>
        <v/>
      </c>
      <c r="V892" s="3" t="str">
        <f>IF(N892="","",$B$2&amp;M892&amp;$B$2&amp;$B$1&amp;N892)</f>
        <v/>
      </c>
      <c r="W892" s="3" t="str">
        <f>IF(P892="","",$B$2&amp;O892&amp;$B$2&amp;$B$1&amp;P892)</f>
        <v/>
      </c>
      <c r="X892" s="3" t="str">
        <f>IF(R892="","",$B$2&amp;Q892&amp;$B$2&amp;$B$1&amp;R892)</f>
        <v/>
      </c>
      <c r="Y892" s="3" t="str">
        <f t="shared" si="253"/>
        <v>{}</v>
      </c>
      <c r="Z892" s="11" t="s">
        <v>578</v>
      </c>
      <c r="AA892" s="11" t="str">
        <f t="shared" si="266"/>
        <v>每隔&lt;c=A6EC41&gt;1&lt;/c&gt;秒，获得&lt;c=A6EC41&gt;4&lt;/c&gt;秒免疫伤害效果</v>
      </c>
      <c r="AB892" s="11"/>
      <c r="AC892" s="11"/>
      <c r="AD892" s="11"/>
      <c r="AE892" s="11"/>
      <c r="AF892" s="11"/>
      <c r="AG892" s="11"/>
      <c r="AH892" s="11"/>
      <c r="AI892" s="11"/>
      <c r="AJ892" s="11" t="s">
        <v>451</v>
      </c>
      <c r="AK892" s="11" t="str">
        <f>$B$6</f>
        <v>&lt;c=A6EC41&gt;</v>
      </c>
      <c r="AL892" s="11">
        <v>1</v>
      </c>
      <c r="AM892" s="11" t="s">
        <v>298</v>
      </c>
      <c r="AN892" s="11" t="s">
        <v>512</v>
      </c>
      <c r="AO892" s="11" t="str">
        <f>$B$6</f>
        <v>&lt;c=A6EC41&gt;</v>
      </c>
      <c r="AP892" s="11">
        <v>4</v>
      </c>
      <c r="AQ892" s="11" t="s">
        <v>298</v>
      </c>
      <c r="AR892" s="11" t="s">
        <v>579</v>
      </c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 t="str">
        <f t="shared" si="254"/>
        <v>周期性免疫伤害</v>
      </c>
      <c r="BQ892" s="11" t="str">
        <f t="shared" si="264"/>
        <v>每隔&lt;c=A6EC41&gt;1&lt;/c&gt;秒，获得&lt;c=A6EC41&gt;4&lt;/c&gt;秒免疫伤害效果</v>
      </c>
      <c r="BR892" s="1">
        <f t="shared" si="257"/>
        <v>7</v>
      </c>
      <c r="BS892" s="1">
        <f t="shared" si="258"/>
        <v>701</v>
      </c>
      <c r="BT892" s="1">
        <f>COUNTIF($BS$10:BS892,601)</f>
        <v>19</v>
      </c>
      <c r="BU892" s="1">
        <f t="shared" si="259"/>
        <v>1</v>
      </c>
    </row>
    <row r="893" spans="2:73">
      <c r="B893" s="1" t="str">
        <f t="shared" si="255"/>
        <v>SkillDescBrief4011507</v>
      </c>
      <c r="C893" s="1" t="str">
        <f t="shared" si="256"/>
        <v>SkillDescDetail401150702</v>
      </c>
      <c r="D893" s="3">
        <v>401150702</v>
      </c>
      <c r="E893" s="3">
        <v>4011507</v>
      </c>
      <c r="F893" s="3">
        <v>2</v>
      </c>
      <c r="G893" s="3" t="s">
        <v>332</v>
      </c>
      <c r="H893" s="3"/>
      <c r="I893" s="3" t="s">
        <v>333</v>
      </c>
      <c r="J893" s="3"/>
      <c r="K893" s="3" t="s">
        <v>334</v>
      </c>
      <c r="L893" s="3"/>
      <c r="M893" s="3"/>
      <c r="N893" s="3"/>
      <c r="O893" s="3"/>
      <c r="P893" s="3"/>
      <c r="Q893" s="3" t="s">
        <v>335</v>
      </c>
      <c r="R893" s="3"/>
      <c r="S893" s="3" t="str">
        <f>IF(H893="","",$B$2&amp;G893&amp;$B$2&amp;$B$1&amp;H893)</f>
        <v/>
      </c>
      <c r="T893" s="3" t="str">
        <f>IF(J893="","",$B$2&amp;I893&amp;$B$2&amp;$B$1&amp;J893)</f>
        <v/>
      </c>
      <c r="U893" s="3" t="str">
        <f>IF(L893="","",$B$2&amp;K893&amp;$B$2&amp;$B$1&amp;L893)</f>
        <v/>
      </c>
      <c r="V893" s="3" t="str">
        <f>IF(N893="","",$B$2&amp;M893&amp;$B$2&amp;$B$1&amp;N893)</f>
        <v/>
      </c>
      <c r="W893" s="3" t="str">
        <f>IF(P893="","",$B$2&amp;O893&amp;$B$2&amp;$B$1&amp;P893)</f>
        <v/>
      </c>
      <c r="X893" s="3" t="str">
        <f>IF(R893="","",$B$2&amp;Q893&amp;$B$2&amp;$B$1&amp;R893)</f>
        <v/>
      </c>
      <c r="Y893" s="3" t="str">
        <f t="shared" si="253"/>
        <v>{}</v>
      </c>
      <c r="Z893" s="11" t="s">
        <v>336</v>
      </c>
      <c r="AA893" s="11" t="str">
        <f t="shared" si="266"/>
        <v/>
      </c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 t="str">
        <f t="shared" si="254"/>
        <v/>
      </c>
      <c r="BQ893" s="11" t="str">
        <f t="shared" si="264"/>
        <v/>
      </c>
      <c r="BR893" s="1">
        <f t="shared" si="257"/>
        <v>7</v>
      </c>
      <c r="BS893" s="1">
        <f t="shared" si="258"/>
        <v>702</v>
      </c>
      <c r="BT893" s="1">
        <f>COUNTIF($BS$10:BS893,601)</f>
        <v>19</v>
      </c>
      <c r="BU893" s="1">
        <f t="shared" si="259"/>
        <v>1</v>
      </c>
    </row>
    <row r="894" spans="2:73">
      <c r="B894" s="1" t="str">
        <f t="shared" si="255"/>
        <v>SkillDescBrief4011507</v>
      </c>
      <c r="C894" s="1" t="str">
        <f t="shared" si="256"/>
        <v>SkillDescDetail401150703</v>
      </c>
      <c r="D894" s="3">
        <v>401150703</v>
      </c>
      <c r="E894" s="3">
        <v>4011507</v>
      </c>
      <c r="F894" s="3">
        <v>3</v>
      </c>
      <c r="G894" s="3" t="s">
        <v>332</v>
      </c>
      <c r="H894" s="3"/>
      <c r="I894" s="3" t="s">
        <v>333</v>
      </c>
      <c r="J894" s="3"/>
      <c r="K894" s="3" t="s">
        <v>334</v>
      </c>
      <c r="L894" s="3"/>
      <c r="M894" s="3"/>
      <c r="N894" s="3"/>
      <c r="O894" s="3"/>
      <c r="P894" s="3"/>
      <c r="Q894" s="3" t="s">
        <v>335</v>
      </c>
      <c r="R894" s="3"/>
      <c r="S894" s="3" t="str">
        <f>IF(H894="","",$B$2&amp;G894&amp;$B$2&amp;$B$1&amp;H894)</f>
        <v/>
      </c>
      <c r="T894" s="3" t="str">
        <f>IF(J894="","",$B$2&amp;I894&amp;$B$2&amp;$B$1&amp;J894)</f>
        <v/>
      </c>
      <c r="U894" s="3" t="str">
        <f>IF(L894="","",$B$2&amp;K894&amp;$B$2&amp;$B$1&amp;L894)</f>
        <v/>
      </c>
      <c r="V894" s="3" t="str">
        <f>IF(N894="","",$B$2&amp;M894&amp;$B$2&amp;$B$1&amp;N894)</f>
        <v/>
      </c>
      <c r="W894" s="3" t="str">
        <f>IF(P894="","",$B$2&amp;O894&amp;$B$2&amp;$B$1&amp;P894)</f>
        <v/>
      </c>
      <c r="X894" s="3" t="str">
        <f>IF(R894="","",$B$2&amp;Q894&amp;$B$2&amp;$B$1&amp;R894)</f>
        <v/>
      </c>
      <c r="Y894" s="3" t="str">
        <f t="shared" si="253"/>
        <v>{}</v>
      </c>
      <c r="Z894" s="11" t="s">
        <v>336</v>
      </c>
      <c r="AA894" s="11" t="str">
        <f t="shared" si="266"/>
        <v/>
      </c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 t="str">
        <f t="shared" si="254"/>
        <v/>
      </c>
      <c r="BQ894" s="11" t="str">
        <f t="shared" si="264"/>
        <v/>
      </c>
      <c r="BR894" s="1">
        <f t="shared" si="257"/>
        <v>7</v>
      </c>
      <c r="BS894" s="1">
        <f t="shared" si="258"/>
        <v>703</v>
      </c>
      <c r="BT894" s="1">
        <f>COUNTIF($BS$10:BS894,601)</f>
        <v>19</v>
      </c>
      <c r="BU894" s="1">
        <f t="shared" si="259"/>
        <v>1</v>
      </c>
    </row>
    <row r="895" spans="2:73">
      <c r="B895" s="1" t="str">
        <f t="shared" si="255"/>
        <v>SkillDescBrief4011507</v>
      </c>
      <c r="C895" s="1" t="str">
        <f t="shared" si="256"/>
        <v>SkillDescDetail401150704</v>
      </c>
      <c r="D895" s="3">
        <v>401150704</v>
      </c>
      <c r="E895" s="3">
        <v>4011507</v>
      </c>
      <c r="F895" s="3">
        <v>4</v>
      </c>
      <c r="G895" s="3" t="s">
        <v>332</v>
      </c>
      <c r="H895" s="3"/>
      <c r="I895" s="3" t="s">
        <v>333</v>
      </c>
      <c r="J895" s="3"/>
      <c r="K895" s="3" t="s">
        <v>334</v>
      </c>
      <c r="L895" s="3"/>
      <c r="M895" s="3"/>
      <c r="N895" s="3"/>
      <c r="O895" s="3"/>
      <c r="P895" s="3"/>
      <c r="Q895" s="3" t="s">
        <v>335</v>
      </c>
      <c r="R895" s="3"/>
      <c r="S895" s="3" t="str">
        <f>IF(H895="","",$B$2&amp;G895&amp;$B$2&amp;$B$1&amp;H895)</f>
        <v/>
      </c>
      <c r="T895" s="3" t="str">
        <f>IF(J895="","",$B$2&amp;I895&amp;$B$2&amp;$B$1&amp;J895)</f>
        <v/>
      </c>
      <c r="U895" s="3" t="str">
        <f>IF(L895="","",$B$2&amp;K895&amp;$B$2&amp;$B$1&amp;L895)</f>
        <v/>
      </c>
      <c r="V895" s="3" t="str">
        <f>IF(N895="","",$B$2&amp;M895&amp;$B$2&amp;$B$1&amp;N895)</f>
        <v/>
      </c>
      <c r="W895" s="3" t="str">
        <f>IF(P895="","",$B$2&amp;O895&amp;$B$2&amp;$B$1&amp;P895)</f>
        <v/>
      </c>
      <c r="X895" s="3" t="str">
        <f>IF(R895="","",$B$2&amp;Q895&amp;$B$2&amp;$B$1&amp;R895)</f>
        <v/>
      </c>
      <c r="Y895" s="3" t="str">
        <f t="shared" si="253"/>
        <v>{}</v>
      </c>
      <c r="Z895" s="11" t="s">
        <v>336</v>
      </c>
      <c r="AA895" s="11" t="str">
        <f t="shared" si="266"/>
        <v/>
      </c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 t="str">
        <f t="shared" si="254"/>
        <v/>
      </c>
      <c r="BQ895" s="11" t="str">
        <f t="shared" si="264"/>
        <v/>
      </c>
      <c r="BR895" s="1">
        <f t="shared" si="257"/>
        <v>7</v>
      </c>
      <c r="BS895" s="1">
        <f t="shared" si="258"/>
        <v>704</v>
      </c>
      <c r="BT895" s="1">
        <f>COUNTIF($BS$10:BS895,601)</f>
        <v>19</v>
      </c>
      <c r="BU895" s="1">
        <f t="shared" si="259"/>
        <v>1</v>
      </c>
    </row>
    <row r="896" spans="2:73">
      <c r="B896" s="1" t="str">
        <f t="shared" si="255"/>
        <v>SkillDescBrief4011507</v>
      </c>
      <c r="C896" s="1" t="str">
        <f t="shared" si="256"/>
        <v>SkillDescDetail401150705</v>
      </c>
      <c r="D896" s="3">
        <v>401150705</v>
      </c>
      <c r="E896" s="3">
        <v>4011507</v>
      </c>
      <c r="F896" s="3">
        <v>5</v>
      </c>
      <c r="G896" s="3" t="s">
        <v>332</v>
      </c>
      <c r="H896" s="3"/>
      <c r="I896" s="3" t="s">
        <v>333</v>
      </c>
      <c r="J896" s="3"/>
      <c r="K896" s="3" t="s">
        <v>334</v>
      </c>
      <c r="L896" s="3"/>
      <c r="M896" s="3"/>
      <c r="N896" s="3"/>
      <c r="O896" s="3"/>
      <c r="P896" s="3"/>
      <c r="Q896" s="3" t="s">
        <v>335</v>
      </c>
      <c r="R896" s="3"/>
      <c r="S896" s="3" t="str">
        <f>IF(H896="","",$B$2&amp;G896&amp;$B$2&amp;$B$1&amp;H896)</f>
        <v/>
      </c>
      <c r="T896" s="3" t="str">
        <f>IF(J896="","",$B$2&amp;I896&amp;$B$2&amp;$B$1&amp;J896)</f>
        <v/>
      </c>
      <c r="U896" s="3" t="str">
        <f>IF(L896="","",$B$2&amp;K896&amp;$B$2&amp;$B$1&amp;L896)</f>
        <v/>
      </c>
      <c r="V896" s="3" t="str">
        <f>IF(N896="","",$B$2&amp;M896&amp;$B$2&amp;$B$1&amp;N896)</f>
        <v/>
      </c>
      <c r="W896" s="3" t="str">
        <f>IF(P896="","",$B$2&amp;O896&amp;$B$2&amp;$B$1&amp;P896)</f>
        <v/>
      </c>
      <c r="X896" s="3" t="str">
        <f>IF(R896="","",$B$2&amp;Q896&amp;$B$2&amp;$B$1&amp;R896)</f>
        <v/>
      </c>
      <c r="Y896" s="3" t="str">
        <f t="shared" si="253"/>
        <v>{}</v>
      </c>
      <c r="Z896" s="11" t="s">
        <v>336</v>
      </c>
      <c r="AA896" s="11" t="str">
        <f t="shared" si="266"/>
        <v/>
      </c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 t="str">
        <f t="shared" si="254"/>
        <v/>
      </c>
      <c r="BQ896" s="11" t="str">
        <f t="shared" si="264"/>
        <v/>
      </c>
      <c r="BR896" s="1">
        <f t="shared" si="257"/>
        <v>7</v>
      </c>
      <c r="BS896" s="1">
        <f t="shared" si="258"/>
        <v>705</v>
      </c>
      <c r="BT896" s="1">
        <f>COUNTIF($BS$10:BS896,601)</f>
        <v>19</v>
      </c>
      <c r="BU896" s="1">
        <f t="shared" si="259"/>
        <v>1</v>
      </c>
    </row>
    <row r="897" spans="2:73">
      <c r="B897" s="1" t="str">
        <f t="shared" si="255"/>
        <v>SkillDescBrief// 医疗飞机</v>
      </c>
      <c r="C897" s="1" t="str">
        <f t="shared" si="256"/>
        <v>SkillDescDetail// 医疗飞机</v>
      </c>
      <c r="D897" s="7" t="s">
        <v>580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 t="str">
        <f t="shared" si="253"/>
        <v/>
      </c>
      <c r="Z897" s="10" t="s">
        <v>336</v>
      </c>
      <c r="AA897" s="10" t="str">
        <f t="shared" si="266"/>
        <v/>
      </c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 t="str">
        <f t="shared" si="254"/>
        <v/>
      </c>
      <c r="BQ897" s="10" t="str">
        <f t="shared" si="264"/>
        <v/>
      </c>
      <c r="BR897" s="1">
        <f t="shared" si="257"/>
        <v>0</v>
      </c>
      <c r="BS897" s="1">
        <f t="shared" si="258"/>
        <v>0</v>
      </c>
      <c r="BT897" s="1">
        <f>COUNTIF($BS$10:BS897,601)</f>
        <v>19</v>
      </c>
      <c r="BU897" s="1">
        <f t="shared" si="259"/>
        <v>1</v>
      </c>
    </row>
    <row r="898" spans="2:73">
      <c r="B898" s="1" t="str">
        <f t="shared" si="255"/>
        <v>SkillDescBrief// 普攻</v>
      </c>
      <c r="C898" s="1" t="str">
        <f t="shared" si="256"/>
        <v>SkillDescDetail// 普攻</v>
      </c>
      <c r="D898" s="7" t="s">
        <v>331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 t="str">
        <f t="shared" si="253"/>
        <v/>
      </c>
      <c r="Z898" s="10" t="s">
        <v>336</v>
      </c>
      <c r="AA898" s="10" t="str">
        <f t="shared" si="266"/>
        <v/>
      </c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 t="str">
        <f t="shared" si="254"/>
        <v/>
      </c>
      <c r="BQ898" s="10" t="str">
        <f t="shared" si="264"/>
        <v/>
      </c>
      <c r="BR898" s="1">
        <f t="shared" si="257"/>
        <v>0</v>
      </c>
      <c r="BS898" s="1">
        <f t="shared" si="258"/>
        <v>0</v>
      </c>
      <c r="BT898" s="1">
        <f>COUNTIF($BS$10:BS898,601)</f>
        <v>19</v>
      </c>
      <c r="BU898" s="1">
        <f t="shared" si="259"/>
        <v>1</v>
      </c>
    </row>
    <row r="899" spans="2:73">
      <c r="B899" s="1" t="str">
        <f t="shared" si="255"/>
        <v>SkillDescBrief4011601</v>
      </c>
      <c r="C899" s="1" t="str">
        <f t="shared" si="256"/>
        <v>SkillDescDetail401160101</v>
      </c>
      <c r="D899" s="3">
        <v>401160101</v>
      </c>
      <c r="E899" s="3">
        <v>4011601</v>
      </c>
      <c r="F899" s="3">
        <v>1</v>
      </c>
      <c r="G899" s="3" t="s">
        <v>332</v>
      </c>
      <c r="H899" s="3">
        <f ca="1">ROUND(_xlfn.XLOOKUP($F899,$D$1:$D$5,$E$1:$E$5)*OFFSET(H899,5-$F899,0)/0.05,0)*0.05</f>
        <v>1.1</v>
      </c>
      <c r="I899" s="3" t="s">
        <v>333</v>
      </c>
      <c r="J899" s="3"/>
      <c r="K899" s="3" t="s">
        <v>334</v>
      </c>
      <c r="L899" s="3"/>
      <c r="M899" s="3"/>
      <c r="N899" s="3"/>
      <c r="O899" s="3"/>
      <c r="P899" s="3"/>
      <c r="Q899" s="3" t="s">
        <v>335</v>
      </c>
      <c r="R899" s="3"/>
      <c r="S899" s="3" t="str">
        <f ca="1">IF(H899="","",$B$2&amp;G899&amp;$B$2&amp;$B$1&amp;H899)</f>
        <v>"AtkPower":1.1</v>
      </c>
      <c r="T899" s="3" t="str">
        <f>IF(J899="","",$B$2&amp;I899&amp;$B$2&amp;$B$1&amp;J899)</f>
        <v/>
      </c>
      <c r="U899" s="3" t="str">
        <f>IF(L899="","",$B$2&amp;K899&amp;$B$2&amp;$B$1&amp;L899)</f>
        <v/>
      </c>
      <c r="V899" s="3" t="str">
        <f>IF(N899="","",$B$2&amp;M899&amp;$B$2&amp;$B$1&amp;N899)</f>
        <v/>
      </c>
      <c r="W899" s="3" t="str">
        <f>IF(P899="","",$B$2&amp;O899&amp;$B$2&amp;$B$1&amp;P899)</f>
        <v/>
      </c>
      <c r="X899" s="3" t="str">
        <f>IF(R899="","",$B$2&amp;Q899&amp;$B$2&amp;$B$1&amp;R899)</f>
        <v/>
      </c>
      <c r="Y899" s="3" t="str">
        <f ca="1" t="shared" si="253"/>
        <v>{"AtkPower":1.1}</v>
      </c>
      <c r="Z899" s="11" t="s">
        <v>581</v>
      </c>
      <c r="AA899" s="11" t="str">
        <f ca="1" t="shared" si="266"/>
        <v>发射&lt;c=A6EC41&gt;1&lt;/c&gt;枚医疗子弹，为生命值最低的队友回复&lt;q=attr_atk&gt;&lt;c=A6EC41&gt;110%&lt;/c&gt;生命值</v>
      </c>
      <c r="AB899" s="11"/>
      <c r="AC899" s="11"/>
      <c r="AD899" s="11"/>
      <c r="AE899" s="11"/>
      <c r="AF899" s="11"/>
      <c r="AG899" s="11"/>
      <c r="AH899" s="11"/>
      <c r="AI899" s="11"/>
      <c r="AJ899" s="11" t="s">
        <v>582</v>
      </c>
      <c r="AK899" s="11" t="str">
        <f>$B$6</f>
        <v>&lt;c=A6EC41&gt;</v>
      </c>
      <c r="AL899" s="11">
        <v>1</v>
      </c>
      <c r="AM899" s="11" t="s">
        <v>298</v>
      </c>
      <c r="AN899" s="11" t="s">
        <v>583</v>
      </c>
      <c r="AO899" s="11" t="str">
        <f>$B$8&amp;$B$6</f>
        <v>&lt;q=attr_atk&gt;&lt;c=A6EC41&gt;</v>
      </c>
      <c r="AP899" s="11" t="str">
        <f ca="1">ROUND($H899*100,2)&amp;"%"</f>
        <v>110%</v>
      </c>
      <c r="AQ899" s="11" t="s">
        <v>298</v>
      </c>
      <c r="AR899" s="11" t="s">
        <v>584</v>
      </c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 t="str">
        <f t="shared" si="254"/>
        <v>发射医疗子弹，回复队友生命</v>
      </c>
      <c r="BQ899" s="11" t="str">
        <f ca="1" t="shared" si="264"/>
        <v>发射&lt;c=A6EC41&gt;1&lt;/c&gt;枚医疗子弹，为生命值最低的队友回复&lt;q=attr_atk&gt;&lt;c=A6EC41&gt;110%&lt;/c&gt;生命值</v>
      </c>
      <c r="BR899" s="1">
        <f t="shared" si="257"/>
        <v>1</v>
      </c>
      <c r="BS899" s="1">
        <f t="shared" si="258"/>
        <v>101</v>
      </c>
      <c r="BT899" s="1">
        <f>COUNTIF($BS$10:BS899,601)</f>
        <v>19</v>
      </c>
      <c r="BU899" s="1">
        <f t="shared" si="259"/>
        <v>1</v>
      </c>
    </row>
    <row r="900" spans="2:73">
      <c r="B900" s="1" t="str">
        <f t="shared" si="255"/>
        <v>SkillDescBrief4011601</v>
      </c>
      <c r="C900" s="1" t="str">
        <f t="shared" si="256"/>
        <v>SkillDescDetail401160102</v>
      </c>
      <c r="D900" s="3">
        <v>401160102</v>
      </c>
      <c r="E900" s="3">
        <v>4011601</v>
      </c>
      <c r="F900" s="3">
        <v>2</v>
      </c>
      <c r="G900" s="3" t="s">
        <v>332</v>
      </c>
      <c r="H900" s="3">
        <f ca="1">ROUND(_xlfn.XLOOKUP($F900,$D$1:$D$5,$E$1:$E$5)*OFFSET(H900,5-$F900,0)/0.05,0)*0.05</f>
        <v>1.2</v>
      </c>
      <c r="I900" s="3" t="s">
        <v>333</v>
      </c>
      <c r="J900" s="3"/>
      <c r="K900" s="3" t="s">
        <v>334</v>
      </c>
      <c r="L900" s="3"/>
      <c r="M900" s="3"/>
      <c r="N900" s="3"/>
      <c r="O900" s="3"/>
      <c r="P900" s="3"/>
      <c r="Q900" s="3" t="s">
        <v>335</v>
      </c>
      <c r="R900" s="3"/>
      <c r="S900" s="3" t="str">
        <f ca="1">IF(H900="","",$B$2&amp;G900&amp;$B$2&amp;$B$1&amp;H900)</f>
        <v>"AtkPower":1.2</v>
      </c>
      <c r="T900" s="3" t="str">
        <f>IF(J900="","",$B$2&amp;I900&amp;$B$2&amp;$B$1&amp;J900)</f>
        <v/>
      </c>
      <c r="U900" s="3" t="str">
        <f>IF(L900="","",$B$2&amp;K900&amp;$B$2&amp;$B$1&amp;L900)</f>
        <v/>
      </c>
      <c r="V900" s="3" t="str">
        <f>IF(N900="","",$B$2&amp;M900&amp;$B$2&amp;$B$1&amp;N900)</f>
        <v/>
      </c>
      <c r="W900" s="3" t="str">
        <f>IF(P900="","",$B$2&amp;O900&amp;$B$2&amp;$B$1&amp;P900)</f>
        <v/>
      </c>
      <c r="X900" s="3" t="str">
        <f>IF(R900="","",$B$2&amp;Q900&amp;$B$2&amp;$B$1&amp;R900)</f>
        <v/>
      </c>
      <c r="Y900" s="3" t="str">
        <f ca="1" t="shared" si="253"/>
        <v>{"AtkPower":1.2}</v>
      </c>
      <c r="Z900" s="11" t="s">
        <v>581</v>
      </c>
      <c r="AA900" s="11" t="str">
        <f ca="1" t="shared" si="266"/>
        <v>2级：回复生命增加&lt;q=attr_atk&gt;&lt;c=A6EC41&gt;120%&lt;/c&gt;</v>
      </c>
      <c r="AB900" s="11"/>
      <c r="AC900" s="11"/>
      <c r="AD900" s="11">
        <v>2</v>
      </c>
      <c r="AE900" s="11"/>
      <c r="AF900" s="11" t="s">
        <v>345</v>
      </c>
      <c r="AG900" s="11"/>
      <c r="AH900" s="11"/>
      <c r="AI900" s="11"/>
      <c r="AJ900" s="11" t="s">
        <v>585</v>
      </c>
      <c r="AK900" s="11" t="str">
        <f t="shared" ref="AK900:AK903" si="270">$B$8&amp;$B$6</f>
        <v>&lt;q=attr_atk&gt;&lt;c=A6EC41&gt;</v>
      </c>
      <c r="AL900" s="11" t="str">
        <f ca="1" t="shared" ref="AL900:AL903" si="271">ROUND($H900*100,2)&amp;"%"</f>
        <v>120%</v>
      </c>
      <c r="AM900" s="11" t="s">
        <v>298</v>
      </c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 t="str">
        <f t="shared" si="254"/>
        <v>发射医疗子弹，回复队友生命</v>
      </c>
      <c r="BQ900" s="11" t="str">
        <f ca="1" t="shared" si="264"/>
        <v>2级：回复生命增加&lt;q=attr_atk&gt;&lt;c=A6EC41&gt;120%&lt;/c&gt;</v>
      </c>
      <c r="BR900" s="1">
        <f t="shared" si="257"/>
        <v>1</v>
      </c>
      <c r="BS900" s="1">
        <f t="shared" si="258"/>
        <v>102</v>
      </c>
      <c r="BT900" s="1">
        <f>COUNTIF($BS$10:BS900,601)</f>
        <v>19</v>
      </c>
      <c r="BU900" s="1">
        <f t="shared" si="259"/>
        <v>1</v>
      </c>
    </row>
    <row r="901" spans="2:73">
      <c r="B901" s="1" t="str">
        <f t="shared" si="255"/>
        <v>SkillDescBrief4011601</v>
      </c>
      <c r="C901" s="1" t="str">
        <f t="shared" si="256"/>
        <v>SkillDescDetail401160103</v>
      </c>
      <c r="D901" s="3">
        <v>401160103</v>
      </c>
      <c r="E901" s="3">
        <v>4011601</v>
      </c>
      <c r="F901" s="3">
        <v>3</v>
      </c>
      <c r="G901" s="3" t="s">
        <v>332</v>
      </c>
      <c r="H901" s="3">
        <f ca="1">ROUND(_xlfn.XLOOKUP($F901,$D$1:$D$5,$E$1:$E$5)*OFFSET(H901,5-$F901,0)/0.05,0)*0.05</f>
        <v>1.3</v>
      </c>
      <c r="I901" s="3" t="s">
        <v>333</v>
      </c>
      <c r="J901" s="3"/>
      <c r="K901" s="3" t="s">
        <v>334</v>
      </c>
      <c r="L901" s="3"/>
      <c r="M901" s="3"/>
      <c r="N901" s="3"/>
      <c r="O901" s="3"/>
      <c r="P901" s="3"/>
      <c r="Q901" s="3" t="s">
        <v>335</v>
      </c>
      <c r="R901" s="3"/>
      <c r="S901" s="3" t="str">
        <f ca="1">IF(H901="","",$B$2&amp;G901&amp;$B$2&amp;$B$1&amp;H901)</f>
        <v>"AtkPower":1.3</v>
      </c>
      <c r="T901" s="3" t="str">
        <f>IF(J901="","",$B$2&amp;I901&amp;$B$2&amp;$B$1&amp;J901)</f>
        <v/>
      </c>
      <c r="U901" s="3" t="str">
        <f>IF(L901="","",$B$2&amp;K901&amp;$B$2&amp;$B$1&amp;L901)</f>
        <v/>
      </c>
      <c r="V901" s="3" t="str">
        <f>IF(N901="","",$B$2&amp;M901&amp;$B$2&amp;$B$1&amp;N901)</f>
        <v/>
      </c>
      <c r="W901" s="3" t="str">
        <f>IF(P901="","",$B$2&amp;O901&amp;$B$2&amp;$B$1&amp;P901)</f>
        <v/>
      </c>
      <c r="X901" s="3" t="str">
        <f>IF(R901="","",$B$2&amp;Q901&amp;$B$2&amp;$B$1&amp;R901)</f>
        <v/>
      </c>
      <c r="Y901" s="3" t="str">
        <f ca="1" t="shared" si="253"/>
        <v>{"AtkPower":1.3}</v>
      </c>
      <c r="Z901" s="11" t="s">
        <v>581</v>
      </c>
      <c r="AA901" s="11" t="str">
        <f ca="1" t="shared" si="266"/>
        <v>3级：回复生命增加&lt;q=attr_atk&gt;&lt;c=A6EC41&gt;130%&lt;/c&gt;</v>
      </c>
      <c r="AB901" s="11"/>
      <c r="AC901" s="11"/>
      <c r="AD901" s="11">
        <v>3</v>
      </c>
      <c r="AE901" s="11"/>
      <c r="AF901" s="11" t="s">
        <v>345</v>
      </c>
      <c r="AG901" s="11"/>
      <c r="AH901" s="11"/>
      <c r="AI901" s="11"/>
      <c r="AJ901" s="11" t="s">
        <v>585</v>
      </c>
      <c r="AK901" s="11" t="str">
        <f t="shared" si="270"/>
        <v>&lt;q=attr_atk&gt;&lt;c=A6EC41&gt;</v>
      </c>
      <c r="AL901" s="11" t="str">
        <f ca="1" t="shared" si="271"/>
        <v>130%</v>
      </c>
      <c r="AM901" s="11" t="s">
        <v>298</v>
      </c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 t="str">
        <f t="shared" si="254"/>
        <v>发射医疗子弹，回复队友生命</v>
      </c>
      <c r="BQ901" s="11" t="str">
        <f ca="1" t="shared" si="264"/>
        <v>3级：回复生命增加&lt;q=attr_atk&gt;&lt;c=A6EC41&gt;130%&lt;/c&gt;</v>
      </c>
      <c r="BR901" s="1">
        <f t="shared" si="257"/>
        <v>1</v>
      </c>
      <c r="BS901" s="1">
        <f t="shared" si="258"/>
        <v>103</v>
      </c>
      <c r="BT901" s="1">
        <f>COUNTIF($BS$10:BS901,601)</f>
        <v>19</v>
      </c>
      <c r="BU901" s="1">
        <f t="shared" si="259"/>
        <v>1</v>
      </c>
    </row>
    <row r="902" spans="2:73">
      <c r="B902" s="1" t="str">
        <f t="shared" si="255"/>
        <v>SkillDescBrief4011601</v>
      </c>
      <c r="C902" s="1" t="str">
        <f t="shared" si="256"/>
        <v>SkillDescDetail401160104</v>
      </c>
      <c r="D902" s="3">
        <v>401160104</v>
      </c>
      <c r="E902" s="3">
        <v>4011601</v>
      </c>
      <c r="F902" s="3">
        <v>4</v>
      </c>
      <c r="G902" s="3" t="s">
        <v>332</v>
      </c>
      <c r="H902" s="3">
        <f ca="1">ROUND(_xlfn.XLOOKUP($F902,$D$1:$D$5,$E$1:$E$5)*OFFSET(H902,5-$F902,0)/0.05,0)*0.05</f>
        <v>1.45</v>
      </c>
      <c r="I902" s="3" t="s">
        <v>333</v>
      </c>
      <c r="J902" s="3"/>
      <c r="K902" s="3" t="s">
        <v>334</v>
      </c>
      <c r="L902" s="3"/>
      <c r="M902" s="3"/>
      <c r="N902" s="3"/>
      <c r="O902" s="3"/>
      <c r="P902" s="3"/>
      <c r="Q902" s="3" t="s">
        <v>335</v>
      </c>
      <c r="R902" s="3"/>
      <c r="S902" s="3" t="str">
        <f ca="1">IF(H902="","",$B$2&amp;G902&amp;$B$2&amp;$B$1&amp;H902)</f>
        <v>"AtkPower":1.45</v>
      </c>
      <c r="T902" s="3" t="str">
        <f>IF(J902="","",$B$2&amp;I902&amp;$B$2&amp;$B$1&amp;J902)</f>
        <v/>
      </c>
      <c r="U902" s="3" t="str">
        <f>IF(L902="","",$B$2&amp;K902&amp;$B$2&amp;$B$1&amp;L902)</f>
        <v/>
      </c>
      <c r="V902" s="3" t="str">
        <f>IF(N902="","",$B$2&amp;M902&amp;$B$2&amp;$B$1&amp;N902)</f>
        <v/>
      </c>
      <c r="W902" s="3" t="str">
        <f>IF(P902="","",$B$2&amp;O902&amp;$B$2&amp;$B$1&amp;P902)</f>
        <v/>
      </c>
      <c r="X902" s="3" t="str">
        <f>IF(R902="","",$B$2&amp;Q902&amp;$B$2&amp;$B$1&amp;R902)</f>
        <v/>
      </c>
      <c r="Y902" s="3" t="str">
        <f ca="1" t="shared" si="253"/>
        <v>{"AtkPower":1.45}</v>
      </c>
      <c r="Z902" s="11" t="s">
        <v>581</v>
      </c>
      <c r="AA902" s="11" t="str">
        <f ca="1" t="shared" si="266"/>
        <v>4级：回复生命增加&lt;q=attr_atk&gt;&lt;c=A6EC41&gt;145%&lt;/c&gt;</v>
      </c>
      <c r="AB902" s="11"/>
      <c r="AC902" s="11"/>
      <c r="AD902" s="11">
        <v>4</v>
      </c>
      <c r="AE902" s="11"/>
      <c r="AF902" s="11" t="s">
        <v>345</v>
      </c>
      <c r="AG902" s="11"/>
      <c r="AH902" s="11"/>
      <c r="AI902" s="11"/>
      <c r="AJ902" s="11" t="s">
        <v>585</v>
      </c>
      <c r="AK902" s="11" t="str">
        <f t="shared" si="270"/>
        <v>&lt;q=attr_atk&gt;&lt;c=A6EC41&gt;</v>
      </c>
      <c r="AL902" s="11" t="str">
        <f ca="1" t="shared" si="271"/>
        <v>145%</v>
      </c>
      <c r="AM902" s="11" t="s">
        <v>298</v>
      </c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 t="str">
        <f t="shared" si="254"/>
        <v>发射医疗子弹，回复队友生命</v>
      </c>
      <c r="BQ902" s="11" t="str">
        <f ca="1" t="shared" si="264"/>
        <v>4级：回复生命增加&lt;q=attr_atk&gt;&lt;c=A6EC41&gt;145%&lt;/c&gt;</v>
      </c>
      <c r="BR902" s="1">
        <f t="shared" si="257"/>
        <v>1</v>
      </c>
      <c r="BS902" s="1">
        <f t="shared" si="258"/>
        <v>104</v>
      </c>
      <c r="BT902" s="1">
        <f>COUNTIF($BS$10:BS902,601)</f>
        <v>19</v>
      </c>
      <c r="BU902" s="1">
        <f t="shared" si="259"/>
        <v>1</v>
      </c>
    </row>
    <row r="903" spans="2:73">
      <c r="B903" s="1" t="str">
        <f t="shared" si="255"/>
        <v>SkillDescBrief4011601</v>
      </c>
      <c r="C903" s="1" t="str">
        <f t="shared" si="256"/>
        <v>SkillDescDetail401160105</v>
      </c>
      <c r="D903" s="3">
        <v>401160105</v>
      </c>
      <c r="E903" s="3">
        <v>4011601</v>
      </c>
      <c r="F903" s="3">
        <v>5</v>
      </c>
      <c r="G903" s="3" t="s">
        <v>332</v>
      </c>
      <c r="H903" s="3">
        <v>1.6</v>
      </c>
      <c r="I903" s="3" t="s">
        <v>333</v>
      </c>
      <c r="J903" s="3"/>
      <c r="K903" s="3" t="s">
        <v>334</v>
      </c>
      <c r="L903" s="3"/>
      <c r="M903" s="3"/>
      <c r="N903" s="3"/>
      <c r="O903" s="3"/>
      <c r="P903" s="3"/>
      <c r="Q903" s="3" t="s">
        <v>335</v>
      </c>
      <c r="R903" s="3"/>
      <c r="S903" s="3" t="str">
        <f>IF(H903="","",$B$2&amp;G903&amp;$B$2&amp;$B$1&amp;H903)</f>
        <v>"AtkPower":1.6</v>
      </c>
      <c r="T903" s="3" t="str">
        <f>IF(J903="","",$B$2&amp;I903&amp;$B$2&amp;$B$1&amp;J903)</f>
        <v/>
      </c>
      <c r="U903" s="3" t="str">
        <f>IF(L903="","",$B$2&amp;K903&amp;$B$2&amp;$B$1&amp;L903)</f>
        <v/>
      </c>
      <c r="V903" s="3" t="str">
        <f>IF(N903="","",$B$2&amp;M903&amp;$B$2&amp;$B$1&amp;N903)</f>
        <v/>
      </c>
      <c r="W903" s="3" t="str">
        <f>IF(P903="","",$B$2&amp;O903&amp;$B$2&amp;$B$1&amp;P903)</f>
        <v/>
      </c>
      <c r="X903" s="3" t="str">
        <f>IF(R903="","",$B$2&amp;Q903&amp;$B$2&amp;$B$1&amp;R903)</f>
        <v/>
      </c>
      <c r="Y903" s="3" t="str">
        <f t="shared" si="253"/>
        <v>{"AtkPower":1.6}</v>
      </c>
      <c r="Z903" s="11" t="s">
        <v>581</v>
      </c>
      <c r="AA903" s="11" t="str">
        <f t="shared" si="266"/>
        <v>5级：回复生命增加&lt;q=attr_atk&gt;&lt;c=A6EC41&gt;160%&lt;/c&gt;</v>
      </c>
      <c r="AB903" s="11"/>
      <c r="AC903" s="11"/>
      <c r="AD903" s="11">
        <v>5</v>
      </c>
      <c r="AE903" s="11"/>
      <c r="AF903" s="11" t="s">
        <v>345</v>
      </c>
      <c r="AG903" s="11"/>
      <c r="AH903" s="11"/>
      <c r="AI903" s="11"/>
      <c r="AJ903" s="11" t="s">
        <v>585</v>
      </c>
      <c r="AK903" s="11" t="str">
        <f t="shared" si="270"/>
        <v>&lt;q=attr_atk&gt;&lt;c=A6EC41&gt;</v>
      </c>
      <c r="AL903" s="11" t="str">
        <f t="shared" si="271"/>
        <v>160%</v>
      </c>
      <c r="AM903" s="11" t="s">
        <v>298</v>
      </c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 t="str">
        <f t="shared" si="254"/>
        <v>发射医疗子弹，回复队友生命</v>
      </c>
      <c r="BQ903" s="11" t="str">
        <f t="shared" si="264"/>
        <v>5级：回复生命增加&lt;q=attr_atk&gt;&lt;c=A6EC41&gt;160%&lt;/c&gt;</v>
      </c>
      <c r="BR903" s="1">
        <f t="shared" si="257"/>
        <v>1</v>
      </c>
      <c r="BS903" s="1">
        <f t="shared" si="258"/>
        <v>105</v>
      </c>
      <c r="BT903" s="1">
        <f>COUNTIF($BS$10:BS903,601)</f>
        <v>19</v>
      </c>
      <c r="BU903" s="1">
        <f t="shared" si="259"/>
        <v>1</v>
      </c>
    </row>
    <row r="904" spans="2:73">
      <c r="B904" s="1" t="str">
        <f t="shared" si="255"/>
        <v>SkillDescBrief// 大招</v>
      </c>
      <c r="C904" s="1" t="str">
        <f t="shared" si="256"/>
        <v>SkillDescDetail// 大招</v>
      </c>
      <c r="D904" s="7" t="s">
        <v>199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 t="str">
        <f t="shared" si="253"/>
        <v/>
      </c>
      <c r="Z904" s="10" t="s">
        <v>336</v>
      </c>
      <c r="AA904" s="10" t="str">
        <f t="shared" si="266"/>
        <v/>
      </c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 t="str">
        <f t="shared" si="254"/>
        <v/>
      </c>
      <c r="BQ904" s="10" t="str">
        <f t="shared" si="264"/>
        <v/>
      </c>
      <c r="BR904" s="1">
        <f t="shared" si="257"/>
        <v>0</v>
      </c>
      <c r="BS904" s="1">
        <f t="shared" si="258"/>
        <v>0</v>
      </c>
      <c r="BT904" s="1">
        <f>COUNTIF($BS$10:BS904,601)</f>
        <v>19</v>
      </c>
      <c r="BU904" s="1">
        <f t="shared" si="259"/>
        <v>1</v>
      </c>
    </row>
    <row r="905" spans="2:73">
      <c r="B905" s="1" t="str">
        <f t="shared" si="255"/>
        <v>SkillDescBrief4011602</v>
      </c>
      <c r="C905" s="1" t="str">
        <f t="shared" si="256"/>
        <v>SkillDescDetail401160201</v>
      </c>
      <c r="D905" s="3">
        <v>401160201</v>
      </c>
      <c r="E905" s="3">
        <v>4011602</v>
      </c>
      <c r="F905" s="3">
        <v>1</v>
      </c>
      <c r="G905" s="3" t="s">
        <v>332</v>
      </c>
      <c r="H905" s="3">
        <f ca="1">ROUND(_xlfn.XLOOKUP($F905,$D$1:$D$5,$E$1:$E$5)*OFFSET(H905,5-$F905,0)/0.05,0)*0.05</f>
        <v>1</v>
      </c>
      <c r="I905" s="3" t="s">
        <v>333</v>
      </c>
      <c r="J905" s="3"/>
      <c r="K905" s="3" t="s">
        <v>334</v>
      </c>
      <c r="L905" s="3"/>
      <c r="M905" s="3"/>
      <c r="N905" s="3"/>
      <c r="O905" s="3"/>
      <c r="P905" s="3"/>
      <c r="Q905" s="3" t="s">
        <v>335</v>
      </c>
      <c r="R905" s="3"/>
      <c r="S905" s="3" t="str">
        <f ca="1">IF(H905="","",$B$2&amp;G905&amp;$B$2&amp;$B$1&amp;H905)</f>
        <v>"AtkPower":1</v>
      </c>
      <c r="T905" s="3" t="str">
        <f>IF(J905="","",$B$2&amp;I905&amp;$B$2&amp;$B$1&amp;J905)</f>
        <v/>
      </c>
      <c r="U905" s="3" t="str">
        <f>IF(L905="","",$B$2&amp;K905&amp;$B$2&amp;$B$1&amp;L905)</f>
        <v/>
      </c>
      <c r="V905" s="3" t="str">
        <f>IF(N905="","",$B$2&amp;M905&amp;$B$2&amp;$B$1&amp;N905)</f>
        <v/>
      </c>
      <c r="W905" s="3" t="str">
        <f>IF(P905="","",$B$2&amp;O905&amp;$B$2&amp;$B$1&amp;P905)</f>
        <v/>
      </c>
      <c r="X905" s="3" t="str">
        <f>IF(R905="","",$B$2&amp;Q905&amp;$B$2&amp;$B$1&amp;R905)</f>
        <v/>
      </c>
      <c r="Y905" s="3" t="str">
        <f ca="1" t="shared" si="253"/>
        <v>{"AtkPower":1}</v>
      </c>
      <c r="Z905" s="11" t="s">
        <v>586</v>
      </c>
      <c r="AA905" s="11" t="str">
        <f ca="1" t="shared" si="266"/>
        <v>召唤远程医疗支援向前移动，回复范围内所有队友&lt;q=attr_atk&gt;&lt;c=A6EC41&gt;100%&lt;/c&gt;生命值，持续&lt;c=A6EC41&gt;1&lt;/c&gt;秒</v>
      </c>
      <c r="AB905" s="11"/>
      <c r="AC905" s="11"/>
      <c r="AD905" s="11"/>
      <c r="AE905" s="11"/>
      <c r="AF905" s="11"/>
      <c r="AG905" s="11"/>
      <c r="AH905" s="11"/>
      <c r="AI905" s="11"/>
      <c r="AJ905" s="11" t="s">
        <v>587</v>
      </c>
      <c r="AK905" s="11" t="str">
        <f t="shared" ref="AK905:AK909" si="272">$B$8&amp;$B$6</f>
        <v>&lt;q=attr_atk&gt;&lt;c=A6EC41&gt;</v>
      </c>
      <c r="AL905" s="11" t="str">
        <f ca="1" t="shared" ref="AL905:AL909" si="273">ROUND($H905*100,2)&amp;"%"</f>
        <v>100%</v>
      </c>
      <c r="AM905" s="11" t="s">
        <v>298</v>
      </c>
      <c r="AN905" s="11" t="s">
        <v>588</v>
      </c>
      <c r="AO905" s="11" t="str">
        <f>$B$6</f>
        <v>&lt;c=A6EC41&gt;</v>
      </c>
      <c r="AP905" s="11">
        <v>1</v>
      </c>
      <c r="AQ905" s="11" t="s">
        <v>298</v>
      </c>
      <c r="AR905" s="11" t="s">
        <v>401</v>
      </c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 t="str">
        <f t="shared" si="254"/>
        <v>召唤远程医疗支援，回复范围内所有队友生命</v>
      </c>
      <c r="BQ905" s="11" t="str">
        <f ca="1" t="shared" si="264"/>
        <v>召唤远程医疗支援向前移动，回复范围内所有队友&lt;q=attr_atk&gt;&lt;c=A6EC41&gt;100%&lt;/c&gt;生命值，持续&lt;c=A6EC41&gt;1&lt;/c&gt;秒</v>
      </c>
      <c r="BR905" s="1">
        <f t="shared" si="257"/>
        <v>2</v>
      </c>
      <c r="BS905" s="1">
        <f t="shared" si="258"/>
        <v>201</v>
      </c>
      <c r="BT905" s="1">
        <f>COUNTIF($BS$10:BS905,601)</f>
        <v>19</v>
      </c>
      <c r="BU905" s="1">
        <f t="shared" si="259"/>
        <v>1</v>
      </c>
    </row>
    <row r="906" spans="2:73">
      <c r="B906" s="1" t="str">
        <f t="shared" si="255"/>
        <v>SkillDescBrief4011602</v>
      </c>
      <c r="C906" s="1" t="str">
        <f t="shared" si="256"/>
        <v>SkillDescDetail401160202</v>
      </c>
      <c r="D906" s="3">
        <v>401160202</v>
      </c>
      <c r="E906" s="3">
        <v>4011602</v>
      </c>
      <c r="F906" s="3">
        <v>2</v>
      </c>
      <c r="G906" s="3" t="s">
        <v>332</v>
      </c>
      <c r="H906" s="3">
        <f ca="1">ROUND(_xlfn.XLOOKUP($F906,$D$1:$D$5,$E$1:$E$5)*OFFSET(H906,5-$F906,0)/0.05,0)*0.05</f>
        <v>1.05</v>
      </c>
      <c r="I906" s="3" t="s">
        <v>333</v>
      </c>
      <c r="J906" s="3"/>
      <c r="K906" s="3" t="s">
        <v>334</v>
      </c>
      <c r="L906" s="3"/>
      <c r="M906" s="3"/>
      <c r="N906" s="3"/>
      <c r="O906" s="3"/>
      <c r="P906" s="3"/>
      <c r="Q906" s="3" t="s">
        <v>335</v>
      </c>
      <c r="R906" s="3"/>
      <c r="S906" s="3" t="str">
        <f ca="1">IF(H906="","",$B$2&amp;G906&amp;$B$2&amp;$B$1&amp;H906)</f>
        <v>"AtkPower":1.05</v>
      </c>
      <c r="T906" s="3" t="str">
        <f>IF(J906="","",$B$2&amp;I906&amp;$B$2&amp;$B$1&amp;J906)</f>
        <v/>
      </c>
      <c r="U906" s="3" t="str">
        <f>IF(L906="","",$B$2&amp;K906&amp;$B$2&amp;$B$1&amp;L906)</f>
        <v/>
      </c>
      <c r="V906" s="3" t="str">
        <f>IF(N906="","",$B$2&amp;M906&amp;$B$2&amp;$B$1&amp;N906)</f>
        <v/>
      </c>
      <c r="W906" s="3" t="str">
        <f>IF(P906="","",$B$2&amp;O906&amp;$B$2&amp;$B$1&amp;P906)</f>
        <v/>
      </c>
      <c r="X906" s="3" t="str">
        <f>IF(R906="","",$B$2&amp;Q906&amp;$B$2&amp;$B$1&amp;R906)</f>
        <v/>
      </c>
      <c r="Y906" s="3" t="str">
        <f ca="1" t="shared" ref="Y906:Y969" si="274">IF(E906="","",$A$3&amp;_xlfn.TEXTJOIN($C$1,1,S906:X906)&amp;$A$4)</f>
        <v>{"AtkPower":1.05}</v>
      </c>
      <c r="Z906" s="11" t="s">
        <v>586</v>
      </c>
      <c r="AA906" s="11" t="str">
        <f ca="1" t="shared" si="266"/>
        <v>2级：回复生命增加&lt;q=attr_atk&gt;&lt;c=A6EC41&gt;105%&lt;/c&gt;</v>
      </c>
      <c r="AB906" s="11"/>
      <c r="AC906" s="11"/>
      <c r="AD906" s="11">
        <v>2</v>
      </c>
      <c r="AE906" s="11"/>
      <c r="AF906" s="11" t="s">
        <v>345</v>
      </c>
      <c r="AG906" s="11"/>
      <c r="AH906" s="11"/>
      <c r="AI906" s="11"/>
      <c r="AJ906" s="11" t="s">
        <v>585</v>
      </c>
      <c r="AK906" s="11" t="str">
        <f t="shared" si="272"/>
        <v>&lt;q=attr_atk&gt;&lt;c=A6EC41&gt;</v>
      </c>
      <c r="AL906" s="11" t="str">
        <f ca="1" t="shared" si="273"/>
        <v>105%</v>
      </c>
      <c r="AM906" s="11" t="s">
        <v>298</v>
      </c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 t="str">
        <f t="shared" ref="BP906:BP969" si="275">Z906</f>
        <v>召唤远程医疗支援，回复范围内所有队友生命</v>
      </c>
      <c r="BQ906" s="11" t="str">
        <f ca="1" t="shared" si="264"/>
        <v>2级：回复生命增加&lt;q=attr_atk&gt;&lt;c=A6EC41&gt;105%&lt;/c&gt;</v>
      </c>
      <c r="BR906" s="1">
        <f t="shared" si="257"/>
        <v>2</v>
      </c>
      <c r="BS906" s="1">
        <f t="shared" si="258"/>
        <v>202</v>
      </c>
      <c r="BT906" s="1">
        <f>COUNTIF($BS$10:BS906,601)</f>
        <v>19</v>
      </c>
      <c r="BU906" s="1">
        <f t="shared" si="259"/>
        <v>1</v>
      </c>
    </row>
    <row r="907" spans="2:73">
      <c r="B907" s="1" t="str">
        <f t="shared" ref="B907:B970" si="276">$C$3&amp;LEFT($D907,7)</f>
        <v>SkillDescBrief4011602</v>
      </c>
      <c r="C907" s="1" t="str">
        <f t="shared" ref="C907:C970" si="277">$C$4&amp;$D907</f>
        <v>SkillDescDetail401160203</v>
      </c>
      <c r="D907" s="3">
        <v>401160203</v>
      </c>
      <c r="E907" s="3">
        <v>4011602</v>
      </c>
      <c r="F907" s="3">
        <v>3</v>
      </c>
      <c r="G907" s="3" t="s">
        <v>332</v>
      </c>
      <c r="H907" s="3">
        <f ca="1">ROUND(_xlfn.XLOOKUP($F907,$D$1:$D$5,$E$1:$E$5)*OFFSET(H907,5-$F907,0)/0.05,0)*0.05</f>
        <v>1.1</v>
      </c>
      <c r="I907" s="3" t="s">
        <v>333</v>
      </c>
      <c r="J907" s="3"/>
      <c r="K907" s="3" t="s">
        <v>334</v>
      </c>
      <c r="L907" s="3"/>
      <c r="M907" s="3"/>
      <c r="N907" s="3"/>
      <c r="O907" s="3"/>
      <c r="P907" s="3"/>
      <c r="Q907" s="3" t="s">
        <v>335</v>
      </c>
      <c r="R907" s="3"/>
      <c r="S907" s="3" t="str">
        <f ca="1">IF(H907="","",$B$2&amp;G907&amp;$B$2&amp;$B$1&amp;H907)</f>
        <v>"AtkPower":1.1</v>
      </c>
      <c r="T907" s="3" t="str">
        <f>IF(J907="","",$B$2&amp;I907&amp;$B$2&amp;$B$1&amp;J907)</f>
        <v/>
      </c>
      <c r="U907" s="3" t="str">
        <f>IF(L907="","",$B$2&amp;K907&amp;$B$2&amp;$B$1&amp;L907)</f>
        <v/>
      </c>
      <c r="V907" s="3" t="str">
        <f>IF(N907="","",$B$2&amp;M907&amp;$B$2&amp;$B$1&amp;N907)</f>
        <v/>
      </c>
      <c r="W907" s="3" t="str">
        <f>IF(P907="","",$B$2&amp;O907&amp;$B$2&amp;$B$1&amp;P907)</f>
        <v/>
      </c>
      <c r="X907" s="3" t="str">
        <f>IF(R907="","",$B$2&amp;Q907&amp;$B$2&amp;$B$1&amp;R907)</f>
        <v/>
      </c>
      <c r="Y907" s="3" t="str">
        <f ca="1" t="shared" si="274"/>
        <v>{"AtkPower":1.1}</v>
      </c>
      <c r="Z907" s="11" t="s">
        <v>586</v>
      </c>
      <c r="AA907" s="11" t="str">
        <f ca="1" t="shared" si="266"/>
        <v>3级：回复生命增加&lt;q=attr_atk&gt;&lt;c=A6EC41&gt;110%&lt;/c&gt;</v>
      </c>
      <c r="AB907" s="11"/>
      <c r="AC907" s="11"/>
      <c r="AD907" s="11">
        <v>3</v>
      </c>
      <c r="AE907" s="11"/>
      <c r="AF907" s="11" t="s">
        <v>345</v>
      </c>
      <c r="AG907" s="11"/>
      <c r="AH907" s="11"/>
      <c r="AI907" s="11"/>
      <c r="AJ907" s="11" t="s">
        <v>585</v>
      </c>
      <c r="AK907" s="11" t="str">
        <f t="shared" si="272"/>
        <v>&lt;q=attr_atk&gt;&lt;c=A6EC41&gt;</v>
      </c>
      <c r="AL907" s="11" t="str">
        <f ca="1" t="shared" si="273"/>
        <v>110%</v>
      </c>
      <c r="AM907" s="11" t="s">
        <v>298</v>
      </c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 t="str">
        <f t="shared" si="275"/>
        <v>召唤远程医疗支援，回复范围内所有队友生命</v>
      </c>
      <c r="BQ907" s="11" t="str">
        <f ca="1" t="shared" si="264"/>
        <v>3级：回复生命增加&lt;q=attr_atk&gt;&lt;c=A6EC41&gt;110%&lt;/c&gt;</v>
      </c>
      <c r="BR907" s="1">
        <f t="shared" ref="BR907:BR970" si="278">MOD(E907,100)</f>
        <v>2</v>
      </c>
      <c r="BS907" s="1">
        <f t="shared" ref="BS907:BS970" si="279">BR907*100+F907</f>
        <v>203</v>
      </c>
      <c r="BT907" s="1">
        <f>COUNTIF($BS$10:BS907,601)</f>
        <v>19</v>
      </c>
      <c r="BU907" s="1">
        <f t="shared" ref="BU907:BU970" si="280">IF(MOD(BT907,2)=0,0,1)</f>
        <v>1</v>
      </c>
    </row>
    <row r="908" spans="2:73">
      <c r="B908" s="1" t="str">
        <f t="shared" si="276"/>
        <v>SkillDescBrief4011602</v>
      </c>
      <c r="C908" s="1" t="str">
        <f t="shared" si="277"/>
        <v>SkillDescDetail401160204</v>
      </c>
      <c r="D908" s="3">
        <v>401160204</v>
      </c>
      <c r="E908" s="3">
        <v>4011602</v>
      </c>
      <c r="F908" s="3">
        <v>4</v>
      </c>
      <c r="G908" s="3" t="s">
        <v>332</v>
      </c>
      <c r="H908" s="3">
        <f ca="1">ROUND(_xlfn.XLOOKUP($F908,$D$1:$D$5,$E$1:$E$5)*OFFSET(H908,5-$F908,0)/0.05,0)*0.05</f>
        <v>1.25</v>
      </c>
      <c r="I908" s="3" t="s">
        <v>333</v>
      </c>
      <c r="J908" s="3"/>
      <c r="K908" s="3" t="s">
        <v>334</v>
      </c>
      <c r="L908" s="3"/>
      <c r="M908" s="3"/>
      <c r="N908" s="3"/>
      <c r="O908" s="3"/>
      <c r="P908" s="3"/>
      <c r="Q908" s="3" t="s">
        <v>335</v>
      </c>
      <c r="R908" s="3"/>
      <c r="S908" s="3" t="str">
        <f ca="1">IF(H908="","",$B$2&amp;G908&amp;$B$2&amp;$B$1&amp;H908)</f>
        <v>"AtkPower":1.25</v>
      </c>
      <c r="T908" s="3" t="str">
        <f>IF(J908="","",$B$2&amp;I908&amp;$B$2&amp;$B$1&amp;J908)</f>
        <v/>
      </c>
      <c r="U908" s="3" t="str">
        <f>IF(L908="","",$B$2&amp;K908&amp;$B$2&amp;$B$1&amp;L908)</f>
        <v/>
      </c>
      <c r="V908" s="3" t="str">
        <f>IF(N908="","",$B$2&amp;M908&amp;$B$2&amp;$B$1&amp;N908)</f>
        <v/>
      </c>
      <c r="W908" s="3" t="str">
        <f>IF(P908="","",$B$2&amp;O908&amp;$B$2&amp;$B$1&amp;P908)</f>
        <v/>
      </c>
      <c r="X908" s="3" t="str">
        <f>IF(R908="","",$B$2&amp;Q908&amp;$B$2&amp;$B$1&amp;R908)</f>
        <v/>
      </c>
      <c r="Y908" s="3" t="str">
        <f ca="1" t="shared" si="274"/>
        <v>{"AtkPower":1.25}</v>
      </c>
      <c r="Z908" s="11" t="s">
        <v>586</v>
      </c>
      <c r="AA908" s="11" t="str">
        <f ca="1" t="shared" si="266"/>
        <v>4级：回复生命增加&lt;q=attr_atk&gt;&lt;c=A6EC41&gt;125%&lt;/c&gt;</v>
      </c>
      <c r="AB908" s="11"/>
      <c r="AC908" s="11"/>
      <c r="AD908" s="11">
        <v>4</v>
      </c>
      <c r="AE908" s="11"/>
      <c r="AF908" s="11" t="s">
        <v>345</v>
      </c>
      <c r="AG908" s="11"/>
      <c r="AH908" s="11"/>
      <c r="AI908" s="11"/>
      <c r="AJ908" s="11" t="s">
        <v>585</v>
      </c>
      <c r="AK908" s="11" t="str">
        <f t="shared" si="272"/>
        <v>&lt;q=attr_atk&gt;&lt;c=A6EC41&gt;</v>
      </c>
      <c r="AL908" s="11" t="str">
        <f ca="1" t="shared" si="273"/>
        <v>125%</v>
      </c>
      <c r="AM908" s="11" t="s">
        <v>298</v>
      </c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 t="str">
        <f t="shared" si="275"/>
        <v>召唤远程医疗支援，回复范围内所有队友生命</v>
      </c>
      <c r="BQ908" s="11" t="str">
        <f ca="1" t="shared" si="264"/>
        <v>4级：回复生命增加&lt;q=attr_atk&gt;&lt;c=A6EC41&gt;125%&lt;/c&gt;</v>
      </c>
      <c r="BR908" s="1">
        <f t="shared" si="278"/>
        <v>2</v>
      </c>
      <c r="BS908" s="1">
        <f t="shared" si="279"/>
        <v>204</v>
      </c>
      <c r="BT908" s="1">
        <f>COUNTIF($BS$10:BS908,601)</f>
        <v>19</v>
      </c>
      <c r="BU908" s="1">
        <f t="shared" si="280"/>
        <v>1</v>
      </c>
    </row>
    <row r="909" spans="2:73">
      <c r="B909" s="1" t="str">
        <f t="shared" si="276"/>
        <v>SkillDescBrief4011602</v>
      </c>
      <c r="C909" s="1" t="str">
        <f t="shared" si="277"/>
        <v>SkillDescDetail401160205</v>
      </c>
      <c r="D909" s="3">
        <v>401160205</v>
      </c>
      <c r="E909" s="3">
        <v>4011602</v>
      </c>
      <c r="F909" s="3">
        <v>5</v>
      </c>
      <c r="G909" s="3" t="s">
        <v>332</v>
      </c>
      <c r="H909" s="3">
        <v>1.4</v>
      </c>
      <c r="I909" s="3" t="s">
        <v>333</v>
      </c>
      <c r="J909" s="3"/>
      <c r="K909" s="3" t="s">
        <v>334</v>
      </c>
      <c r="L909" s="3"/>
      <c r="M909" s="3"/>
      <c r="N909" s="3"/>
      <c r="O909" s="3"/>
      <c r="P909" s="3"/>
      <c r="Q909" s="3" t="s">
        <v>335</v>
      </c>
      <c r="R909" s="3"/>
      <c r="S909" s="3" t="str">
        <f>IF(H909="","",$B$2&amp;G909&amp;$B$2&amp;$B$1&amp;H909)</f>
        <v>"AtkPower":1.4</v>
      </c>
      <c r="T909" s="3" t="str">
        <f>IF(J909="","",$B$2&amp;I909&amp;$B$2&amp;$B$1&amp;J909)</f>
        <v/>
      </c>
      <c r="U909" s="3" t="str">
        <f>IF(L909="","",$B$2&amp;K909&amp;$B$2&amp;$B$1&amp;L909)</f>
        <v/>
      </c>
      <c r="V909" s="3" t="str">
        <f>IF(N909="","",$B$2&amp;M909&amp;$B$2&amp;$B$1&amp;N909)</f>
        <v/>
      </c>
      <c r="W909" s="3" t="str">
        <f>IF(P909="","",$B$2&amp;O909&amp;$B$2&amp;$B$1&amp;P909)</f>
        <v/>
      </c>
      <c r="X909" s="3" t="str">
        <f>IF(R909="","",$B$2&amp;Q909&amp;$B$2&amp;$B$1&amp;R909)</f>
        <v/>
      </c>
      <c r="Y909" s="3" t="str">
        <f t="shared" si="274"/>
        <v>{"AtkPower":1.4}</v>
      </c>
      <c r="Z909" s="11" t="s">
        <v>586</v>
      </c>
      <c r="AA909" s="11" t="str">
        <f t="shared" si="266"/>
        <v>5级：回复生命增加&lt;q=attr_atk&gt;&lt;c=A6EC41&gt;140%&lt;/c&gt;</v>
      </c>
      <c r="AB909" s="11"/>
      <c r="AC909" s="11"/>
      <c r="AD909" s="11">
        <v>5</v>
      </c>
      <c r="AE909" s="11"/>
      <c r="AF909" s="11" t="s">
        <v>345</v>
      </c>
      <c r="AG909" s="11"/>
      <c r="AH909" s="11"/>
      <c r="AI909" s="11"/>
      <c r="AJ909" s="11" t="s">
        <v>585</v>
      </c>
      <c r="AK909" s="11" t="str">
        <f t="shared" si="272"/>
        <v>&lt;q=attr_atk&gt;&lt;c=A6EC41&gt;</v>
      </c>
      <c r="AL909" s="11" t="str">
        <f t="shared" si="273"/>
        <v>140%</v>
      </c>
      <c r="AM909" s="11" t="s">
        <v>298</v>
      </c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 t="str">
        <f t="shared" si="275"/>
        <v>召唤远程医疗支援，回复范围内所有队友生命</v>
      </c>
      <c r="BQ909" s="11" t="str">
        <f t="shared" si="264"/>
        <v>5级：回复生命增加&lt;q=attr_atk&gt;&lt;c=A6EC41&gt;140%&lt;/c&gt;</v>
      </c>
      <c r="BR909" s="1">
        <f t="shared" si="278"/>
        <v>2</v>
      </c>
      <c r="BS909" s="1">
        <f t="shared" si="279"/>
        <v>205</v>
      </c>
      <c r="BT909" s="1">
        <f>COUNTIF($BS$10:BS909,601)</f>
        <v>19</v>
      </c>
      <c r="BU909" s="1">
        <f t="shared" si="280"/>
        <v>1</v>
      </c>
    </row>
    <row r="910" spans="2:73">
      <c r="B910" s="1" t="str">
        <f t="shared" si="276"/>
        <v>SkillDescBrief// 经营被动</v>
      </c>
      <c r="C910" s="1" t="str">
        <f t="shared" si="277"/>
        <v>SkillDescDetail// 经营被动</v>
      </c>
      <c r="D910" s="7" t="s">
        <v>71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 t="str">
        <f t="shared" si="274"/>
        <v/>
      </c>
      <c r="Z910" s="10" t="s">
        <v>336</v>
      </c>
      <c r="AA910" s="10" t="str">
        <f t="shared" si="266"/>
        <v/>
      </c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 t="str">
        <f t="shared" si="275"/>
        <v/>
      </c>
      <c r="BQ910" s="10" t="str">
        <f t="shared" si="264"/>
        <v/>
      </c>
      <c r="BR910" s="1">
        <f t="shared" si="278"/>
        <v>0</v>
      </c>
      <c r="BS910" s="1">
        <f t="shared" si="279"/>
        <v>0</v>
      </c>
      <c r="BT910" s="1">
        <f>COUNTIF($BS$10:BS910,601)</f>
        <v>19</v>
      </c>
      <c r="BU910" s="1">
        <f t="shared" si="280"/>
        <v>1</v>
      </c>
    </row>
    <row r="911" spans="2:73">
      <c r="B911" s="1" t="str">
        <f t="shared" si="276"/>
        <v>SkillDescBrief4011603</v>
      </c>
      <c r="C911" s="1" t="str">
        <f t="shared" si="277"/>
        <v>SkillDescDetail401160301</v>
      </c>
      <c r="D911" s="3">
        <v>401160301</v>
      </c>
      <c r="E911" s="3">
        <v>4011603</v>
      </c>
      <c r="F911" s="3">
        <v>1</v>
      </c>
      <c r="G911" s="3" t="s">
        <v>332</v>
      </c>
      <c r="H911" s="3"/>
      <c r="I911" s="3" t="s">
        <v>333</v>
      </c>
      <c r="J911" s="3"/>
      <c r="K911" s="3" t="s">
        <v>334</v>
      </c>
      <c r="L911" s="3"/>
      <c r="M911" s="3"/>
      <c r="N911" s="3"/>
      <c r="O911" s="3"/>
      <c r="P911" s="3"/>
      <c r="Q911" s="3" t="s">
        <v>335</v>
      </c>
      <c r="R911" s="3"/>
      <c r="S911" s="3" t="str">
        <f>IF(H911="","",$B$2&amp;G911&amp;$B$2&amp;$B$1&amp;H911)</f>
        <v/>
      </c>
      <c r="T911" s="3" t="str">
        <f>IF(J911="","",$B$2&amp;I911&amp;$B$2&amp;$B$1&amp;J911)</f>
        <v/>
      </c>
      <c r="U911" s="3" t="str">
        <f>IF(L911="","",$B$2&amp;K911&amp;$B$2&amp;$B$1&amp;L911)</f>
        <v/>
      </c>
      <c r="V911" s="3" t="str">
        <f>IF(N911="","",$B$2&amp;M911&amp;$B$2&amp;$B$1&amp;N911)</f>
        <v/>
      </c>
      <c r="W911" s="3" t="str">
        <f>IF(P911="","",$B$2&amp;O911&amp;$B$2&amp;$B$1&amp;P911)</f>
        <v/>
      </c>
      <c r="X911" s="3" t="str">
        <f>IF(R911="","",$B$2&amp;Q911&amp;$B$2&amp;$B$1&amp;R911)</f>
        <v/>
      </c>
      <c r="Y911" s="3" t="str">
        <f t="shared" si="274"/>
        <v>{}</v>
      </c>
      <c r="Z911" s="11" t="s">
        <v>358</v>
      </c>
      <c r="AA911" s="11" t="str">
        <f t="shared" si="266"/>
        <v>放置在产业中时，产业收入提高&lt;c=A6EC41&gt;2&lt;/c&gt;倍，产业升级消耗减少&lt;c=A6EC41&gt;2&lt;/c&gt;倍</v>
      </c>
      <c r="AB911" s="11"/>
      <c r="AC911" s="11"/>
      <c r="AD911" s="11"/>
      <c r="AE911" s="11"/>
      <c r="AF911" s="11"/>
      <c r="AG911" s="11"/>
      <c r="AH911" s="11"/>
      <c r="AI911" s="11"/>
      <c r="AJ911" s="11" t="s">
        <v>359</v>
      </c>
      <c r="AK911" s="11" t="str">
        <f t="shared" ref="AK911:AK915" si="281">$B$6</f>
        <v>&lt;c=A6EC41&gt;</v>
      </c>
      <c r="AL911" s="11">
        <v>2</v>
      </c>
      <c r="AM911" s="11" t="s">
        <v>298</v>
      </c>
      <c r="AN911" s="11" t="s">
        <v>360</v>
      </c>
      <c r="AO911" s="11" t="s">
        <v>304</v>
      </c>
      <c r="AP911" s="11">
        <v>2</v>
      </c>
      <c r="AQ911" s="11" t="s">
        <v>298</v>
      </c>
      <c r="AR911" s="11" t="s">
        <v>361</v>
      </c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 t="str">
        <f t="shared" si="275"/>
        <v>使产业收入提高，升级消耗减少</v>
      </c>
      <c r="BQ911" s="11" t="str">
        <f t="shared" si="264"/>
        <v>放置在产业中时，产业收入提高&lt;c=A6EC41&gt;2&lt;/c&gt;倍，产业升级消耗减少&lt;c=A6EC41&gt;2&lt;/c&gt;倍</v>
      </c>
      <c r="BR911" s="1">
        <f t="shared" si="278"/>
        <v>3</v>
      </c>
      <c r="BS911" s="1">
        <f t="shared" si="279"/>
        <v>301</v>
      </c>
      <c r="BT911" s="1">
        <f>COUNTIF($BS$10:BS911,601)</f>
        <v>19</v>
      </c>
      <c r="BU911" s="1">
        <f t="shared" si="280"/>
        <v>1</v>
      </c>
    </row>
    <row r="912" spans="2:73">
      <c r="B912" s="1" t="str">
        <f t="shared" si="276"/>
        <v>SkillDescBrief4011603</v>
      </c>
      <c r="C912" s="1" t="str">
        <f t="shared" si="277"/>
        <v>SkillDescDetail401160302</v>
      </c>
      <c r="D912" s="3">
        <v>401160302</v>
      </c>
      <c r="E912" s="3">
        <v>4011603</v>
      </c>
      <c r="F912" s="3">
        <v>2</v>
      </c>
      <c r="G912" s="3" t="s">
        <v>332</v>
      </c>
      <c r="H912" s="3"/>
      <c r="I912" s="3" t="s">
        <v>333</v>
      </c>
      <c r="J912" s="3"/>
      <c r="K912" s="3" t="s">
        <v>334</v>
      </c>
      <c r="L912" s="3"/>
      <c r="M912" s="3"/>
      <c r="N912" s="3"/>
      <c r="O912" s="3"/>
      <c r="P912" s="3"/>
      <c r="Q912" s="3" t="s">
        <v>335</v>
      </c>
      <c r="R912" s="3"/>
      <c r="S912" s="3" t="str">
        <f>IF(H912="","",$B$2&amp;G912&amp;$B$2&amp;$B$1&amp;H912)</f>
        <v/>
      </c>
      <c r="T912" s="3" t="str">
        <f>IF(J912="","",$B$2&amp;I912&amp;$B$2&amp;$B$1&amp;J912)</f>
        <v/>
      </c>
      <c r="U912" s="3" t="str">
        <f>IF(L912="","",$B$2&amp;K912&amp;$B$2&amp;$B$1&amp;L912)</f>
        <v/>
      </c>
      <c r="V912" s="3" t="str">
        <f>IF(N912="","",$B$2&amp;M912&amp;$B$2&amp;$B$1&amp;N912)</f>
        <v/>
      </c>
      <c r="W912" s="3" t="str">
        <f>IF(P912="","",$B$2&amp;O912&amp;$B$2&amp;$B$1&amp;P912)</f>
        <v/>
      </c>
      <c r="X912" s="3" t="str">
        <f>IF(R912="","",$B$2&amp;Q912&amp;$B$2&amp;$B$1&amp;R912)</f>
        <v/>
      </c>
      <c r="Y912" s="3" t="str">
        <f t="shared" si="274"/>
        <v>{}</v>
      </c>
      <c r="Z912" s="11" t="s">
        <v>358</v>
      </c>
      <c r="AA912" s="11" t="str">
        <f t="shared" si="266"/>
        <v>2级：放置在产业中时，产业收入提高&lt;c=A6EC41&gt;8&lt;/c&gt;倍，产业升级消耗减少&lt;c=A6EC41&gt;8&lt;/c&gt;倍</v>
      </c>
      <c r="AB912" s="11"/>
      <c r="AC912" s="11"/>
      <c r="AD912" s="11">
        <v>2</v>
      </c>
      <c r="AE912" s="11"/>
      <c r="AF912" s="11" t="s">
        <v>345</v>
      </c>
      <c r="AG912" s="11"/>
      <c r="AH912" s="11"/>
      <c r="AI912" s="11"/>
      <c r="AJ912" s="11" t="s">
        <v>359</v>
      </c>
      <c r="AK912" s="11" t="str">
        <f t="shared" si="281"/>
        <v>&lt;c=A6EC41&gt;</v>
      </c>
      <c r="AL912" s="11">
        <f>AL911*4</f>
        <v>8</v>
      </c>
      <c r="AM912" s="11" t="s">
        <v>298</v>
      </c>
      <c r="AN912" s="11" t="s">
        <v>360</v>
      </c>
      <c r="AO912" s="11" t="s">
        <v>304</v>
      </c>
      <c r="AP912" s="11">
        <f>AP911*4</f>
        <v>8</v>
      </c>
      <c r="AQ912" s="11" t="s">
        <v>298</v>
      </c>
      <c r="AR912" s="11" t="s">
        <v>361</v>
      </c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 t="str">
        <f t="shared" si="275"/>
        <v>使产业收入提高，升级消耗减少</v>
      </c>
      <c r="BQ912" s="11" t="str">
        <f t="shared" si="264"/>
        <v>2级：放置在产业中时，产业收入提高&lt;c=A6EC41&gt;8&lt;/c&gt;倍，产业升级消耗减少&lt;c=A6EC41&gt;8&lt;/c&gt;倍</v>
      </c>
      <c r="BR912" s="1">
        <f t="shared" si="278"/>
        <v>3</v>
      </c>
      <c r="BS912" s="1">
        <f t="shared" si="279"/>
        <v>302</v>
      </c>
      <c r="BT912" s="1">
        <f>COUNTIF($BS$10:BS912,601)</f>
        <v>19</v>
      </c>
      <c r="BU912" s="1">
        <f t="shared" si="280"/>
        <v>1</v>
      </c>
    </row>
    <row r="913" spans="2:73">
      <c r="B913" s="1" t="str">
        <f t="shared" si="276"/>
        <v>SkillDescBrief4011603</v>
      </c>
      <c r="C913" s="1" t="str">
        <f t="shared" si="277"/>
        <v>SkillDescDetail401160303</v>
      </c>
      <c r="D913" s="3">
        <v>401160303</v>
      </c>
      <c r="E913" s="3">
        <v>4011603</v>
      </c>
      <c r="F913" s="3">
        <v>3</v>
      </c>
      <c r="G913" s="3" t="s">
        <v>332</v>
      </c>
      <c r="H913" s="3"/>
      <c r="I913" s="3" t="s">
        <v>333</v>
      </c>
      <c r="J913" s="3"/>
      <c r="K913" s="3" t="s">
        <v>334</v>
      </c>
      <c r="L913" s="3"/>
      <c r="M913" s="3"/>
      <c r="N913" s="3"/>
      <c r="O913" s="3"/>
      <c r="P913" s="3"/>
      <c r="Q913" s="3" t="s">
        <v>335</v>
      </c>
      <c r="R913" s="3"/>
      <c r="S913" s="3" t="str">
        <f>IF(H913="","",$B$2&amp;G913&amp;$B$2&amp;$B$1&amp;H913)</f>
        <v/>
      </c>
      <c r="T913" s="3" t="str">
        <f>IF(J913="","",$B$2&amp;I913&amp;$B$2&amp;$B$1&amp;J913)</f>
        <v/>
      </c>
      <c r="U913" s="3" t="str">
        <f>IF(L913="","",$B$2&amp;K913&amp;$B$2&amp;$B$1&amp;L913)</f>
        <v/>
      </c>
      <c r="V913" s="3" t="str">
        <f>IF(N913="","",$B$2&amp;M913&amp;$B$2&amp;$B$1&amp;N913)</f>
        <v/>
      </c>
      <c r="W913" s="3" t="str">
        <f>IF(P913="","",$B$2&amp;O913&amp;$B$2&amp;$B$1&amp;P913)</f>
        <v/>
      </c>
      <c r="X913" s="3" t="str">
        <f>IF(R913="","",$B$2&amp;Q913&amp;$B$2&amp;$B$1&amp;R913)</f>
        <v/>
      </c>
      <c r="Y913" s="3" t="str">
        <f t="shared" si="274"/>
        <v>{}</v>
      </c>
      <c r="Z913" s="11" t="s">
        <v>358</v>
      </c>
      <c r="AA913" s="11" t="str">
        <f t="shared" si="266"/>
        <v>3级：放置在产业中时，产业收入提高&lt;c=A6EC41&gt;32&lt;/c&gt;倍，产业升级消耗减少&lt;c=A6EC41&gt;32&lt;/c&gt;倍</v>
      </c>
      <c r="AB913" s="11"/>
      <c r="AC913" s="11"/>
      <c r="AD913" s="11">
        <v>3</v>
      </c>
      <c r="AE913" s="11"/>
      <c r="AF913" s="11" t="s">
        <v>345</v>
      </c>
      <c r="AG913" s="11"/>
      <c r="AH913" s="11"/>
      <c r="AI913" s="11"/>
      <c r="AJ913" s="11" t="s">
        <v>359</v>
      </c>
      <c r="AK913" s="11" t="str">
        <f t="shared" si="281"/>
        <v>&lt;c=A6EC41&gt;</v>
      </c>
      <c r="AL913" s="11">
        <f>AL912*4</f>
        <v>32</v>
      </c>
      <c r="AM913" s="11" t="s">
        <v>298</v>
      </c>
      <c r="AN913" s="11" t="s">
        <v>360</v>
      </c>
      <c r="AO913" s="11" t="s">
        <v>304</v>
      </c>
      <c r="AP913" s="11">
        <f>AP912*4</f>
        <v>32</v>
      </c>
      <c r="AQ913" s="11" t="s">
        <v>298</v>
      </c>
      <c r="AR913" s="11" t="s">
        <v>361</v>
      </c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 t="str">
        <f t="shared" si="275"/>
        <v>使产业收入提高，升级消耗减少</v>
      </c>
      <c r="BQ913" s="11" t="str">
        <f t="shared" si="264"/>
        <v>3级：放置在产业中时，产业收入提高&lt;c=A6EC41&gt;32&lt;/c&gt;倍，产业升级消耗减少&lt;c=A6EC41&gt;32&lt;/c&gt;倍</v>
      </c>
      <c r="BR913" s="1">
        <f t="shared" si="278"/>
        <v>3</v>
      </c>
      <c r="BS913" s="1">
        <f t="shared" si="279"/>
        <v>303</v>
      </c>
      <c r="BT913" s="1">
        <f>COUNTIF($BS$10:BS913,601)</f>
        <v>19</v>
      </c>
      <c r="BU913" s="1">
        <f t="shared" si="280"/>
        <v>1</v>
      </c>
    </row>
    <row r="914" spans="2:73">
      <c r="B914" s="1" t="str">
        <f t="shared" si="276"/>
        <v>SkillDescBrief4011603</v>
      </c>
      <c r="C914" s="1" t="str">
        <f t="shared" si="277"/>
        <v>SkillDescDetail401160304</v>
      </c>
      <c r="D914" s="3">
        <v>401160304</v>
      </c>
      <c r="E914" s="3">
        <v>4011603</v>
      </c>
      <c r="F914" s="3">
        <v>4</v>
      </c>
      <c r="G914" s="3" t="s">
        <v>332</v>
      </c>
      <c r="H914" s="3"/>
      <c r="I914" s="3" t="s">
        <v>333</v>
      </c>
      <c r="J914" s="3"/>
      <c r="K914" s="3" t="s">
        <v>334</v>
      </c>
      <c r="L914" s="3"/>
      <c r="M914" s="3"/>
      <c r="N914" s="3"/>
      <c r="O914" s="3"/>
      <c r="P914" s="3"/>
      <c r="Q914" s="3" t="s">
        <v>335</v>
      </c>
      <c r="R914" s="3"/>
      <c r="S914" s="3" t="str">
        <f>IF(H914="","",$B$2&amp;G914&amp;$B$2&amp;$B$1&amp;H914)</f>
        <v/>
      </c>
      <c r="T914" s="3" t="str">
        <f>IF(J914="","",$B$2&amp;I914&amp;$B$2&amp;$B$1&amp;J914)</f>
        <v/>
      </c>
      <c r="U914" s="3" t="str">
        <f>IF(L914="","",$B$2&amp;K914&amp;$B$2&amp;$B$1&amp;L914)</f>
        <v/>
      </c>
      <c r="V914" s="3" t="str">
        <f>IF(N914="","",$B$2&amp;M914&amp;$B$2&amp;$B$1&amp;N914)</f>
        <v/>
      </c>
      <c r="W914" s="3" t="str">
        <f>IF(P914="","",$B$2&amp;O914&amp;$B$2&amp;$B$1&amp;P914)</f>
        <v/>
      </c>
      <c r="X914" s="3" t="str">
        <f>IF(R914="","",$B$2&amp;Q914&amp;$B$2&amp;$B$1&amp;R914)</f>
        <v/>
      </c>
      <c r="Y914" s="3" t="str">
        <f t="shared" si="274"/>
        <v>{}</v>
      </c>
      <c r="Z914" s="11" t="s">
        <v>358</v>
      </c>
      <c r="AA914" s="11" t="str">
        <f t="shared" si="266"/>
        <v>4级：放置在产业中时，产业收入提高&lt;c=A6EC41&gt;64&lt;/c&gt;倍，产业升级消耗减少&lt;c=A6EC41&gt;64&lt;/c&gt;倍</v>
      </c>
      <c r="AB914" s="11"/>
      <c r="AC914" s="11"/>
      <c r="AD914" s="11">
        <v>4</v>
      </c>
      <c r="AE914" s="11"/>
      <c r="AF914" s="11" t="s">
        <v>345</v>
      </c>
      <c r="AG914" s="11"/>
      <c r="AH914" s="11"/>
      <c r="AI914" s="11"/>
      <c r="AJ914" s="11" t="s">
        <v>359</v>
      </c>
      <c r="AK914" s="11" t="str">
        <f t="shared" si="281"/>
        <v>&lt;c=A6EC41&gt;</v>
      </c>
      <c r="AL914" s="11">
        <v>64</v>
      </c>
      <c r="AM914" s="11" t="s">
        <v>298</v>
      </c>
      <c r="AN914" s="11" t="s">
        <v>360</v>
      </c>
      <c r="AO914" s="11" t="s">
        <v>304</v>
      </c>
      <c r="AP914" s="11">
        <v>64</v>
      </c>
      <c r="AQ914" s="11" t="s">
        <v>298</v>
      </c>
      <c r="AR914" s="11" t="s">
        <v>361</v>
      </c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 t="str">
        <f t="shared" si="275"/>
        <v>使产业收入提高，升级消耗减少</v>
      </c>
      <c r="BQ914" s="11" t="str">
        <f t="shared" si="264"/>
        <v>4级：放置在产业中时，产业收入提高&lt;c=A6EC41&gt;64&lt;/c&gt;倍，产业升级消耗减少&lt;c=A6EC41&gt;64&lt;/c&gt;倍</v>
      </c>
      <c r="BR914" s="1">
        <f t="shared" si="278"/>
        <v>3</v>
      </c>
      <c r="BS914" s="1">
        <f t="shared" si="279"/>
        <v>304</v>
      </c>
      <c r="BT914" s="1">
        <f>COUNTIF($BS$10:BS914,601)</f>
        <v>19</v>
      </c>
      <c r="BU914" s="1">
        <f t="shared" si="280"/>
        <v>1</v>
      </c>
    </row>
    <row r="915" spans="2:73">
      <c r="B915" s="1" t="str">
        <f t="shared" si="276"/>
        <v>SkillDescBrief4011603</v>
      </c>
      <c r="C915" s="1" t="str">
        <f t="shared" si="277"/>
        <v>SkillDescDetail401160305</v>
      </c>
      <c r="D915" s="3">
        <v>401160305</v>
      </c>
      <c r="E915" s="3">
        <v>4011603</v>
      </c>
      <c r="F915" s="3">
        <v>5</v>
      </c>
      <c r="G915" s="3" t="s">
        <v>332</v>
      </c>
      <c r="H915" s="3"/>
      <c r="I915" s="3" t="s">
        <v>333</v>
      </c>
      <c r="J915" s="3"/>
      <c r="K915" s="3" t="s">
        <v>334</v>
      </c>
      <c r="L915" s="3"/>
      <c r="M915" s="3"/>
      <c r="N915" s="3"/>
      <c r="O915" s="3"/>
      <c r="P915" s="3"/>
      <c r="Q915" s="3" t="s">
        <v>335</v>
      </c>
      <c r="R915" s="3"/>
      <c r="S915" s="3" t="str">
        <f>IF(H915="","",$B$2&amp;G915&amp;$B$2&amp;$B$1&amp;H915)</f>
        <v/>
      </c>
      <c r="T915" s="3" t="str">
        <f>IF(J915="","",$B$2&amp;I915&amp;$B$2&amp;$B$1&amp;J915)</f>
        <v/>
      </c>
      <c r="U915" s="3" t="str">
        <f>IF(L915="","",$B$2&amp;K915&amp;$B$2&amp;$B$1&amp;L915)</f>
        <v/>
      </c>
      <c r="V915" s="3" t="str">
        <f>IF(N915="","",$B$2&amp;M915&amp;$B$2&amp;$B$1&amp;N915)</f>
        <v/>
      </c>
      <c r="W915" s="3" t="str">
        <f>IF(P915="","",$B$2&amp;O915&amp;$B$2&amp;$B$1&amp;P915)</f>
        <v/>
      </c>
      <c r="X915" s="3" t="str">
        <f>IF(R915="","",$B$2&amp;Q915&amp;$B$2&amp;$B$1&amp;R915)</f>
        <v/>
      </c>
      <c r="Y915" s="3" t="str">
        <f t="shared" si="274"/>
        <v>{}</v>
      </c>
      <c r="Z915" s="11" t="s">
        <v>358</v>
      </c>
      <c r="AA915" s="11" t="str">
        <f t="shared" si="266"/>
        <v>5级：放置在产业中时，产业收入提高&lt;c=A6EC41&gt;128&lt;/c&gt;倍，产业升级消耗减少&lt;c=A6EC41&gt;128&lt;/c&gt;倍</v>
      </c>
      <c r="AB915" s="11"/>
      <c r="AC915" s="11"/>
      <c r="AD915" s="11">
        <v>5</v>
      </c>
      <c r="AE915" s="11"/>
      <c r="AF915" s="11" t="s">
        <v>345</v>
      </c>
      <c r="AG915" s="11"/>
      <c r="AH915" s="11"/>
      <c r="AI915" s="11"/>
      <c r="AJ915" s="11" t="s">
        <v>359</v>
      </c>
      <c r="AK915" s="11" t="str">
        <f t="shared" si="281"/>
        <v>&lt;c=A6EC41&gt;</v>
      </c>
      <c r="AL915" s="11">
        <v>128</v>
      </c>
      <c r="AM915" s="11" t="s">
        <v>298</v>
      </c>
      <c r="AN915" s="11" t="s">
        <v>360</v>
      </c>
      <c r="AO915" s="11" t="s">
        <v>304</v>
      </c>
      <c r="AP915" s="11">
        <v>128</v>
      </c>
      <c r="AQ915" s="11" t="s">
        <v>298</v>
      </c>
      <c r="AR915" s="11" t="s">
        <v>361</v>
      </c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 t="str">
        <f t="shared" si="275"/>
        <v>使产业收入提高，升级消耗减少</v>
      </c>
      <c r="BQ915" s="11" t="str">
        <f t="shared" si="264"/>
        <v>5级：放置在产业中时，产业收入提高&lt;c=A6EC41&gt;128&lt;/c&gt;倍，产业升级消耗减少&lt;c=A6EC41&gt;128&lt;/c&gt;倍</v>
      </c>
      <c r="BR915" s="1">
        <f t="shared" si="278"/>
        <v>3</v>
      </c>
      <c r="BS915" s="1">
        <f t="shared" si="279"/>
        <v>305</v>
      </c>
      <c r="BT915" s="1">
        <f>COUNTIF($BS$10:BS915,601)</f>
        <v>19</v>
      </c>
      <c r="BU915" s="1">
        <f t="shared" si="280"/>
        <v>1</v>
      </c>
    </row>
    <row r="916" spans="2:73">
      <c r="B916" s="1" t="str">
        <f t="shared" si="276"/>
        <v>SkillDescBrief// 战斗被动</v>
      </c>
      <c r="C916" s="1" t="str">
        <f t="shared" si="277"/>
        <v>SkillDescDetail// 战斗被动1</v>
      </c>
      <c r="D916" s="7" t="s">
        <v>337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 t="str">
        <f t="shared" si="274"/>
        <v/>
      </c>
      <c r="Z916" s="10" t="s">
        <v>336</v>
      </c>
      <c r="AA916" s="10" t="str">
        <f t="shared" si="266"/>
        <v/>
      </c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 t="str">
        <f t="shared" si="275"/>
        <v/>
      </c>
      <c r="BQ916" s="10" t="str">
        <f t="shared" si="264"/>
        <v/>
      </c>
      <c r="BR916" s="1">
        <f t="shared" si="278"/>
        <v>0</v>
      </c>
      <c r="BS916" s="1">
        <f t="shared" si="279"/>
        <v>0</v>
      </c>
      <c r="BT916" s="1">
        <f>COUNTIF($BS$10:BS916,601)</f>
        <v>19</v>
      </c>
      <c r="BU916" s="1">
        <f t="shared" si="280"/>
        <v>1</v>
      </c>
    </row>
    <row r="917" spans="2:73">
      <c r="B917" s="1" t="str">
        <f t="shared" si="276"/>
        <v>SkillDescBrief4011604</v>
      </c>
      <c r="C917" s="1" t="str">
        <f t="shared" si="277"/>
        <v>SkillDescDetail401160401</v>
      </c>
      <c r="D917" s="3">
        <v>401160401</v>
      </c>
      <c r="E917" s="3">
        <v>4011604</v>
      </c>
      <c r="F917" s="3">
        <v>1</v>
      </c>
      <c r="G917" s="3" t="s">
        <v>332</v>
      </c>
      <c r="H917" s="3">
        <f ca="1">ROUND(_xlfn.XLOOKUP($F917,$D$1:$D$5,$E$1:$E$5)*OFFSET(H917,5-$F917,0)/0.05,0)*0.05</f>
        <v>1.1</v>
      </c>
      <c r="I917" s="3" t="s">
        <v>333</v>
      </c>
      <c r="J917" s="3"/>
      <c r="K917" s="3" t="s">
        <v>334</v>
      </c>
      <c r="L917" s="3"/>
      <c r="M917" s="3"/>
      <c r="N917" s="3"/>
      <c r="O917" s="3"/>
      <c r="P917" s="3"/>
      <c r="Q917" s="3" t="s">
        <v>335</v>
      </c>
      <c r="R917" s="3"/>
      <c r="S917" s="3" t="str">
        <f ca="1">IF(H917="","",$B$2&amp;G917&amp;$B$2&amp;$B$1&amp;H917)</f>
        <v>"AtkPower":1.1</v>
      </c>
      <c r="T917" s="3" t="str">
        <f>IF(J917="","",$B$2&amp;I917&amp;$B$2&amp;$B$1&amp;J917)</f>
        <v/>
      </c>
      <c r="U917" s="3" t="str">
        <f>IF(L917="","",$B$2&amp;K917&amp;$B$2&amp;$B$1&amp;L917)</f>
        <v/>
      </c>
      <c r="V917" s="3" t="str">
        <f>IF(N917="","",$B$2&amp;M917&amp;$B$2&amp;$B$1&amp;N917)</f>
        <v/>
      </c>
      <c r="W917" s="3" t="str">
        <f>IF(P917="","",$B$2&amp;O917&amp;$B$2&amp;$B$1&amp;P917)</f>
        <v/>
      </c>
      <c r="X917" s="3" t="str">
        <f>IF(R917="","",$B$2&amp;Q917&amp;$B$2&amp;$B$1&amp;R917)</f>
        <v/>
      </c>
      <c r="Y917" s="3" t="str">
        <f ca="1" t="shared" si="274"/>
        <v>{"AtkPower":1.1}</v>
      </c>
      <c r="Z917" s="11" t="s">
        <v>589</v>
      </c>
      <c r="AA917" s="11" t="str">
        <f ca="1" t="shared" si="266"/>
        <v>核心技能还会治疗自己，为自己恢复&lt;q=attr_atk&gt;&lt;c=A6EC41&gt;110%&lt;/c&gt;生命值</v>
      </c>
      <c r="AB917" s="11"/>
      <c r="AC917" s="11"/>
      <c r="AD917" s="11"/>
      <c r="AE917" s="11"/>
      <c r="AF917" s="11"/>
      <c r="AG917" s="11"/>
      <c r="AH917" s="11"/>
      <c r="AI917" s="11"/>
      <c r="AJ917" s="11" t="s">
        <v>590</v>
      </c>
      <c r="AK917" s="11" t="str">
        <f t="shared" ref="AK917:AK921" si="282">$B$8&amp;$B$6</f>
        <v>&lt;q=attr_atk&gt;&lt;c=A6EC41&gt;</v>
      </c>
      <c r="AL917" s="11" t="str">
        <f ca="1" t="shared" ref="AL917:AL921" si="283">ROUND($H917*100,2)&amp;"%"</f>
        <v>110%</v>
      </c>
      <c r="AM917" s="11" t="s">
        <v>298</v>
      </c>
      <c r="AN917" s="11" t="s">
        <v>584</v>
      </c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 t="str">
        <f t="shared" si="275"/>
        <v>可在核心技能回复队友生命时，同时回复自己生命</v>
      </c>
      <c r="BQ917" s="11" t="str">
        <f ca="1" t="shared" si="264"/>
        <v>核心技能还会治疗自己，为自己恢复&lt;q=attr_atk&gt;&lt;c=A6EC41&gt;110%&lt;/c&gt;生命值</v>
      </c>
      <c r="BR917" s="1">
        <f t="shared" si="278"/>
        <v>4</v>
      </c>
      <c r="BS917" s="1">
        <f t="shared" si="279"/>
        <v>401</v>
      </c>
      <c r="BT917" s="1">
        <f>COUNTIF($BS$10:BS917,601)</f>
        <v>19</v>
      </c>
      <c r="BU917" s="1">
        <f t="shared" si="280"/>
        <v>1</v>
      </c>
    </row>
    <row r="918" spans="2:73">
      <c r="B918" s="1" t="str">
        <f t="shared" si="276"/>
        <v>SkillDescBrief4011604</v>
      </c>
      <c r="C918" s="1" t="str">
        <f t="shared" si="277"/>
        <v>SkillDescDetail401160402</v>
      </c>
      <c r="D918" s="3">
        <v>401160402</v>
      </c>
      <c r="E918" s="3">
        <v>4011604</v>
      </c>
      <c r="F918" s="3">
        <v>2</v>
      </c>
      <c r="G918" s="3" t="s">
        <v>332</v>
      </c>
      <c r="H918" s="3">
        <f ca="1">ROUND(_xlfn.XLOOKUP($F918,$D$1:$D$5,$E$1:$E$5)*OFFSET(H918,5-$F918,0)/0.05,0)*0.05</f>
        <v>1.2</v>
      </c>
      <c r="I918" s="3" t="s">
        <v>333</v>
      </c>
      <c r="J918" s="3"/>
      <c r="K918" s="3" t="s">
        <v>334</v>
      </c>
      <c r="L918" s="3"/>
      <c r="M918" s="3"/>
      <c r="N918" s="3"/>
      <c r="O918" s="3"/>
      <c r="P918" s="3"/>
      <c r="Q918" s="3" t="s">
        <v>335</v>
      </c>
      <c r="R918" s="3"/>
      <c r="S918" s="3" t="str">
        <f ca="1">IF(H918="","",$B$2&amp;G918&amp;$B$2&amp;$B$1&amp;H918)</f>
        <v>"AtkPower":1.2</v>
      </c>
      <c r="T918" s="3" t="str">
        <f>IF(J918="","",$B$2&amp;I918&amp;$B$2&amp;$B$1&amp;J918)</f>
        <v/>
      </c>
      <c r="U918" s="3" t="str">
        <f>IF(L918="","",$B$2&amp;K918&amp;$B$2&amp;$B$1&amp;L918)</f>
        <v/>
      </c>
      <c r="V918" s="3" t="str">
        <f>IF(N918="","",$B$2&amp;M918&amp;$B$2&amp;$B$1&amp;N918)</f>
        <v/>
      </c>
      <c r="W918" s="3" t="str">
        <f>IF(P918="","",$B$2&amp;O918&amp;$B$2&amp;$B$1&amp;P918)</f>
        <v/>
      </c>
      <c r="X918" s="3" t="str">
        <f>IF(R918="","",$B$2&amp;Q918&amp;$B$2&amp;$B$1&amp;R918)</f>
        <v/>
      </c>
      <c r="Y918" s="3" t="str">
        <f ca="1" t="shared" si="274"/>
        <v>{"AtkPower":1.2}</v>
      </c>
      <c r="Z918" s="11" t="s">
        <v>589</v>
      </c>
      <c r="AA918" s="11" t="str">
        <f ca="1" t="shared" si="266"/>
        <v>2级：回复生命的比例提升至&lt;q=attr_atk&gt;&lt;c=A6EC41&gt;120%&lt;/c&gt;</v>
      </c>
      <c r="AB918" s="11"/>
      <c r="AC918" s="11"/>
      <c r="AD918" s="11">
        <v>2</v>
      </c>
      <c r="AE918" s="11"/>
      <c r="AF918" s="11" t="s">
        <v>345</v>
      </c>
      <c r="AG918" s="11"/>
      <c r="AH918" s="11"/>
      <c r="AI918" s="11"/>
      <c r="AJ918" s="11" t="s">
        <v>591</v>
      </c>
      <c r="AK918" s="11" t="str">
        <f t="shared" si="282"/>
        <v>&lt;q=attr_atk&gt;&lt;c=A6EC41&gt;</v>
      </c>
      <c r="AL918" s="11" t="str">
        <f ca="1" t="shared" si="283"/>
        <v>120%</v>
      </c>
      <c r="AM918" s="11" t="s">
        <v>298</v>
      </c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 t="str">
        <f t="shared" si="275"/>
        <v>可在核心技能回复队友生命时，同时回复自己生命</v>
      </c>
      <c r="BQ918" s="11" t="str">
        <f ca="1" t="shared" si="264"/>
        <v>2级：回复生命的比例提升至&lt;q=attr_atk&gt;&lt;c=A6EC41&gt;120%&lt;/c&gt;</v>
      </c>
      <c r="BR918" s="1">
        <f t="shared" si="278"/>
        <v>4</v>
      </c>
      <c r="BS918" s="1">
        <f t="shared" si="279"/>
        <v>402</v>
      </c>
      <c r="BT918" s="1">
        <f>COUNTIF($BS$10:BS918,601)</f>
        <v>19</v>
      </c>
      <c r="BU918" s="1">
        <f t="shared" si="280"/>
        <v>1</v>
      </c>
    </row>
    <row r="919" spans="2:73">
      <c r="B919" s="1" t="str">
        <f t="shared" si="276"/>
        <v>SkillDescBrief4011604</v>
      </c>
      <c r="C919" s="1" t="str">
        <f t="shared" si="277"/>
        <v>SkillDescDetail401160403</v>
      </c>
      <c r="D919" s="3">
        <v>401160403</v>
      </c>
      <c r="E919" s="3">
        <v>4011604</v>
      </c>
      <c r="F919" s="3">
        <v>3</v>
      </c>
      <c r="G919" s="3" t="s">
        <v>332</v>
      </c>
      <c r="H919" s="3">
        <f ca="1">ROUND(_xlfn.XLOOKUP($F919,$D$1:$D$5,$E$1:$E$5)*OFFSET(H919,5-$F919,0)/0.05,0)*0.05</f>
        <v>1.3</v>
      </c>
      <c r="I919" s="3" t="s">
        <v>333</v>
      </c>
      <c r="J919" s="3"/>
      <c r="K919" s="3" t="s">
        <v>334</v>
      </c>
      <c r="L919" s="3"/>
      <c r="M919" s="3"/>
      <c r="N919" s="3"/>
      <c r="O919" s="3"/>
      <c r="P919" s="3"/>
      <c r="Q919" s="3" t="s">
        <v>335</v>
      </c>
      <c r="R919" s="3"/>
      <c r="S919" s="3" t="str">
        <f ca="1">IF(H919="","",$B$2&amp;G919&amp;$B$2&amp;$B$1&amp;H919)</f>
        <v>"AtkPower":1.3</v>
      </c>
      <c r="T919" s="3" t="str">
        <f>IF(J919="","",$B$2&amp;I919&amp;$B$2&amp;$B$1&amp;J919)</f>
        <v/>
      </c>
      <c r="U919" s="3" t="str">
        <f>IF(L919="","",$B$2&amp;K919&amp;$B$2&amp;$B$1&amp;L919)</f>
        <v/>
      </c>
      <c r="V919" s="3" t="str">
        <f>IF(N919="","",$B$2&amp;M919&amp;$B$2&amp;$B$1&amp;N919)</f>
        <v/>
      </c>
      <c r="W919" s="3" t="str">
        <f>IF(P919="","",$B$2&amp;O919&amp;$B$2&amp;$B$1&amp;P919)</f>
        <v/>
      </c>
      <c r="X919" s="3" t="str">
        <f>IF(R919="","",$B$2&amp;Q919&amp;$B$2&amp;$B$1&amp;R919)</f>
        <v/>
      </c>
      <c r="Y919" s="3" t="str">
        <f ca="1" t="shared" si="274"/>
        <v>{"AtkPower":1.3}</v>
      </c>
      <c r="Z919" s="11" t="s">
        <v>589</v>
      </c>
      <c r="AA919" s="11" t="str">
        <f ca="1" t="shared" si="266"/>
        <v>3级：回复生命的比例提升至&lt;q=attr_atk&gt;&lt;c=A6EC41&gt;130%&lt;/c&gt;</v>
      </c>
      <c r="AB919" s="11"/>
      <c r="AC919" s="11"/>
      <c r="AD919" s="11">
        <v>3</v>
      </c>
      <c r="AE919" s="11"/>
      <c r="AF919" s="11" t="s">
        <v>345</v>
      </c>
      <c r="AG919" s="11"/>
      <c r="AH919" s="11"/>
      <c r="AI919" s="11"/>
      <c r="AJ919" s="11" t="s">
        <v>591</v>
      </c>
      <c r="AK919" s="11" t="str">
        <f t="shared" si="282"/>
        <v>&lt;q=attr_atk&gt;&lt;c=A6EC41&gt;</v>
      </c>
      <c r="AL919" s="11" t="str">
        <f ca="1" t="shared" si="283"/>
        <v>130%</v>
      </c>
      <c r="AM919" s="11" t="s">
        <v>298</v>
      </c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 t="str">
        <f t="shared" si="275"/>
        <v>可在核心技能回复队友生命时，同时回复自己生命</v>
      </c>
      <c r="BQ919" s="11" t="str">
        <f ca="1" t="shared" si="264"/>
        <v>3级：回复生命的比例提升至&lt;q=attr_atk&gt;&lt;c=A6EC41&gt;130%&lt;/c&gt;</v>
      </c>
      <c r="BR919" s="1">
        <f t="shared" si="278"/>
        <v>4</v>
      </c>
      <c r="BS919" s="1">
        <f t="shared" si="279"/>
        <v>403</v>
      </c>
      <c r="BT919" s="1">
        <f>COUNTIF($BS$10:BS919,601)</f>
        <v>19</v>
      </c>
      <c r="BU919" s="1">
        <f t="shared" si="280"/>
        <v>1</v>
      </c>
    </row>
    <row r="920" spans="2:73">
      <c r="B920" s="1" t="str">
        <f t="shared" si="276"/>
        <v>SkillDescBrief4011604</v>
      </c>
      <c r="C920" s="1" t="str">
        <f t="shared" si="277"/>
        <v>SkillDescDetail401160404</v>
      </c>
      <c r="D920" s="3">
        <v>401160404</v>
      </c>
      <c r="E920" s="3">
        <v>4011604</v>
      </c>
      <c r="F920" s="3">
        <v>4</v>
      </c>
      <c r="G920" s="3" t="s">
        <v>332</v>
      </c>
      <c r="H920" s="3">
        <f ca="1">ROUND(_xlfn.XLOOKUP($F920,$D$1:$D$5,$E$1:$E$5)*OFFSET(H920,5-$F920,0)/0.05,0)*0.05</f>
        <v>1.45</v>
      </c>
      <c r="I920" s="3" t="s">
        <v>333</v>
      </c>
      <c r="J920" s="3"/>
      <c r="K920" s="3" t="s">
        <v>334</v>
      </c>
      <c r="L920" s="3"/>
      <c r="M920" s="3"/>
      <c r="N920" s="3"/>
      <c r="O920" s="3"/>
      <c r="P920" s="3"/>
      <c r="Q920" s="3" t="s">
        <v>335</v>
      </c>
      <c r="R920" s="3"/>
      <c r="S920" s="3" t="str">
        <f ca="1">IF(H920="","",$B$2&amp;G920&amp;$B$2&amp;$B$1&amp;H920)</f>
        <v>"AtkPower":1.45</v>
      </c>
      <c r="T920" s="3" t="str">
        <f>IF(J920="","",$B$2&amp;I920&amp;$B$2&amp;$B$1&amp;J920)</f>
        <v/>
      </c>
      <c r="U920" s="3" t="str">
        <f>IF(L920="","",$B$2&amp;K920&amp;$B$2&amp;$B$1&amp;L920)</f>
        <v/>
      </c>
      <c r="V920" s="3" t="str">
        <f>IF(N920="","",$B$2&amp;M920&amp;$B$2&amp;$B$1&amp;N920)</f>
        <v/>
      </c>
      <c r="W920" s="3" t="str">
        <f>IF(P920="","",$B$2&amp;O920&amp;$B$2&amp;$B$1&amp;P920)</f>
        <v/>
      </c>
      <c r="X920" s="3" t="str">
        <f>IF(R920="","",$B$2&amp;Q920&amp;$B$2&amp;$B$1&amp;R920)</f>
        <v/>
      </c>
      <c r="Y920" s="3" t="str">
        <f ca="1" t="shared" si="274"/>
        <v>{"AtkPower":1.45}</v>
      </c>
      <c r="Z920" s="11" t="s">
        <v>589</v>
      </c>
      <c r="AA920" s="11" t="str">
        <f ca="1" t="shared" si="266"/>
        <v>4级：回复生命的比例提升至&lt;q=attr_atk&gt;&lt;c=A6EC41&gt;145%&lt;/c&gt;</v>
      </c>
      <c r="AB920" s="11"/>
      <c r="AC920" s="11"/>
      <c r="AD920" s="11">
        <v>4</v>
      </c>
      <c r="AE920" s="11"/>
      <c r="AF920" s="11" t="s">
        <v>345</v>
      </c>
      <c r="AG920" s="11"/>
      <c r="AH920" s="11"/>
      <c r="AI920" s="11"/>
      <c r="AJ920" s="11" t="s">
        <v>591</v>
      </c>
      <c r="AK920" s="11" t="str">
        <f t="shared" si="282"/>
        <v>&lt;q=attr_atk&gt;&lt;c=A6EC41&gt;</v>
      </c>
      <c r="AL920" s="11" t="str">
        <f ca="1" t="shared" si="283"/>
        <v>145%</v>
      </c>
      <c r="AM920" s="11" t="s">
        <v>298</v>
      </c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 t="str">
        <f t="shared" si="275"/>
        <v>可在核心技能回复队友生命时，同时回复自己生命</v>
      </c>
      <c r="BQ920" s="11" t="str">
        <f ca="1" t="shared" si="264"/>
        <v>4级：回复生命的比例提升至&lt;q=attr_atk&gt;&lt;c=A6EC41&gt;145%&lt;/c&gt;</v>
      </c>
      <c r="BR920" s="1">
        <f t="shared" si="278"/>
        <v>4</v>
      </c>
      <c r="BS920" s="1">
        <f t="shared" si="279"/>
        <v>404</v>
      </c>
      <c r="BT920" s="1">
        <f>COUNTIF($BS$10:BS920,601)</f>
        <v>19</v>
      </c>
      <c r="BU920" s="1">
        <f t="shared" si="280"/>
        <v>1</v>
      </c>
    </row>
    <row r="921" spans="2:73">
      <c r="B921" s="1" t="str">
        <f t="shared" si="276"/>
        <v>SkillDescBrief4011604</v>
      </c>
      <c r="C921" s="1" t="str">
        <f t="shared" si="277"/>
        <v>SkillDescDetail401160405</v>
      </c>
      <c r="D921" s="3">
        <v>401160405</v>
      </c>
      <c r="E921" s="3">
        <v>4011604</v>
      </c>
      <c r="F921" s="3">
        <v>5</v>
      </c>
      <c r="G921" s="3" t="s">
        <v>332</v>
      </c>
      <c r="H921" s="3">
        <v>1.6</v>
      </c>
      <c r="I921" s="3" t="s">
        <v>333</v>
      </c>
      <c r="J921" s="3"/>
      <c r="K921" s="3" t="s">
        <v>334</v>
      </c>
      <c r="L921" s="3"/>
      <c r="M921" s="3"/>
      <c r="N921" s="3"/>
      <c r="O921" s="3"/>
      <c r="P921" s="3"/>
      <c r="Q921" s="3" t="s">
        <v>335</v>
      </c>
      <c r="R921" s="3"/>
      <c r="S921" s="3" t="str">
        <f>IF(H921="","",$B$2&amp;G921&amp;$B$2&amp;$B$1&amp;H921)</f>
        <v>"AtkPower":1.6</v>
      </c>
      <c r="T921" s="3" t="str">
        <f>IF(J921="","",$B$2&amp;I921&amp;$B$2&amp;$B$1&amp;J921)</f>
        <v/>
      </c>
      <c r="U921" s="3" t="str">
        <f>IF(L921="","",$B$2&amp;K921&amp;$B$2&amp;$B$1&amp;L921)</f>
        <v/>
      </c>
      <c r="V921" s="3" t="str">
        <f>IF(N921="","",$B$2&amp;M921&amp;$B$2&amp;$B$1&amp;N921)</f>
        <v/>
      </c>
      <c r="W921" s="3" t="str">
        <f>IF(P921="","",$B$2&amp;O921&amp;$B$2&amp;$B$1&amp;P921)</f>
        <v/>
      </c>
      <c r="X921" s="3" t="str">
        <f>IF(R921="","",$B$2&amp;Q921&amp;$B$2&amp;$B$1&amp;R921)</f>
        <v/>
      </c>
      <c r="Y921" s="3" t="str">
        <f t="shared" si="274"/>
        <v>{"AtkPower":1.6}</v>
      </c>
      <c r="Z921" s="11" t="s">
        <v>589</v>
      </c>
      <c r="AA921" s="11" t="str">
        <f t="shared" si="266"/>
        <v>5级：回复生命的比例提升至&lt;q=attr_atk&gt;&lt;c=A6EC41&gt;160%&lt;/c&gt;</v>
      </c>
      <c r="AB921" s="11"/>
      <c r="AC921" s="11"/>
      <c r="AD921" s="11">
        <v>5</v>
      </c>
      <c r="AE921" s="11"/>
      <c r="AF921" s="11" t="s">
        <v>345</v>
      </c>
      <c r="AG921" s="11"/>
      <c r="AH921" s="11"/>
      <c r="AI921" s="11"/>
      <c r="AJ921" s="11" t="s">
        <v>591</v>
      </c>
      <c r="AK921" s="11" t="str">
        <f t="shared" si="282"/>
        <v>&lt;q=attr_atk&gt;&lt;c=A6EC41&gt;</v>
      </c>
      <c r="AL921" s="11" t="str">
        <f t="shared" si="283"/>
        <v>160%</v>
      </c>
      <c r="AM921" s="11" t="s">
        <v>298</v>
      </c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 t="str">
        <f t="shared" si="275"/>
        <v>可在核心技能回复队友生命时，同时回复自己生命</v>
      </c>
      <c r="BQ921" s="11" t="str">
        <f t="shared" si="264"/>
        <v>5级：回复生命的比例提升至&lt;q=attr_atk&gt;&lt;c=A6EC41&gt;160%&lt;/c&gt;</v>
      </c>
      <c r="BR921" s="1">
        <f t="shared" si="278"/>
        <v>4</v>
      </c>
      <c r="BS921" s="1">
        <f t="shared" si="279"/>
        <v>405</v>
      </c>
      <c r="BT921" s="1">
        <f>COUNTIF($BS$10:BS921,601)</f>
        <v>19</v>
      </c>
      <c r="BU921" s="1">
        <f t="shared" si="280"/>
        <v>1</v>
      </c>
    </row>
    <row r="922" spans="2:73">
      <c r="B922" s="1" t="str">
        <f t="shared" si="276"/>
        <v>SkillDescBrief// 战斗被动</v>
      </c>
      <c r="C922" s="1" t="str">
        <f t="shared" si="277"/>
        <v>SkillDescDetail// 战斗被动2</v>
      </c>
      <c r="D922" s="7" t="s">
        <v>338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 t="str">
        <f t="shared" si="274"/>
        <v/>
      </c>
      <c r="Z922" s="10" t="s">
        <v>336</v>
      </c>
      <c r="AA922" s="10" t="str">
        <f t="shared" si="266"/>
        <v/>
      </c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 t="str">
        <f t="shared" si="275"/>
        <v/>
      </c>
      <c r="BQ922" s="10" t="str">
        <f t="shared" si="264"/>
        <v/>
      </c>
      <c r="BR922" s="1">
        <f t="shared" si="278"/>
        <v>0</v>
      </c>
      <c r="BS922" s="1">
        <f t="shared" si="279"/>
        <v>0</v>
      </c>
      <c r="BT922" s="1">
        <f>COUNTIF($BS$10:BS922,601)</f>
        <v>19</v>
      </c>
      <c r="BU922" s="1">
        <f t="shared" si="280"/>
        <v>1</v>
      </c>
    </row>
    <row r="923" spans="2:73">
      <c r="B923" s="1" t="str">
        <f t="shared" si="276"/>
        <v>SkillDescBrief4011605</v>
      </c>
      <c r="C923" s="1" t="str">
        <f t="shared" si="277"/>
        <v>SkillDescDetail401160501</v>
      </c>
      <c r="D923" s="3">
        <v>401160501</v>
      </c>
      <c r="E923" s="3">
        <v>4011605</v>
      </c>
      <c r="F923" s="3">
        <v>1</v>
      </c>
      <c r="G923" s="3" t="s">
        <v>332</v>
      </c>
      <c r="H923" s="3"/>
      <c r="I923" s="3" t="s">
        <v>333</v>
      </c>
      <c r="J923" s="3"/>
      <c r="K923" s="3" t="s">
        <v>334</v>
      </c>
      <c r="L923" s="3"/>
      <c r="M923" s="3"/>
      <c r="N923" s="3"/>
      <c r="O923" s="3"/>
      <c r="P923" s="3"/>
      <c r="Q923" s="3" t="s">
        <v>335</v>
      </c>
      <c r="R923" s="3"/>
      <c r="S923" s="3" t="str">
        <f>IF(H923="","",$B$2&amp;G923&amp;$B$2&amp;$B$1&amp;H923)</f>
        <v/>
      </c>
      <c r="T923" s="3" t="str">
        <f>IF(J923="","",$B$2&amp;I923&amp;$B$2&amp;$B$1&amp;J923)</f>
        <v/>
      </c>
      <c r="U923" s="3" t="str">
        <f>IF(L923="","",$B$2&amp;K923&amp;$B$2&amp;$B$1&amp;L923)</f>
        <v/>
      </c>
      <c r="V923" s="3" t="str">
        <f>IF(N923="","",$B$2&amp;M923&amp;$B$2&amp;$B$1&amp;N923)</f>
        <v/>
      </c>
      <c r="W923" s="3" t="str">
        <f>IF(P923="","",$B$2&amp;O923&amp;$B$2&amp;$B$1&amp;P923)</f>
        <v/>
      </c>
      <c r="X923" s="3" t="str">
        <f>IF(R923="","",$B$2&amp;Q923&amp;$B$2&amp;$B$1&amp;R923)</f>
        <v/>
      </c>
      <c r="Y923" s="3" t="str">
        <f t="shared" si="274"/>
        <v>{}</v>
      </c>
      <c r="Z923" s="11" t="s">
        <v>336</v>
      </c>
      <c r="AA923" s="11" t="str">
        <f t="shared" si="266"/>
        <v/>
      </c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 t="str">
        <f t="shared" si="275"/>
        <v/>
      </c>
      <c r="BQ923" s="11" t="str">
        <f t="shared" si="264"/>
        <v/>
      </c>
      <c r="BR923" s="1">
        <f t="shared" si="278"/>
        <v>5</v>
      </c>
      <c r="BS923" s="1">
        <f t="shared" si="279"/>
        <v>501</v>
      </c>
      <c r="BT923" s="1">
        <f>COUNTIF($BS$10:BS923,601)</f>
        <v>19</v>
      </c>
      <c r="BU923" s="1">
        <f t="shared" si="280"/>
        <v>1</v>
      </c>
    </row>
    <row r="924" spans="2:73">
      <c r="B924" s="1" t="str">
        <f t="shared" si="276"/>
        <v>SkillDescBrief4011605</v>
      </c>
      <c r="C924" s="1" t="str">
        <f t="shared" si="277"/>
        <v>SkillDescDetail401160502</v>
      </c>
      <c r="D924" s="3">
        <v>401160502</v>
      </c>
      <c r="E924" s="3">
        <v>4011605</v>
      </c>
      <c r="F924" s="3">
        <v>2</v>
      </c>
      <c r="G924" s="3" t="s">
        <v>332</v>
      </c>
      <c r="H924" s="3"/>
      <c r="I924" s="3" t="s">
        <v>333</v>
      </c>
      <c r="J924" s="3"/>
      <c r="K924" s="3" t="s">
        <v>334</v>
      </c>
      <c r="L924" s="3"/>
      <c r="M924" s="3"/>
      <c r="N924" s="3"/>
      <c r="O924" s="3"/>
      <c r="P924" s="3"/>
      <c r="Q924" s="3" t="s">
        <v>335</v>
      </c>
      <c r="R924" s="3"/>
      <c r="S924" s="3" t="str">
        <f>IF(H924="","",$B$2&amp;G924&amp;$B$2&amp;$B$1&amp;H924)</f>
        <v/>
      </c>
      <c r="T924" s="3" t="str">
        <f>IF(J924="","",$B$2&amp;I924&amp;$B$2&amp;$B$1&amp;J924)</f>
        <v/>
      </c>
      <c r="U924" s="3" t="str">
        <f>IF(L924="","",$B$2&amp;K924&amp;$B$2&amp;$B$1&amp;L924)</f>
        <v/>
      </c>
      <c r="V924" s="3" t="str">
        <f>IF(N924="","",$B$2&amp;M924&amp;$B$2&amp;$B$1&amp;N924)</f>
        <v/>
      </c>
      <c r="W924" s="3" t="str">
        <f>IF(P924="","",$B$2&amp;O924&amp;$B$2&amp;$B$1&amp;P924)</f>
        <v/>
      </c>
      <c r="X924" s="3" t="str">
        <f>IF(R924="","",$B$2&amp;Q924&amp;$B$2&amp;$B$1&amp;R924)</f>
        <v/>
      </c>
      <c r="Y924" s="3" t="str">
        <f t="shared" si="274"/>
        <v>{}</v>
      </c>
      <c r="Z924" s="11" t="s">
        <v>336</v>
      </c>
      <c r="AA924" s="11" t="str">
        <f t="shared" si="266"/>
        <v/>
      </c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 t="str">
        <f t="shared" si="275"/>
        <v/>
      </c>
      <c r="BQ924" s="11" t="str">
        <f t="shared" si="264"/>
        <v/>
      </c>
      <c r="BR924" s="1">
        <f t="shared" si="278"/>
        <v>5</v>
      </c>
      <c r="BS924" s="1">
        <f t="shared" si="279"/>
        <v>502</v>
      </c>
      <c r="BT924" s="1">
        <f>COUNTIF($BS$10:BS924,601)</f>
        <v>19</v>
      </c>
      <c r="BU924" s="1">
        <f t="shared" si="280"/>
        <v>1</v>
      </c>
    </row>
    <row r="925" spans="2:73">
      <c r="B925" s="1" t="str">
        <f t="shared" si="276"/>
        <v>SkillDescBrief4011605</v>
      </c>
      <c r="C925" s="1" t="str">
        <f t="shared" si="277"/>
        <v>SkillDescDetail401160503</v>
      </c>
      <c r="D925" s="3">
        <v>401160503</v>
      </c>
      <c r="E925" s="3">
        <v>4011605</v>
      </c>
      <c r="F925" s="3">
        <v>3</v>
      </c>
      <c r="G925" s="3" t="s">
        <v>332</v>
      </c>
      <c r="H925" s="3"/>
      <c r="I925" s="3" t="s">
        <v>333</v>
      </c>
      <c r="J925" s="3"/>
      <c r="K925" s="3" t="s">
        <v>334</v>
      </c>
      <c r="L925" s="3"/>
      <c r="M925" s="3"/>
      <c r="N925" s="3"/>
      <c r="O925" s="3"/>
      <c r="P925" s="3"/>
      <c r="Q925" s="3" t="s">
        <v>335</v>
      </c>
      <c r="R925" s="3"/>
      <c r="S925" s="3" t="str">
        <f>IF(H925="","",$B$2&amp;G925&amp;$B$2&amp;$B$1&amp;H925)</f>
        <v/>
      </c>
      <c r="T925" s="3" t="str">
        <f>IF(J925="","",$B$2&amp;I925&amp;$B$2&amp;$B$1&amp;J925)</f>
        <v/>
      </c>
      <c r="U925" s="3" t="str">
        <f>IF(L925="","",$B$2&amp;K925&amp;$B$2&amp;$B$1&amp;L925)</f>
        <v/>
      </c>
      <c r="V925" s="3" t="str">
        <f>IF(N925="","",$B$2&amp;M925&amp;$B$2&amp;$B$1&amp;N925)</f>
        <v/>
      </c>
      <c r="W925" s="3" t="str">
        <f>IF(P925="","",$B$2&amp;O925&amp;$B$2&amp;$B$1&amp;P925)</f>
        <v/>
      </c>
      <c r="X925" s="3" t="str">
        <f>IF(R925="","",$B$2&amp;Q925&amp;$B$2&amp;$B$1&amp;R925)</f>
        <v/>
      </c>
      <c r="Y925" s="3" t="str">
        <f t="shared" si="274"/>
        <v>{}</v>
      </c>
      <c r="Z925" s="11" t="s">
        <v>336</v>
      </c>
      <c r="AA925" s="11" t="str">
        <f t="shared" si="266"/>
        <v/>
      </c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 t="str">
        <f t="shared" si="275"/>
        <v/>
      </c>
      <c r="BQ925" s="11" t="str">
        <f t="shared" si="264"/>
        <v/>
      </c>
      <c r="BR925" s="1">
        <f t="shared" si="278"/>
        <v>5</v>
      </c>
      <c r="BS925" s="1">
        <f t="shared" si="279"/>
        <v>503</v>
      </c>
      <c r="BT925" s="1">
        <f>COUNTIF($BS$10:BS925,601)</f>
        <v>19</v>
      </c>
      <c r="BU925" s="1">
        <f t="shared" si="280"/>
        <v>1</v>
      </c>
    </row>
    <row r="926" spans="2:73">
      <c r="B926" s="1" t="str">
        <f t="shared" si="276"/>
        <v>SkillDescBrief4011605</v>
      </c>
      <c r="C926" s="1" t="str">
        <f t="shared" si="277"/>
        <v>SkillDescDetail401160504</v>
      </c>
      <c r="D926" s="3">
        <v>401160504</v>
      </c>
      <c r="E926" s="3">
        <v>4011605</v>
      </c>
      <c r="F926" s="3">
        <v>4</v>
      </c>
      <c r="G926" s="3" t="s">
        <v>332</v>
      </c>
      <c r="H926" s="3"/>
      <c r="I926" s="3" t="s">
        <v>333</v>
      </c>
      <c r="J926" s="3"/>
      <c r="K926" s="3" t="s">
        <v>334</v>
      </c>
      <c r="L926" s="3"/>
      <c r="M926" s="3"/>
      <c r="N926" s="3"/>
      <c r="O926" s="3"/>
      <c r="P926" s="3"/>
      <c r="Q926" s="3" t="s">
        <v>335</v>
      </c>
      <c r="R926" s="3"/>
      <c r="S926" s="3" t="str">
        <f>IF(H926="","",$B$2&amp;G926&amp;$B$2&amp;$B$1&amp;H926)</f>
        <v/>
      </c>
      <c r="T926" s="3" t="str">
        <f>IF(J926="","",$B$2&amp;I926&amp;$B$2&amp;$B$1&amp;J926)</f>
        <v/>
      </c>
      <c r="U926" s="3" t="str">
        <f>IF(L926="","",$B$2&amp;K926&amp;$B$2&amp;$B$1&amp;L926)</f>
        <v/>
      </c>
      <c r="V926" s="3" t="str">
        <f>IF(N926="","",$B$2&amp;M926&amp;$B$2&amp;$B$1&amp;N926)</f>
        <v/>
      </c>
      <c r="W926" s="3" t="str">
        <f>IF(P926="","",$B$2&amp;O926&amp;$B$2&amp;$B$1&amp;P926)</f>
        <v/>
      </c>
      <c r="X926" s="3" t="str">
        <f>IF(R926="","",$B$2&amp;Q926&amp;$B$2&amp;$B$1&amp;R926)</f>
        <v/>
      </c>
      <c r="Y926" s="3" t="str">
        <f t="shared" si="274"/>
        <v>{}</v>
      </c>
      <c r="Z926" s="11" t="s">
        <v>336</v>
      </c>
      <c r="AA926" s="11" t="str">
        <f t="shared" si="266"/>
        <v/>
      </c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 t="str">
        <f t="shared" si="275"/>
        <v/>
      </c>
      <c r="BQ926" s="11" t="str">
        <f t="shared" si="264"/>
        <v/>
      </c>
      <c r="BR926" s="1">
        <f t="shared" si="278"/>
        <v>5</v>
      </c>
      <c r="BS926" s="1">
        <f t="shared" si="279"/>
        <v>504</v>
      </c>
      <c r="BT926" s="1">
        <f>COUNTIF($BS$10:BS926,601)</f>
        <v>19</v>
      </c>
      <c r="BU926" s="1">
        <f t="shared" si="280"/>
        <v>1</v>
      </c>
    </row>
    <row r="927" spans="2:73">
      <c r="B927" s="1" t="str">
        <f t="shared" si="276"/>
        <v>SkillDescBrief4011605</v>
      </c>
      <c r="C927" s="1" t="str">
        <f t="shared" si="277"/>
        <v>SkillDescDetail401160505</v>
      </c>
      <c r="D927" s="3">
        <v>401160505</v>
      </c>
      <c r="E927" s="3">
        <v>4011605</v>
      </c>
      <c r="F927" s="3">
        <v>5</v>
      </c>
      <c r="G927" s="3" t="s">
        <v>332</v>
      </c>
      <c r="H927" s="3"/>
      <c r="I927" s="3" t="s">
        <v>333</v>
      </c>
      <c r="J927" s="3"/>
      <c r="K927" s="3" t="s">
        <v>334</v>
      </c>
      <c r="L927" s="3"/>
      <c r="M927" s="3"/>
      <c r="N927" s="3"/>
      <c r="O927" s="3"/>
      <c r="P927" s="3"/>
      <c r="Q927" s="3" t="s">
        <v>335</v>
      </c>
      <c r="R927" s="3"/>
      <c r="S927" s="3" t="str">
        <f>IF(H927="","",$B$2&amp;G927&amp;$B$2&amp;$B$1&amp;H927)</f>
        <v/>
      </c>
      <c r="T927" s="3" t="str">
        <f>IF(J927="","",$B$2&amp;I927&amp;$B$2&amp;$B$1&amp;J927)</f>
        <v/>
      </c>
      <c r="U927" s="3" t="str">
        <f>IF(L927="","",$B$2&amp;K927&amp;$B$2&amp;$B$1&amp;L927)</f>
        <v/>
      </c>
      <c r="V927" s="3" t="str">
        <f>IF(N927="","",$B$2&amp;M927&amp;$B$2&amp;$B$1&amp;N927)</f>
        <v/>
      </c>
      <c r="W927" s="3" t="str">
        <f>IF(P927="","",$B$2&amp;O927&amp;$B$2&amp;$B$1&amp;P927)</f>
        <v/>
      </c>
      <c r="X927" s="3" t="str">
        <f>IF(R927="","",$B$2&amp;Q927&amp;$B$2&amp;$B$1&amp;R927)</f>
        <v/>
      </c>
      <c r="Y927" s="3" t="str">
        <f t="shared" si="274"/>
        <v>{}</v>
      </c>
      <c r="Z927" s="11" t="s">
        <v>336</v>
      </c>
      <c r="AA927" s="11" t="str">
        <f t="shared" si="266"/>
        <v/>
      </c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 t="str">
        <f t="shared" si="275"/>
        <v/>
      </c>
      <c r="BQ927" s="11" t="str">
        <f t="shared" si="264"/>
        <v/>
      </c>
      <c r="BR927" s="1">
        <f t="shared" si="278"/>
        <v>5</v>
      </c>
      <c r="BS927" s="1">
        <f t="shared" si="279"/>
        <v>505</v>
      </c>
      <c r="BT927" s="1">
        <f>COUNTIF($BS$10:BS927,601)</f>
        <v>19</v>
      </c>
      <c r="BU927" s="1">
        <f t="shared" si="280"/>
        <v>1</v>
      </c>
    </row>
    <row r="928" spans="2:73">
      <c r="B928" s="1" t="str">
        <f t="shared" si="276"/>
        <v>SkillDescBrief// 战斗被动</v>
      </c>
      <c r="C928" s="1" t="str">
        <f t="shared" si="277"/>
        <v>SkillDescDetail// 战斗被动3</v>
      </c>
      <c r="D928" s="7" t="s">
        <v>339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 t="str">
        <f t="shared" si="274"/>
        <v/>
      </c>
      <c r="Z928" s="10" t="s">
        <v>336</v>
      </c>
      <c r="AA928" s="10" t="str">
        <f t="shared" si="266"/>
        <v/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 t="str">
        <f t="shared" si="275"/>
        <v/>
      </c>
      <c r="BQ928" s="10" t="str">
        <f t="shared" si="264"/>
        <v/>
      </c>
      <c r="BR928" s="1">
        <f t="shared" si="278"/>
        <v>0</v>
      </c>
      <c r="BS928" s="1">
        <f t="shared" si="279"/>
        <v>0</v>
      </c>
      <c r="BT928" s="1">
        <f>COUNTIF($BS$10:BS928,601)</f>
        <v>19</v>
      </c>
      <c r="BU928" s="1">
        <f t="shared" si="280"/>
        <v>1</v>
      </c>
    </row>
    <row r="929" spans="2:73">
      <c r="B929" s="1" t="str">
        <f t="shared" si="276"/>
        <v>SkillDescBrief4011606</v>
      </c>
      <c r="C929" s="1" t="str">
        <f t="shared" si="277"/>
        <v>SkillDescDetail401160601</v>
      </c>
      <c r="D929" s="3">
        <v>401160601</v>
      </c>
      <c r="E929" s="3">
        <v>4011606</v>
      </c>
      <c r="F929" s="3">
        <v>1</v>
      </c>
      <c r="G929" s="3" t="s">
        <v>332</v>
      </c>
      <c r="H929" s="3"/>
      <c r="I929" s="3" t="s">
        <v>333</v>
      </c>
      <c r="J929" s="3"/>
      <c r="K929" s="3" t="s">
        <v>334</v>
      </c>
      <c r="L929" s="3"/>
      <c r="M929" s="3"/>
      <c r="N929" s="3"/>
      <c r="O929" s="3"/>
      <c r="P929" s="3"/>
      <c r="Q929" s="3" t="s">
        <v>335</v>
      </c>
      <c r="R929" s="3"/>
      <c r="S929" s="3" t="str">
        <f>IF(H929="","",$B$2&amp;G929&amp;$B$2&amp;$B$1&amp;H929)</f>
        <v/>
      </c>
      <c r="T929" s="3" t="str">
        <f>IF(J929="","",$B$2&amp;I929&amp;$B$2&amp;$B$1&amp;J929)</f>
        <v/>
      </c>
      <c r="U929" s="3" t="str">
        <f>IF(L929="","",$B$2&amp;K929&amp;$B$2&amp;$B$1&amp;L929)</f>
        <v/>
      </c>
      <c r="V929" s="3" t="str">
        <f>IF(N929="","",$B$2&amp;M929&amp;$B$2&amp;$B$1&amp;N929)</f>
        <v/>
      </c>
      <c r="W929" s="3" t="str">
        <f>IF(P929="","",$B$2&amp;O929&amp;$B$2&amp;$B$1&amp;P929)</f>
        <v/>
      </c>
      <c r="X929" s="3" t="str">
        <f>IF(R929="","",$B$2&amp;Q929&amp;$B$2&amp;$B$1&amp;R929)</f>
        <v/>
      </c>
      <c r="Y929" s="3" t="str">
        <f t="shared" si="274"/>
        <v>{}</v>
      </c>
      <c r="Z929" s="11" t="s">
        <v>341</v>
      </c>
      <c r="AA929" s="11" t="str">
        <f t="shared" si="266"/>
        <v>投掷燃烧瓶，对&lt;c=A6EC41&gt;1&lt;/c&gt;个敌人造成&lt;q=attr_atk&gt;&lt;c=A6EC41&gt;0%&lt;/c&gt;伤害</v>
      </c>
      <c r="AB929" s="11"/>
      <c r="AC929" s="11"/>
      <c r="AD929" s="11"/>
      <c r="AE929" s="11"/>
      <c r="AF929" s="11"/>
      <c r="AG929" s="11"/>
      <c r="AH929" s="11"/>
      <c r="AI929" s="11"/>
      <c r="AJ929" s="11" t="s">
        <v>342</v>
      </c>
      <c r="AK929" s="11" t="str">
        <f>$B$6</f>
        <v>&lt;c=A6EC41&gt;</v>
      </c>
      <c r="AL929" s="11">
        <v>1</v>
      </c>
      <c r="AM929" s="11" t="s">
        <v>298</v>
      </c>
      <c r="AN929" s="11" t="s">
        <v>343</v>
      </c>
      <c r="AO929" s="11"/>
      <c r="AP929" s="11"/>
      <c r="AQ929" s="11"/>
      <c r="AR929" s="11"/>
      <c r="AS929" s="11" t="str">
        <f t="shared" ref="AS929:AS933" si="284">$B$8&amp;$B$6</f>
        <v>&lt;q=attr_atk&gt;&lt;c=A6EC41&gt;</v>
      </c>
      <c r="AT929" s="13" t="str">
        <f t="shared" ref="AT929:AT933" si="285">ROUND(H929*100,2)&amp;"%"</f>
        <v>0%</v>
      </c>
      <c r="AU929" s="11" t="s">
        <v>298</v>
      </c>
      <c r="AV929" s="11" t="s">
        <v>344</v>
      </c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 t="str">
        <f t="shared" si="275"/>
        <v>这是另一个专属装备技能，它必须很好很强大</v>
      </c>
      <c r="BQ929" s="11" t="str">
        <f t="shared" ref="BQ929:BQ933" si="286">AA929</f>
        <v>投掷燃烧瓶，对&lt;c=A6EC41&gt;1&lt;/c&gt;个敌人造成&lt;q=attr_atk&gt;&lt;c=A6EC41&gt;0%&lt;/c&gt;伤害</v>
      </c>
      <c r="BR929" s="1">
        <f t="shared" si="278"/>
        <v>6</v>
      </c>
      <c r="BS929" s="1">
        <f t="shared" si="279"/>
        <v>601</v>
      </c>
      <c r="BT929" s="1">
        <f>COUNTIF($BS$10:BS929,601)</f>
        <v>20</v>
      </c>
      <c r="BU929" s="1">
        <f t="shared" si="280"/>
        <v>0</v>
      </c>
    </row>
    <row r="930" spans="2:73">
      <c r="B930" s="1" t="str">
        <f t="shared" si="276"/>
        <v>SkillDescBrief4011606</v>
      </c>
      <c r="C930" s="1" t="str">
        <f t="shared" si="277"/>
        <v>SkillDescDetail401160602</v>
      </c>
      <c r="D930" s="3">
        <v>401160602</v>
      </c>
      <c r="E930" s="3">
        <v>4011606</v>
      </c>
      <c r="F930" s="3">
        <v>2</v>
      </c>
      <c r="G930" s="3" t="s">
        <v>332</v>
      </c>
      <c r="H930" s="3"/>
      <c r="I930" s="3" t="s">
        <v>333</v>
      </c>
      <c r="J930" s="3"/>
      <c r="K930" s="3" t="s">
        <v>334</v>
      </c>
      <c r="L930" s="3"/>
      <c r="M930" s="3"/>
      <c r="N930" s="3"/>
      <c r="O930" s="3"/>
      <c r="P930" s="3"/>
      <c r="Q930" s="3" t="s">
        <v>335</v>
      </c>
      <c r="R930" s="3"/>
      <c r="S930" s="3" t="str">
        <f>IF(H930="","",$B$2&amp;G930&amp;$B$2&amp;$B$1&amp;H930)</f>
        <v/>
      </c>
      <c r="T930" s="3" t="str">
        <f>IF(J930="","",$B$2&amp;I930&amp;$B$2&amp;$B$1&amp;J930)</f>
        <v/>
      </c>
      <c r="U930" s="3" t="str">
        <f>IF(L930="","",$B$2&amp;K930&amp;$B$2&amp;$B$1&amp;L930)</f>
        <v/>
      </c>
      <c r="V930" s="3" t="str">
        <f>IF(N930="","",$B$2&amp;M930&amp;$B$2&amp;$B$1&amp;N930)</f>
        <v/>
      </c>
      <c r="W930" s="3" t="str">
        <f>IF(P930="","",$B$2&amp;O930&amp;$B$2&amp;$B$1&amp;P930)</f>
        <v/>
      </c>
      <c r="X930" s="3" t="str">
        <f>IF(R930="","",$B$2&amp;Q930&amp;$B$2&amp;$B$1&amp;R930)</f>
        <v/>
      </c>
      <c r="Y930" s="3" t="str">
        <f t="shared" si="274"/>
        <v>{}</v>
      </c>
      <c r="Z930" s="11" t="s">
        <v>341</v>
      </c>
      <c r="AA930" s="11" t="str">
        <f t="shared" si="266"/>
        <v>2级：伤害提升至&lt;q=attr_atk&gt;&lt;c=A6EC41&gt;0%&lt;/c&gt;</v>
      </c>
      <c r="AB930" s="11"/>
      <c r="AC930" s="11"/>
      <c r="AD930" s="11">
        <v>2</v>
      </c>
      <c r="AE930" s="11"/>
      <c r="AF930" s="11" t="s">
        <v>345</v>
      </c>
      <c r="AG930" s="11"/>
      <c r="AH930" s="11"/>
      <c r="AI930" s="11"/>
      <c r="AJ930" s="11"/>
      <c r="AK930" s="11"/>
      <c r="AL930" s="11"/>
      <c r="AM930" s="11"/>
      <c r="AN930" s="11" t="s">
        <v>346</v>
      </c>
      <c r="AO930" s="11"/>
      <c r="AP930" s="11"/>
      <c r="AQ930" s="11"/>
      <c r="AR930" s="11"/>
      <c r="AS930" s="11" t="str">
        <f t="shared" si="284"/>
        <v>&lt;q=attr_atk&gt;&lt;c=A6EC41&gt;</v>
      </c>
      <c r="AT930" s="13" t="str">
        <f t="shared" si="285"/>
        <v>0%</v>
      </c>
      <c r="AU930" s="11" t="s">
        <v>298</v>
      </c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 t="str">
        <f t="shared" si="275"/>
        <v>这是另一个专属装备技能，它必须很好很强大</v>
      </c>
      <c r="BQ930" s="11" t="str">
        <f t="shared" si="286"/>
        <v>2级：伤害提升至&lt;q=attr_atk&gt;&lt;c=A6EC41&gt;0%&lt;/c&gt;</v>
      </c>
      <c r="BR930" s="1">
        <f t="shared" si="278"/>
        <v>6</v>
      </c>
      <c r="BS930" s="1">
        <f t="shared" si="279"/>
        <v>602</v>
      </c>
      <c r="BT930" s="1">
        <f>COUNTIF($BS$10:BS930,601)</f>
        <v>20</v>
      </c>
      <c r="BU930" s="1">
        <f t="shared" si="280"/>
        <v>0</v>
      </c>
    </row>
    <row r="931" spans="2:73">
      <c r="B931" s="1" t="str">
        <f t="shared" si="276"/>
        <v>SkillDescBrief4011606</v>
      </c>
      <c r="C931" s="1" t="str">
        <f t="shared" si="277"/>
        <v>SkillDescDetail401160603</v>
      </c>
      <c r="D931" s="3">
        <v>401160603</v>
      </c>
      <c r="E931" s="3">
        <v>4011606</v>
      </c>
      <c r="F931" s="3">
        <v>3</v>
      </c>
      <c r="G931" s="3" t="s">
        <v>332</v>
      </c>
      <c r="H931" s="3"/>
      <c r="I931" s="3" t="s">
        <v>333</v>
      </c>
      <c r="J931" s="3"/>
      <c r="K931" s="3" t="s">
        <v>334</v>
      </c>
      <c r="L931" s="3"/>
      <c r="M931" s="3"/>
      <c r="N931" s="3"/>
      <c r="O931" s="3"/>
      <c r="P931" s="3"/>
      <c r="Q931" s="3" t="s">
        <v>335</v>
      </c>
      <c r="R931" s="3"/>
      <c r="S931" s="3" t="str">
        <f>IF(H931="","",$B$2&amp;G931&amp;$B$2&amp;$B$1&amp;H931)</f>
        <v/>
      </c>
      <c r="T931" s="3" t="str">
        <f>IF(J931="","",$B$2&amp;I931&amp;$B$2&amp;$B$1&amp;J931)</f>
        <v/>
      </c>
      <c r="U931" s="3" t="str">
        <f>IF(L931="","",$B$2&amp;K931&amp;$B$2&amp;$B$1&amp;L931)</f>
        <v/>
      </c>
      <c r="V931" s="3" t="str">
        <f>IF(N931="","",$B$2&amp;M931&amp;$B$2&amp;$B$1&amp;N931)</f>
        <v/>
      </c>
      <c r="W931" s="3" t="str">
        <f>IF(P931="","",$B$2&amp;O931&amp;$B$2&amp;$B$1&amp;P931)</f>
        <v/>
      </c>
      <c r="X931" s="3" t="str">
        <f>IF(R931="","",$B$2&amp;Q931&amp;$B$2&amp;$B$1&amp;R931)</f>
        <v/>
      </c>
      <c r="Y931" s="3" t="str">
        <f t="shared" si="274"/>
        <v>{}</v>
      </c>
      <c r="Z931" s="11" t="s">
        <v>341</v>
      </c>
      <c r="AA931" s="11" t="str">
        <f t="shared" si="266"/>
        <v>3级：伤害提升至&lt;q=attr_atk&gt;&lt;c=A6EC41&gt;0%&lt;/c&gt;</v>
      </c>
      <c r="AB931" s="11"/>
      <c r="AC931" s="11"/>
      <c r="AD931" s="11">
        <v>3</v>
      </c>
      <c r="AE931" s="11"/>
      <c r="AF931" s="11" t="s">
        <v>345</v>
      </c>
      <c r="AG931" s="11"/>
      <c r="AH931" s="11"/>
      <c r="AI931" s="11"/>
      <c r="AJ931" s="11"/>
      <c r="AK931" s="11"/>
      <c r="AL931" s="11"/>
      <c r="AM931" s="11"/>
      <c r="AN931" s="11" t="s">
        <v>346</v>
      </c>
      <c r="AO931" s="11"/>
      <c r="AP931" s="11"/>
      <c r="AQ931" s="11"/>
      <c r="AR931" s="11"/>
      <c r="AS931" s="11" t="str">
        <f t="shared" si="284"/>
        <v>&lt;q=attr_atk&gt;&lt;c=A6EC41&gt;</v>
      </c>
      <c r="AT931" s="13" t="str">
        <f t="shared" si="285"/>
        <v>0%</v>
      </c>
      <c r="AU931" s="11" t="s">
        <v>298</v>
      </c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 t="str">
        <f t="shared" si="275"/>
        <v>这是另一个专属装备技能，它必须很好很强大</v>
      </c>
      <c r="BQ931" s="11" t="str">
        <f t="shared" si="286"/>
        <v>3级：伤害提升至&lt;q=attr_atk&gt;&lt;c=A6EC41&gt;0%&lt;/c&gt;</v>
      </c>
      <c r="BR931" s="1">
        <f t="shared" si="278"/>
        <v>6</v>
      </c>
      <c r="BS931" s="1">
        <f t="shared" si="279"/>
        <v>603</v>
      </c>
      <c r="BT931" s="1">
        <f>COUNTIF($BS$10:BS931,601)</f>
        <v>20</v>
      </c>
      <c r="BU931" s="1">
        <f t="shared" si="280"/>
        <v>0</v>
      </c>
    </row>
    <row r="932" spans="2:73">
      <c r="B932" s="1" t="str">
        <f t="shared" si="276"/>
        <v>SkillDescBrief4011606</v>
      </c>
      <c r="C932" s="1" t="str">
        <f t="shared" si="277"/>
        <v>SkillDescDetail401160604</v>
      </c>
      <c r="D932" s="3">
        <v>401160604</v>
      </c>
      <c r="E932" s="3">
        <v>4011606</v>
      </c>
      <c r="F932" s="3">
        <v>4</v>
      </c>
      <c r="G932" s="3" t="s">
        <v>332</v>
      </c>
      <c r="H932" s="3"/>
      <c r="I932" s="3" t="s">
        <v>333</v>
      </c>
      <c r="J932" s="3"/>
      <c r="K932" s="3" t="s">
        <v>334</v>
      </c>
      <c r="L932" s="3"/>
      <c r="M932" s="3"/>
      <c r="N932" s="3"/>
      <c r="O932" s="3"/>
      <c r="P932" s="3"/>
      <c r="Q932" s="3" t="s">
        <v>335</v>
      </c>
      <c r="R932" s="3"/>
      <c r="S932" s="3" t="str">
        <f>IF(H932="","",$B$2&amp;G932&amp;$B$2&amp;$B$1&amp;H932)</f>
        <v/>
      </c>
      <c r="T932" s="3" t="str">
        <f>IF(J932="","",$B$2&amp;I932&amp;$B$2&amp;$B$1&amp;J932)</f>
        <v/>
      </c>
      <c r="U932" s="3" t="str">
        <f>IF(L932="","",$B$2&amp;K932&amp;$B$2&amp;$B$1&amp;L932)</f>
        <v/>
      </c>
      <c r="V932" s="3" t="str">
        <f>IF(N932="","",$B$2&amp;M932&amp;$B$2&amp;$B$1&amp;N932)</f>
        <v/>
      </c>
      <c r="W932" s="3" t="str">
        <f>IF(P932="","",$B$2&amp;O932&amp;$B$2&amp;$B$1&amp;P932)</f>
        <v/>
      </c>
      <c r="X932" s="3" t="str">
        <f>IF(R932="","",$B$2&amp;Q932&amp;$B$2&amp;$B$1&amp;R932)</f>
        <v/>
      </c>
      <c r="Y932" s="3" t="str">
        <f t="shared" si="274"/>
        <v>{}</v>
      </c>
      <c r="Z932" s="11" t="s">
        <v>341</v>
      </c>
      <c r="AA932" s="11" t="str">
        <f t="shared" si="266"/>
        <v>4级：伤害提升至&lt;q=attr_atk&gt;&lt;c=A6EC41&gt;0%&lt;/c&gt;</v>
      </c>
      <c r="AB932" s="11"/>
      <c r="AC932" s="11"/>
      <c r="AD932" s="11">
        <v>4</v>
      </c>
      <c r="AE932" s="11"/>
      <c r="AF932" s="11" t="s">
        <v>345</v>
      </c>
      <c r="AG932" s="11"/>
      <c r="AH932" s="11"/>
      <c r="AI932" s="11"/>
      <c r="AJ932" s="11"/>
      <c r="AK932" s="11"/>
      <c r="AL932" s="11"/>
      <c r="AM932" s="11"/>
      <c r="AN932" s="11" t="s">
        <v>346</v>
      </c>
      <c r="AO932" s="11"/>
      <c r="AP932" s="11"/>
      <c r="AQ932" s="11"/>
      <c r="AR932" s="11"/>
      <c r="AS932" s="11" t="str">
        <f t="shared" si="284"/>
        <v>&lt;q=attr_atk&gt;&lt;c=A6EC41&gt;</v>
      </c>
      <c r="AT932" s="13" t="str">
        <f t="shared" si="285"/>
        <v>0%</v>
      </c>
      <c r="AU932" s="11" t="s">
        <v>298</v>
      </c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 t="str">
        <f t="shared" si="275"/>
        <v>这是另一个专属装备技能，它必须很好很强大</v>
      </c>
      <c r="BQ932" s="11" t="str">
        <f t="shared" si="286"/>
        <v>4级：伤害提升至&lt;q=attr_atk&gt;&lt;c=A6EC41&gt;0%&lt;/c&gt;</v>
      </c>
      <c r="BR932" s="1">
        <f t="shared" si="278"/>
        <v>6</v>
      </c>
      <c r="BS932" s="1">
        <f t="shared" si="279"/>
        <v>604</v>
      </c>
      <c r="BT932" s="1">
        <f>COUNTIF($BS$10:BS932,601)</f>
        <v>20</v>
      </c>
      <c r="BU932" s="1">
        <f t="shared" si="280"/>
        <v>0</v>
      </c>
    </row>
    <row r="933" spans="2:73">
      <c r="B933" s="1" t="str">
        <f t="shared" si="276"/>
        <v>SkillDescBrief4011606</v>
      </c>
      <c r="C933" s="1" t="str">
        <f t="shared" si="277"/>
        <v>SkillDescDetail401160605</v>
      </c>
      <c r="D933" s="3">
        <v>401160605</v>
      </c>
      <c r="E933" s="3">
        <v>4011606</v>
      </c>
      <c r="F933" s="3">
        <v>5</v>
      </c>
      <c r="G933" s="3" t="s">
        <v>332</v>
      </c>
      <c r="H933" s="3"/>
      <c r="I933" s="3" t="s">
        <v>333</v>
      </c>
      <c r="J933" s="3"/>
      <c r="K933" s="3" t="s">
        <v>334</v>
      </c>
      <c r="L933" s="3"/>
      <c r="M933" s="3"/>
      <c r="N933" s="3"/>
      <c r="O933" s="3"/>
      <c r="P933" s="3"/>
      <c r="Q933" s="3" t="s">
        <v>335</v>
      </c>
      <c r="R933" s="3"/>
      <c r="S933" s="3" t="str">
        <f>IF(H933="","",$B$2&amp;G933&amp;$B$2&amp;$B$1&amp;H933)</f>
        <v/>
      </c>
      <c r="T933" s="3" t="str">
        <f>IF(J933="","",$B$2&amp;I933&amp;$B$2&amp;$B$1&amp;J933)</f>
        <v/>
      </c>
      <c r="U933" s="3" t="str">
        <f>IF(L933="","",$B$2&amp;K933&amp;$B$2&amp;$B$1&amp;L933)</f>
        <v/>
      </c>
      <c r="V933" s="3" t="str">
        <f>IF(N933="","",$B$2&amp;M933&amp;$B$2&amp;$B$1&amp;N933)</f>
        <v/>
      </c>
      <c r="W933" s="3" t="str">
        <f>IF(P933="","",$B$2&amp;O933&amp;$B$2&amp;$B$1&amp;P933)</f>
        <v/>
      </c>
      <c r="X933" s="3" t="str">
        <f>IF(R933="","",$B$2&amp;Q933&amp;$B$2&amp;$B$1&amp;R933)</f>
        <v/>
      </c>
      <c r="Y933" s="3" t="str">
        <f t="shared" si="274"/>
        <v>{}</v>
      </c>
      <c r="Z933" s="11" t="s">
        <v>347</v>
      </c>
      <c r="AA933" s="11" t="str">
        <f t="shared" si="266"/>
        <v>5级：伤害提升至&lt;q=attr_atk&gt;&lt;c=A6EC41&gt;0%&lt;/c&gt;</v>
      </c>
      <c r="AB933" s="11"/>
      <c r="AC933" s="11"/>
      <c r="AD933" s="11">
        <v>5</v>
      </c>
      <c r="AE933" s="11"/>
      <c r="AF933" s="11" t="s">
        <v>345</v>
      </c>
      <c r="AG933" s="11"/>
      <c r="AH933" s="11"/>
      <c r="AI933" s="11"/>
      <c r="AJ933" s="11"/>
      <c r="AK933" s="11"/>
      <c r="AL933" s="11"/>
      <c r="AM933" s="11"/>
      <c r="AN933" s="11" t="s">
        <v>346</v>
      </c>
      <c r="AO933" s="11"/>
      <c r="AP933" s="11"/>
      <c r="AQ933" s="11"/>
      <c r="AR933" s="11"/>
      <c r="AS933" s="11" t="str">
        <f t="shared" si="284"/>
        <v>&lt;q=attr_atk&gt;&lt;c=A6EC41&gt;</v>
      </c>
      <c r="AT933" s="13" t="str">
        <f t="shared" si="285"/>
        <v>0%</v>
      </c>
      <c r="AU933" s="11" t="s">
        <v>298</v>
      </c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 t="str">
        <f t="shared" si="275"/>
        <v>这是另一个专属装备技能，它必须非常好非常强大</v>
      </c>
      <c r="BQ933" s="11" t="str">
        <f t="shared" si="286"/>
        <v>5级：伤害提升至&lt;q=attr_atk&gt;&lt;c=A6EC41&gt;0%&lt;/c&gt;</v>
      </c>
      <c r="BR933" s="1">
        <f t="shared" si="278"/>
        <v>6</v>
      </c>
      <c r="BS933" s="1">
        <f t="shared" si="279"/>
        <v>605</v>
      </c>
      <c r="BT933" s="1">
        <f>COUNTIF($BS$10:BS933,601)</f>
        <v>20</v>
      </c>
      <c r="BU933" s="1">
        <f t="shared" si="280"/>
        <v>0</v>
      </c>
    </row>
    <row r="934" spans="2:73">
      <c r="B934" s="1" t="str">
        <f t="shared" si="276"/>
        <v>SkillDescBrief// 战斗被动</v>
      </c>
      <c r="C934" s="1" t="str">
        <f t="shared" si="277"/>
        <v>SkillDescDetail// 战斗被动4</v>
      </c>
      <c r="D934" s="7" t="s">
        <v>340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 t="str">
        <f t="shared" si="274"/>
        <v/>
      </c>
      <c r="Z934" s="10" t="s">
        <v>336</v>
      </c>
      <c r="AA934" s="10" t="str">
        <f t="shared" si="266"/>
        <v/>
      </c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 t="str">
        <f t="shared" si="275"/>
        <v/>
      </c>
      <c r="BQ934" s="10" t="str">
        <f t="shared" ref="BQ934:BQ992" si="287">AA934</f>
        <v/>
      </c>
      <c r="BR934" s="1">
        <f t="shared" si="278"/>
        <v>0</v>
      </c>
      <c r="BS934" s="1">
        <f t="shared" si="279"/>
        <v>0</v>
      </c>
      <c r="BT934" s="1">
        <f>COUNTIF($BS$10:BS934,601)</f>
        <v>20</v>
      </c>
      <c r="BU934" s="1">
        <f t="shared" si="280"/>
        <v>0</v>
      </c>
    </row>
    <row r="935" spans="2:73">
      <c r="B935" s="1" t="str">
        <f t="shared" si="276"/>
        <v>SkillDescBrief4011607</v>
      </c>
      <c r="C935" s="1" t="str">
        <f t="shared" si="277"/>
        <v>SkillDescDetail401160701</v>
      </c>
      <c r="D935" s="3">
        <v>401160701</v>
      </c>
      <c r="E935" s="3">
        <v>4011607</v>
      </c>
      <c r="F935" s="3">
        <v>1</v>
      </c>
      <c r="G935" s="3" t="s">
        <v>332</v>
      </c>
      <c r="H935" s="3">
        <v>1</v>
      </c>
      <c r="I935" s="3" t="s">
        <v>333</v>
      </c>
      <c r="J935" s="3">
        <v>1</v>
      </c>
      <c r="K935" s="3" t="s">
        <v>334</v>
      </c>
      <c r="L935" s="3">
        <v>1</v>
      </c>
      <c r="M935" s="3"/>
      <c r="N935" s="3"/>
      <c r="O935" s="3"/>
      <c r="P935" s="3"/>
      <c r="Q935" s="3" t="s">
        <v>335</v>
      </c>
      <c r="R935" s="3"/>
      <c r="S935" s="3" t="str">
        <f>IF(H935="","",$B$2&amp;G935&amp;$B$2&amp;$B$1&amp;H935)</f>
        <v>"AtkPower":1</v>
      </c>
      <c r="T935" s="3" t="str">
        <f>IF(J935="","",$B$2&amp;I935&amp;$B$2&amp;$B$1&amp;J935)</f>
        <v>"BuffAtkPower":1</v>
      </c>
      <c r="U935" s="3" t="str">
        <f>IF(L935="","",$B$2&amp;K935&amp;$B$2&amp;$B$1&amp;L935)</f>
        <v>"BuffPower":1</v>
      </c>
      <c r="V935" s="3" t="str">
        <f>IF(N935="","",$B$2&amp;M935&amp;$B$2&amp;$B$1&amp;N935)</f>
        <v/>
      </c>
      <c r="W935" s="3" t="str">
        <f>IF(P935="","",$B$2&amp;O935&amp;$B$2&amp;$B$1&amp;P935)</f>
        <v/>
      </c>
      <c r="X935" s="3" t="str">
        <f>IF(R935="","",$B$2&amp;Q935&amp;$B$2&amp;$B$1&amp;R935)</f>
        <v/>
      </c>
      <c r="Y935" s="3" t="str">
        <f t="shared" si="274"/>
        <v>{"AtkPower":1,"BuffAtkPower":1,"BuffPower":1}</v>
      </c>
      <c r="Z935" s="11" t="s">
        <v>592</v>
      </c>
      <c r="AA935" s="11" t="str">
        <f t="shared" si="266"/>
        <v>每隔&lt;c=A6EC41&gt;15&lt;/c&gt;秒获得&lt;q=attr_hp&gt;&lt;c=A6EC41&gt;16%&lt;/c&gt;护盾，拥有护盾时获得&lt;c=A6EC41&gt;15%&lt;/c&gt;</v>
      </c>
      <c r="AB935" s="11"/>
      <c r="AC935" s="11"/>
      <c r="AD935" s="11"/>
      <c r="AE935" s="11"/>
      <c r="AF935" s="11"/>
      <c r="AG935" s="11"/>
      <c r="AH935" s="11"/>
      <c r="AI935" s="11"/>
      <c r="AJ935" s="11" t="s">
        <v>451</v>
      </c>
      <c r="AK935" s="11" t="str">
        <f>$B$6</f>
        <v>&lt;c=A6EC41&gt;</v>
      </c>
      <c r="AL935" s="11">
        <v>15</v>
      </c>
      <c r="AM935" s="11" t="s">
        <v>298</v>
      </c>
      <c r="AN935" s="11" t="s">
        <v>593</v>
      </c>
      <c r="AO935" s="11" t="str">
        <f>$B$9&amp;$B$6</f>
        <v>&lt;q=attr_hp&gt;&lt;c=A6EC41&gt;</v>
      </c>
      <c r="AP935" s="11" t="str">
        <f>"16%"</f>
        <v>16%</v>
      </c>
      <c r="AQ935" s="11" t="s">
        <v>298</v>
      </c>
      <c r="AR935" s="11" t="s">
        <v>594</v>
      </c>
      <c r="AS935" s="11" t="str">
        <f>$B$6</f>
        <v>&lt;c=A6EC41&gt;</v>
      </c>
      <c r="AT935" s="11" t="str">
        <f>"15%"</f>
        <v>15%</v>
      </c>
      <c r="AU935" s="11" t="s">
        <v>298</v>
      </c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 t="str">
        <f t="shared" si="275"/>
        <v>周期性获得护盾，拥有护盾时获得减伤</v>
      </c>
      <c r="BQ935" s="11" t="str">
        <f t="shared" si="287"/>
        <v>每隔&lt;c=A6EC41&gt;15&lt;/c&gt;秒获得&lt;q=attr_hp&gt;&lt;c=A6EC41&gt;16%&lt;/c&gt;护盾，拥有护盾时获得&lt;c=A6EC41&gt;15%&lt;/c&gt;</v>
      </c>
      <c r="BR935" s="1">
        <f t="shared" si="278"/>
        <v>7</v>
      </c>
      <c r="BS935" s="1">
        <f t="shared" si="279"/>
        <v>701</v>
      </c>
      <c r="BT935" s="1">
        <f>COUNTIF($BS$10:BS935,601)</f>
        <v>20</v>
      </c>
      <c r="BU935" s="1">
        <f t="shared" si="280"/>
        <v>0</v>
      </c>
    </row>
    <row r="936" spans="2:73">
      <c r="B936" s="1" t="str">
        <f t="shared" si="276"/>
        <v>SkillDescBrief4011607</v>
      </c>
      <c r="C936" s="1" t="str">
        <f t="shared" si="277"/>
        <v>SkillDescDetail401160702</v>
      </c>
      <c r="D936" s="3">
        <v>401160702</v>
      </c>
      <c r="E936" s="3">
        <v>4011607</v>
      </c>
      <c r="F936" s="3">
        <v>2</v>
      </c>
      <c r="G936" s="3" t="s">
        <v>332</v>
      </c>
      <c r="H936" s="3">
        <v>1</v>
      </c>
      <c r="I936" s="3" t="s">
        <v>333</v>
      </c>
      <c r="J936" s="3">
        <v>1</v>
      </c>
      <c r="K936" s="3" t="s">
        <v>334</v>
      </c>
      <c r="L936" s="3">
        <v>1</v>
      </c>
      <c r="M936" s="3"/>
      <c r="N936" s="3"/>
      <c r="O936" s="3"/>
      <c r="P936" s="3"/>
      <c r="Q936" s="3" t="s">
        <v>335</v>
      </c>
      <c r="R936" s="3"/>
      <c r="S936" s="3" t="str">
        <f>IF(H936="","",$B$2&amp;G936&amp;$B$2&amp;$B$1&amp;H936)</f>
        <v>"AtkPower":1</v>
      </c>
      <c r="T936" s="3" t="str">
        <f>IF(J936="","",$B$2&amp;I936&amp;$B$2&amp;$B$1&amp;J936)</f>
        <v>"BuffAtkPower":1</v>
      </c>
      <c r="U936" s="3" t="str">
        <f>IF(L936="","",$B$2&amp;K936&amp;$B$2&amp;$B$1&amp;L936)</f>
        <v>"BuffPower":1</v>
      </c>
      <c r="V936" s="3" t="str">
        <f>IF(N936="","",$B$2&amp;M936&amp;$B$2&amp;$B$1&amp;N936)</f>
        <v/>
      </c>
      <c r="W936" s="3" t="str">
        <f>IF(P936="","",$B$2&amp;O936&amp;$B$2&amp;$B$1&amp;P936)</f>
        <v/>
      </c>
      <c r="X936" s="3" t="str">
        <f>IF(R936="","",$B$2&amp;Q936&amp;$B$2&amp;$B$1&amp;R936)</f>
        <v/>
      </c>
      <c r="Y936" s="3" t="str">
        <f t="shared" si="274"/>
        <v>{"AtkPower":1,"BuffAtkPower":1,"BuffPower":1}</v>
      </c>
      <c r="Z936" s="11" t="s">
        <v>336</v>
      </c>
      <c r="AA936" s="11" t="str">
        <f t="shared" ref="AA936:AA999" si="288">_xlfn.TEXTJOIN("",1,AB936:BO936)</f>
        <v/>
      </c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 t="str">
        <f t="shared" si="275"/>
        <v/>
      </c>
      <c r="BQ936" s="11" t="str">
        <f t="shared" si="287"/>
        <v/>
      </c>
      <c r="BR936" s="1">
        <f t="shared" si="278"/>
        <v>7</v>
      </c>
      <c r="BS936" s="1">
        <f t="shared" si="279"/>
        <v>702</v>
      </c>
      <c r="BT936" s="1">
        <f>COUNTIF($BS$10:BS936,601)</f>
        <v>20</v>
      </c>
      <c r="BU936" s="1">
        <f t="shared" si="280"/>
        <v>0</v>
      </c>
    </row>
    <row r="937" spans="2:73">
      <c r="B937" s="1" t="str">
        <f t="shared" si="276"/>
        <v>SkillDescBrief4011607</v>
      </c>
      <c r="C937" s="1" t="str">
        <f t="shared" si="277"/>
        <v>SkillDescDetail401160703</v>
      </c>
      <c r="D937" s="3">
        <v>401160703</v>
      </c>
      <c r="E937" s="3">
        <v>4011607</v>
      </c>
      <c r="F937" s="3">
        <v>3</v>
      </c>
      <c r="G937" s="3" t="s">
        <v>332</v>
      </c>
      <c r="H937" s="3">
        <v>1</v>
      </c>
      <c r="I937" s="3" t="s">
        <v>333</v>
      </c>
      <c r="J937" s="3">
        <v>1</v>
      </c>
      <c r="K937" s="3" t="s">
        <v>334</v>
      </c>
      <c r="L937" s="3">
        <v>1</v>
      </c>
      <c r="M937" s="3"/>
      <c r="N937" s="3"/>
      <c r="O937" s="3"/>
      <c r="P937" s="3"/>
      <c r="Q937" s="3" t="s">
        <v>335</v>
      </c>
      <c r="R937" s="3"/>
      <c r="S937" s="3" t="str">
        <f>IF(H937="","",$B$2&amp;G937&amp;$B$2&amp;$B$1&amp;H937)</f>
        <v>"AtkPower":1</v>
      </c>
      <c r="T937" s="3" t="str">
        <f>IF(J937="","",$B$2&amp;I937&amp;$B$2&amp;$B$1&amp;J937)</f>
        <v>"BuffAtkPower":1</v>
      </c>
      <c r="U937" s="3" t="str">
        <f>IF(L937="","",$B$2&amp;K937&amp;$B$2&amp;$B$1&amp;L937)</f>
        <v>"BuffPower":1</v>
      </c>
      <c r="V937" s="3" t="str">
        <f>IF(N937="","",$B$2&amp;M937&amp;$B$2&amp;$B$1&amp;N937)</f>
        <v/>
      </c>
      <c r="W937" s="3" t="str">
        <f>IF(P937="","",$B$2&amp;O937&amp;$B$2&amp;$B$1&amp;P937)</f>
        <v/>
      </c>
      <c r="X937" s="3" t="str">
        <f>IF(R937="","",$B$2&amp;Q937&amp;$B$2&amp;$B$1&amp;R937)</f>
        <v/>
      </c>
      <c r="Y937" s="3" t="str">
        <f t="shared" si="274"/>
        <v>{"AtkPower":1,"BuffAtkPower":1,"BuffPower":1}</v>
      </c>
      <c r="Z937" s="11" t="s">
        <v>336</v>
      </c>
      <c r="AA937" s="11" t="str">
        <f t="shared" si="288"/>
        <v/>
      </c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 t="str">
        <f t="shared" si="275"/>
        <v/>
      </c>
      <c r="BQ937" s="11" t="str">
        <f t="shared" si="287"/>
        <v/>
      </c>
      <c r="BR937" s="1">
        <f t="shared" si="278"/>
        <v>7</v>
      </c>
      <c r="BS937" s="1">
        <f t="shared" si="279"/>
        <v>703</v>
      </c>
      <c r="BT937" s="1">
        <f>COUNTIF($BS$10:BS937,601)</f>
        <v>20</v>
      </c>
      <c r="BU937" s="1">
        <f t="shared" si="280"/>
        <v>0</v>
      </c>
    </row>
    <row r="938" spans="2:73">
      <c r="B938" s="1" t="str">
        <f t="shared" si="276"/>
        <v>SkillDescBrief4011607</v>
      </c>
      <c r="C938" s="1" t="str">
        <f t="shared" si="277"/>
        <v>SkillDescDetail401160704</v>
      </c>
      <c r="D938" s="3">
        <v>401160704</v>
      </c>
      <c r="E938" s="3">
        <v>4011607</v>
      </c>
      <c r="F938" s="3">
        <v>4</v>
      </c>
      <c r="G938" s="3" t="s">
        <v>332</v>
      </c>
      <c r="H938" s="3">
        <v>1</v>
      </c>
      <c r="I938" s="3" t="s">
        <v>333</v>
      </c>
      <c r="J938" s="3">
        <v>1</v>
      </c>
      <c r="K938" s="3" t="s">
        <v>334</v>
      </c>
      <c r="L938" s="3">
        <v>1</v>
      </c>
      <c r="M938" s="3"/>
      <c r="N938" s="3"/>
      <c r="O938" s="3"/>
      <c r="P938" s="3"/>
      <c r="Q938" s="3" t="s">
        <v>335</v>
      </c>
      <c r="R938" s="3"/>
      <c r="S938" s="3" t="str">
        <f>IF(H938="","",$B$2&amp;G938&amp;$B$2&amp;$B$1&amp;H938)</f>
        <v>"AtkPower":1</v>
      </c>
      <c r="T938" s="3" t="str">
        <f>IF(J938="","",$B$2&amp;I938&amp;$B$2&amp;$B$1&amp;J938)</f>
        <v>"BuffAtkPower":1</v>
      </c>
      <c r="U938" s="3" t="str">
        <f>IF(L938="","",$B$2&amp;K938&amp;$B$2&amp;$B$1&amp;L938)</f>
        <v>"BuffPower":1</v>
      </c>
      <c r="V938" s="3" t="str">
        <f>IF(N938="","",$B$2&amp;M938&amp;$B$2&amp;$B$1&amp;N938)</f>
        <v/>
      </c>
      <c r="W938" s="3" t="str">
        <f>IF(P938="","",$B$2&amp;O938&amp;$B$2&amp;$B$1&amp;P938)</f>
        <v/>
      </c>
      <c r="X938" s="3" t="str">
        <f>IF(R938="","",$B$2&amp;Q938&amp;$B$2&amp;$B$1&amp;R938)</f>
        <v/>
      </c>
      <c r="Y938" s="3" t="str">
        <f t="shared" si="274"/>
        <v>{"AtkPower":1,"BuffAtkPower":1,"BuffPower":1}</v>
      </c>
      <c r="Z938" s="11" t="s">
        <v>336</v>
      </c>
      <c r="AA938" s="11" t="str">
        <f t="shared" si="288"/>
        <v/>
      </c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 t="str">
        <f t="shared" si="275"/>
        <v/>
      </c>
      <c r="BQ938" s="11" t="str">
        <f t="shared" si="287"/>
        <v/>
      </c>
      <c r="BR938" s="1">
        <f t="shared" si="278"/>
        <v>7</v>
      </c>
      <c r="BS938" s="1">
        <f t="shared" si="279"/>
        <v>704</v>
      </c>
      <c r="BT938" s="1">
        <f>COUNTIF($BS$10:BS938,601)</f>
        <v>20</v>
      </c>
      <c r="BU938" s="1">
        <f t="shared" si="280"/>
        <v>0</v>
      </c>
    </row>
    <row r="939" spans="2:73">
      <c r="B939" s="1" t="str">
        <f t="shared" si="276"/>
        <v>SkillDescBrief4011607</v>
      </c>
      <c r="C939" s="1" t="str">
        <f t="shared" si="277"/>
        <v>SkillDescDetail401160705</v>
      </c>
      <c r="D939" s="3">
        <v>401160705</v>
      </c>
      <c r="E939" s="3">
        <v>4011607</v>
      </c>
      <c r="F939" s="3">
        <v>5</v>
      </c>
      <c r="G939" s="3" t="s">
        <v>332</v>
      </c>
      <c r="H939" s="3">
        <v>1</v>
      </c>
      <c r="I939" s="3" t="s">
        <v>333</v>
      </c>
      <c r="J939" s="3">
        <v>1</v>
      </c>
      <c r="K939" s="3" t="s">
        <v>334</v>
      </c>
      <c r="L939" s="3">
        <v>1</v>
      </c>
      <c r="M939" s="3"/>
      <c r="N939" s="3"/>
      <c r="O939" s="3"/>
      <c r="P939" s="3"/>
      <c r="Q939" s="3" t="s">
        <v>335</v>
      </c>
      <c r="R939" s="3"/>
      <c r="S939" s="3" t="str">
        <f>IF(H939="","",$B$2&amp;G939&amp;$B$2&amp;$B$1&amp;H939)</f>
        <v>"AtkPower":1</v>
      </c>
      <c r="T939" s="3" t="str">
        <f>IF(J939="","",$B$2&amp;I939&amp;$B$2&amp;$B$1&amp;J939)</f>
        <v>"BuffAtkPower":1</v>
      </c>
      <c r="U939" s="3" t="str">
        <f>IF(L939="","",$B$2&amp;K939&amp;$B$2&amp;$B$1&amp;L939)</f>
        <v>"BuffPower":1</v>
      </c>
      <c r="V939" s="3" t="str">
        <f>IF(N939="","",$B$2&amp;M939&amp;$B$2&amp;$B$1&amp;N939)</f>
        <v/>
      </c>
      <c r="W939" s="3" t="str">
        <f>IF(P939="","",$B$2&amp;O939&amp;$B$2&amp;$B$1&amp;P939)</f>
        <v/>
      </c>
      <c r="X939" s="3" t="str">
        <f>IF(R939="","",$B$2&amp;Q939&amp;$B$2&amp;$B$1&amp;R939)</f>
        <v/>
      </c>
      <c r="Y939" s="3" t="str">
        <f t="shared" si="274"/>
        <v>{"AtkPower":1,"BuffAtkPower":1,"BuffPower":1}</v>
      </c>
      <c r="Z939" s="11" t="s">
        <v>336</v>
      </c>
      <c r="AA939" s="11" t="str">
        <f t="shared" si="288"/>
        <v/>
      </c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 t="str">
        <f t="shared" si="275"/>
        <v/>
      </c>
      <c r="BQ939" s="11" t="str">
        <f t="shared" si="287"/>
        <v/>
      </c>
      <c r="BR939" s="1">
        <f t="shared" si="278"/>
        <v>7</v>
      </c>
      <c r="BS939" s="1">
        <f t="shared" si="279"/>
        <v>705</v>
      </c>
      <c r="BT939" s="1">
        <f>COUNTIF($BS$10:BS939,601)</f>
        <v>20</v>
      </c>
      <c r="BU939" s="1">
        <f t="shared" si="280"/>
        <v>0</v>
      </c>
    </row>
    <row r="940" spans="2:73">
      <c r="B940" s="1" t="str">
        <f t="shared" si="276"/>
        <v>SkillDescBrief// 霰弹枪</v>
      </c>
      <c r="C940" s="1" t="str">
        <f t="shared" si="277"/>
        <v>SkillDescDetail// 霰弹枪</v>
      </c>
      <c r="D940" s="7" t="s">
        <v>595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 t="str">
        <f t="shared" si="274"/>
        <v/>
      </c>
      <c r="Z940" s="10" t="s">
        <v>336</v>
      </c>
      <c r="AA940" s="10" t="str">
        <f t="shared" si="288"/>
        <v/>
      </c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 t="str">
        <f t="shared" si="275"/>
        <v/>
      </c>
      <c r="BQ940" s="10" t="str">
        <f t="shared" si="287"/>
        <v/>
      </c>
      <c r="BR940" s="1">
        <f t="shared" si="278"/>
        <v>0</v>
      </c>
      <c r="BS940" s="1">
        <f t="shared" si="279"/>
        <v>0</v>
      </c>
      <c r="BT940" s="1">
        <f>COUNTIF($BS$10:BS940,601)</f>
        <v>20</v>
      </c>
      <c r="BU940" s="1">
        <f t="shared" si="280"/>
        <v>0</v>
      </c>
    </row>
    <row r="941" spans="2:73">
      <c r="B941" s="1" t="str">
        <f t="shared" si="276"/>
        <v>SkillDescBrief// 普攻</v>
      </c>
      <c r="C941" s="1" t="str">
        <f t="shared" si="277"/>
        <v>SkillDescDetail// 普攻</v>
      </c>
      <c r="D941" s="7" t="s">
        <v>331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 t="str">
        <f t="shared" si="274"/>
        <v/>
      </c>
      <c r="Z941" s="10" t="s">
        <v>336</v>
      </c>
      <c r="AA941" s="10" t="str">
        <f t="shared" si="288"/>
        <v/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 t="str">
        <f t="shared" si="275"/>
        <v/>
      </c>
      <c r="BQ941" s="10" t="str">
        <f t="shared" si="287"/>
        <v/>
      </c>
      <c r="BR941" s="1">
        <f t="shared" si="278"/>
        <v>0</v>
      </c>
      <c r="BS941" s="1">
        <f t="shared" si="279"/>
        <v>0</v>
      </c>
      <c r="BT941" s="1">
        <f>COUNTIF($BS$10:BS941,601)</f>
        <v>20</v>
      </c>
      <c r="BU941" s="1">
        <f t="shared" si="280"/>
        <v>0</v>
      </c>
    </row>
    <row r="942" spans="2:73">
      <c r="B942" s="1" t="str">
        <f t="shared" si="276"/>
        <v>SkillDescBrief4100101</v>
      </c>
      <c r="C942" s="1" t="str">
        <f t="shared" si="277"/>
        <v>SkillDescDetail410010101</v>
      </c>
      <c r="D942" s="3">
        <v>410010101</v>
      </c>
      <c r="E942" s="3">
        <v>4100101</v>
      </c>
      <c r="F942" s="3">
        <v>1</v>
      </c>
      <c r="G942" s="3" t="s">
        <v>332</v>
      </c>
      <c r="H942" s="3">
        <f ca="1">ROUND(_xlfn.XLOOKUP($F942,$D$1:$D$5,$E$1:$E$5)*OFFSET(H942,5-F942,0)/0.05,0)*0.05</f>
        <v>1.55</v>
      </c>
      <c r="I942" s="3" t="s">
        <v>333</v>
      </c>
      <c r="J942" s="3"/>
      <c r="K942" s="3" t="s">
        <v>334</v>
      </c>
      <c r="L942" s="3"/>
      <c r="M942" s="3"/>
      <c r="N942" s="3"/>
      <c r="O942" s="3"/>
      <c r="P942" s="3"/>
      <c r="Q942" s="3" t="s">
        <v>335</v>
      </c>
      <c r="R942" s="3"/>
      <c r="S942" s="3" t="str">
        <f ca="1">IF(H942="","",$B$2&amp;G942&amp;$B$2&amp;$B$1&amp;H942)</f>
        <v>"AtkPower":1.55</v>
      </c>
      <c r="T942" s="3" t="str">
        <f>IF(J942="","",$B$2&amp;I942&amp;$B$2&amp;$B$1&amp;J942)</f>
        <v/>
      </c>
      <c r="U942" s="3" t="str">
        <f>IF(L942="","",$B$2&amp;K942&amp;$B$2&amp;$B$1&amp;L942)</f>
        <v/>
      </c>
      <c r="V942" s="3" t="str">
        <f>IF(N942="","",$B$2&amp;M942&amp;$B$2&amp;$B$1&amp;N942)</f>
        <v/>
      </c>
      <c r="W942" s="3" t="str">
        <f>IF(P942="","",$B$2&amp;O942&amp;$B$2&amp;$B$1&amp;P942)</f>
        <v/>
      </c>
      <c r="X942" s="3" t="str">
        <f>IF(R942="","",$B$2&amp;Q942&amp;$B$2&amp;$B$1&amp;R942)</f>
        <v/>
      </c>
      <c r="Y942" s="3" t="str">
        <f ca="1" t="shared" si="274"/>
        <v>{"AtkPower":1.55}</v>
      </c>
      <c r="Z942" s="11" t="s">
        <v>596</v>
      </c>
      <c r="AA942" s="11" t="str">
        <f ca="1" t="shared" si="288"/>
        <v>使用栓式步枪射击，对&lt;c=A6EC41&gt;1&lt;/c&gt;个敌人造成&lt;q=attr_atk&gt;&lt;c=A6EC41&gt;155%&lt;/c&gt;伤害</v>
      </c>
      <c r="AB942" s="11"/>
      <c r="AC942" s="11"/>
      <c r="AD942" s="11"/>
      <c r="AE942" s="11"/>
      <c r="AF942" s="11"/>
      <c r="AG942" s="11"/>
      <c r="AH942" s="11"/>
      <c r="AI942" s="11"/>
      <c r="AJ942" s="11" t="s">
        <v>597</v>
      </c>
      <c r="AK942" s="11" t="str">
        <f>$B$6</f>
        <v>&lt;c=A6EC41&gt;</v>
      </c>
      <c r="AL942" s="11">
        <v>1</v>
      </c>
      <c r="AM942" s="11" t="s">
        <v>298</v>
      </c>
      <c r="AN942" s="11" t="s">
        <v>343</v>
      </c>
      <c r="AO942" s="11" t="str">
        <f>$B$8&amp;$B$6</f>
        <v>&lt;q=attr_atk&gt;&lt;c=A6EC41&gt;</v>
      </c>
      <c r="AP942" s="11" t="str">
        <f ca="1">ROUND($H942*100,2)&amp;"%"</f>
        <v>155%</v>
      </c>
      <c r="AQ942" s="11" t="s">
        <v>298</v>
      </c>
      <c r="AR942" s="11" t="s">
        <v>344</v>
      </c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 t="str">
        <f t="shared" si="275"/>
        <v>使用栓式步枪射击</v>
      </c>
      <c r="BQ942" s="11" t="str">
        <f ca="1" t="shared" si="287"/>
        <v>使用栓式步枪射击，对&lt;c=A6EC41&gt;1&lt;/c&gt;个敌人造成&lt;q=attr_atk&gt;&lt;c=A6EC41&gt;155%&lt;/c&gt;伤害</v>
      </c>
      <c r="BR942" s="1">
        <f t="shared" si="278"/>
        <v>1</v>
      </c>
      <c r="BS942" s="1">
        <f t="shared" si="279"/>
        <v>101</v>
      </c>
      <c r="BT942" s="1">
        <f>COUNTIF($BS$10:BS942,601)</f>
        <v>20</v>
      </c>
      <c r="BU942" s="1">
        <f t="shared" si="280"/>
        <v>0</v>
      </c>
    </row>
    <row r="943" spans="2:73">
      <c r="B943" s="1" t="str">
        <f t="shared" si="276"/>
        <v>SkillDescBrief4100101</v>
      </c>
      <c r="C943" s="1" t="str">
        <f t="shared" si="277"/>
        <v>SkillDescDetail410010102</v>
      </c>
      <c r="D943" s="3">
        <v>410010102</v>
      </c>
      <c r="E943" s="3">
        <v>4100101</v>
      </c>
      <c r="F943" s="3">
        <v>2</v>
      </c>
      <c r="G943" s="3" t="s">
        <v>332</v>
      </c>
      <c r="H943" s="3">
        <f ca="1">ROUND(_xlfn.XLOOKUP($F943,$D$1:$D$5,$E$1:$E$5)*OFFSET(H943,5-F943,0)/0.05,0)*0.05</f>
        <v>1.65</v>
      </c>
      <c r="I943" s="3" t="s">
        <v>333</v>
      </c>
      <c r="J943" s="3"/>
      <c r="K943" s="3" t="s">
        <v>334</v>
      </c>
      <c r="L943" s="3"/>
      <c r="M943" s="3"/>
      <c r="N943" s="3"/>
      <c r="O943" s="3"/>
      <c r="P943" s="3"/>
      <c r="Q943" s="3" t="s">
        <v>335</v>
      </c>
      <c r="R943" s="3"/>
      <c r="S943" s="3" t="str">
        <f ca="1">IF(H943="","",$B$2&amp;G943&amp;$B$2&amp;$B$1&amp;H943)</f>
        <v>"AtkPower":1.65</v>
      </c>
      <c r="T943" s="3" t="str">
        <f>IF(J943="","",$B$2&amp;I943&amp;$B$2&amp;$B$1&amp;J943)</f>
        <v/>
      </c>
      <c r="U943" s="3" t="str">
        <f>IF(L943="","",$B$2&amp;K943&amp;$B$2&amp;$B$1&amp;L943)</f>
        <v/>
      </c>
      <c r="V943" s="3" t="str">
        <f>IF(N943="","",$B$2&amp;M943&amp;$B$2&amp;$B$1&amp;N943)</f>
        <v/>
      </c>
      <c r="W943" s="3" t="str">
        <f>IF(P943="","",$B$2&amp;O943&amp;$B$2&amp;$B$1&amp;P943)</f>
        <v/>
      </c>
      <c r="X943" s="3" t="str">
        <f>IF(R943="","",$B$2&amp;Q943&amp;$B$2&amp;$B$1&amp;R943)</f>
        <v/>
      </c>
      <c r="Y943" s="3" t="str">
        <f ca="1" t="shared" si="274"/>
        <v>{"AtkPower":1.65}</v>
      </c>
      <c r="Z943" s="11" t="s">
        <v>596</v>
      </c>
      <c r="AA943" s="11" t="str">
        <f ca="1" t="shared" si="288"/>
        <v>2级：造成的伤害提升&lt;q=attr_atk&gt;&lt;c=A6EC41&gt;165%&lt;/c&gt;</v>
      </c>
      <c r="AB943" s="11"/>
      <c r="AC943" s="11"/>
      <c r="AD943" s="11">
        <v>2</v>
      </c>
      <c r="AE943" s="11"/>
      <c r="AF943" s="11" t="s">
        <v>345</v>
      </c>
      <c r="AG943" s="11"/>
      <c r="AH943" s="11"/>
      <c r="AI943" s="11"/>
      <c r="AJ943" s="11" t="s">
        <v>302</v>
      </c>
      <c r="AK943" s="11" t="str">
        <f t="shared" ref="AK943:AK946" si="289">$B$8&amp;$B$6</f>
        <v>&lt;q=attr_atk&gt;&lt;c=A6EC41&gt;</v>
      </c>
      <c r="AL943" s="11" t="str">
        <f ca="1" t="shared" ref="AL943:AL946" si="290">ROUND($H943*100,2)&amp;"%"</f>
        <v>165%</v>
      </c>
      <c r="AM943" s="11" t="s">
        <v>298</v>
      </c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 t="str">
        <f t="shared" si="275"/>
        <v>使用栓式步枪射击</v>
      </c>
      <c r="BQ943" s="11" t="str">
        <f ca="1" t="shared" si="287"/>
        <v>2级：造成的伤害提升&lt;q=attr_atk&gt;&lt;c=A6EC41&gt;165%&lt;/c&gt;</v>
      </c>
      <c r="BR943" s="1">
        <f t="shared" si="278"/>
        <v>1</v>
      </c>
      <c r="BS943" s="1">
        <f t="shared" si="279"/>
        <v>102</v>
      </c>
      <c r="BT943" s="1">
        <f>COUNTIF($BS$10:BS943,601)</f>
        <v>20</v>
      </c>
      <c r="BU943" s="1">
        <f t="shared" si="280"/>
        <v>0</v>
      </c>
    </row>
    <row r="944" spans="2:73">
      <c r="B944" s="1" t="str">
        <f t="shared" si="276"/>
        <v>SkillDescBrief4100101</v>
      </c>
      <c r="C944" s="1" t="str">
        <f t="shared" si="277"/>
        <v>SkillDescDetail410010103</v>
      </c>
      <c r="D944" s="3">
        <v>410010103</v>
      </c>
      <c r="E944" s="3">
        <v>4100101</v>
      </c>
      <c r="F944" s="3">
        <v>3</v>
      </c>
      <c r="G944" s="3" t="s">
        <v>332</v>
      </c>
      <c r="H944" s="3">
        <f ca="1">ROUND(_xlfn.XLOOKUP($F944,$D$1:$D$5,$E$1:$E$5)*OFFSET(H944,5-F944,0)/0.05,0)*0.05</f>
        <v>1.75</v>
      </c>
      <c r="I944" s="3" t="s">
        <v>333</v>
      </c>
      <c r="J944" s="3"/>
      <c r="K944" s="3" t="s">
        <v>334</v>
      </c>
      <c r="L944" s="3"/>
      <c r="M944" s="3"/>
      <c r="N944" s="3"/>
      <c r="O944" s="3"/>
      <c r="P944" s="3"/>
      <c r="Q944" s="3" t="s">
        <v>335</v>
      </c>
      <c r="R944" s="3"/>
      <c r="S944" s="3" t="str">
        <f ca="1">IF(H944="","",$B$2&amp;G944&amp;$B$2&amp;$B$1&amp;H944)</f>
        <v>"AtkPower":1.75</v>
      </c>
      <c r="T944" s="3" t="str">
        <f>IF(J944="","",$B$2&amp;I944&amp;$B$2&amp;$B$1&amp;J944)</f>
        <v/>
      </c>
      <c r="U944" s="3" t="str">
        <f>IF(L944="","",$B$2&amp;K944&amp;$B$2&amp;$B$1&amp;L944)</f>
        <v/>
      </c>
      <c r="V944" s="3" t="str">
        <f>IF(N944="","",$B$2&amp;M944&amp;$B$2&amp;$B$1&amp;N944)</f>
        <v/>
      </c>
      <c r="W944" s="3" t="str">
        <f>IF(P944="","",$B$2&amp;O944&amp;$B$2&amp;$B$1&amp;P944)</f>
        <v/>
      </c>
      <c r="X944" s="3" t="str">
        <f>IF(R944="","",$B$2&amp;Q944&amp;$B$2&amp;$B$1&amp;R944)</f>
        <v/>
      </c>
      <c r="Y944" s="3" t="str">
        <f ca="1" t="shared" si="274"/>
        <v>{"AtkPower":1.75}</v>
      </c>
      <c r="Z944" s="11" t="s">
        <v>596</v>
      </c>
      <c r="AA944" s="11" t="str">
        <f ca="1" t="shared" si="288"/>
        <v>3级：造成的伤害提升&lt;q=attr_atk&gt;&lt;c=A6EC41&gt;175%&lt;/c&gt;</v>
      </c>
      <c r="AB944" s="11"/>
      <c r="AC944" s="11"/>
      <c r="AD944" s="11">
        <v>3</v>
      </c>
      <c r="AE944" s="11"/>
      <c r="AF944" s="11" t="s">
        <v>345</v>
      </c>
      <c r="AG944" s="11"/>
      <c r="AH944" s="11"/>
      <c r="AI944" s="11"/>
      <c r="AJ944" s="11" t="s">
        <v>302</v>
      </c>
      <c r="AK944" s="11" t="str">
        <f t="shared" si="289"/>
        <v>&lt;q=attr_atk&gt;&lt;c=A6EC41&gt;</v>
      </c>
      <c r="AL944" s="11" t="str">
        <f ca="1" t="shared" si="290"/>
        <v>175%</v>
      </c>
      <c r="AM944" s="11" t="s">
        <v>298</v>
      </c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 t="str">
        <f t="shared" si="275"/>
        <v>使用栓式步枪射击</v>
      </c>
      <c r="BQ944" s="11" t="str">
        <f ca="1" t="shared" si="287"/>
        <v>3级：造成的伤害提升&lt;q=attr_atk&gt;&lt;c=A6EC41&gt;175%&lt;/c&gt;</v>
      </c>
      <c r="BR944" s="1">
        <f t="shared" si="278"/>
        <v>1</v>
      </c>
      <c r="BS944" s="1">
        <f t="shared" si="279"/>
        <v>103</v>
      </c>
      <c r="BT944" s="1">
        <f>COUNTIF($BS$10:BS944,601)</f>
        <v>20</v>
      </c>
      <c r="BU944" s="1">
        <f t="shared" si="280"/>
        <v>0</v>
      </c>
    </row>
    <row r="945" spans="2:73">
      <c r="B945" s="1" t="str">
        <f t="shared" si="276"/>
        <v>SkillDescBrief4100101</v>
      </c>
      <c r="C945" s="1" t="str">
        <f t="shared" si="277"/>
        <v>SkillDescDetail410010104</v>
      </c>
      <c r="D945" s="3">
        <v>410010104</v>
      </c>
      <c r="E945" s="3">
        <v>4100101</v>
      </c>
      <c r="F945" s="3">
        <v>4</v>
      </c>
      <c r="G945" s="3" t="s">
        <v>332</v>
      </c>
      <c r="H945" s="3">
        <f ca="1">ROUND(_xlfn.XLOOKUP($F945,$D$1:$D$5,$E$1:$E$5)*OFFSET(H945,5-F945,0)/0.05,0)*0.05</f>
        <v>2</v>
      </c>
      <c r="I945" s="3" t="s">
        <v>333</v>
      </c>
      <c r="J945" s="3"/>
      <c r="K945" s="3" t="s">
        <v>334</v>
      </c>
      <c r="L945" s="3"/>
      <c r="M945" s="3"/>
      <c r="N945" s="3"/>
      <c r="O945" s="3"/>
      <c r="P945" s="3"/>
      <c r="Q945" s="3" t="s">
        <v>335</v>
      </c>
      <c r="R945" s="3"/>
      <c r="S945" s="3" t="str">
        <f ca="1">IF(H945="","",$B$2&amp;G945&amp;$B$2&amp;$B$1&amp;H945)</f>
        <v>"AtkPower":2</v>
      </c>
      <c r="T945" s="3" t="str">
        <f>IF(J945="","",$B$2&amp;I945&amp;$B$2&amp;$B$1&amp;J945)</f>
        <v/>
      </c>
      <c r="U945" s="3" t="str">
        <f>IF(L945="","",$B$2&amp;K945&amp;$B$2&amp;$B$1&amp;L945)</f>
        <v/>
      </c>
      <c r="V945" s="3" t="str">
        <f>IF(N945="","",$B$2&amp;M945&amp;$B$2&amp;$B$1&amp;N945)</f>
        <v/>
      </c>
      <c r="W945" s="3" t="str">
        <f>IF(P945="","",$B$2&amp;O945&amp;$B$2&amp;$B$1&amp;P945)</f>
        <v/>
      </c>
      <c r="X945" s="3" t="str">
        <f>IF(R945="","",$B$2&amp;Q945&amp;$B$2&amp;$B$1&amp;R945)</f>
        <v/>
      </c>
      <c r="Y945" s="3" t="str">
        <f ca="1" t="shared" si="274"/>
        <v>{"AtkPower":2}</v>
      </c>
      <c r="Z945" s="11" t="s">
        <v>596</v>
      </c>
      <c r="AA945" s="11" t="str">
        <f ca="1" t="shared" si="288"/>
        <v>4级：造成的伤害提升&lt;q=attr_atk&gt;&lt;c=A6EC41&gt;200%&lt;/c&gt;</v>
      </c>
      <c r="AB945" s="11"/>
      <c r="AC945" s="11"/>
      <c r="AD945" s="11">
        <v>4</v>
      </c>
      <c r="AE945" s="11"/>
      <c r="AF945" s="11" t="s">
        <v>345</v>
      </c>
      <c r="AG945" s="11"/>
      <c r="AH945" s="11"/>
      <c r="AI945" s="11"/>
      <c r="AJ945" s="11" t="s">
        <v>302</v>
      </c>
      <c r="AK945" s="11" t="str">
        <f t="shared" si="289"/>
        <v>&lt;q=attr_atk&gt;&lt;c=A6EC41&gt;</v>
      </c>
      <c r="AL945" s="11" t="str">
        <f ca="1" t="shared" si="290"/>
        <v>200%</v>
      </c>
      <c r="AM945" s="11" t="s">
        <v>298</v>
      </c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 t="str">
        <f t="shared" si="275"/>
        <v>使用栓式步枪射击</v>
      </c>
      <c r="BQ945" s="11" t="str">
        <f ca="1" t="shared" si="287"/>
        <v>4级：造成的伤害提升&lt;q=attr_atk&gt;&lt;c=A6EC41&gt;200%&lt;/c&gt;</v>
      </c>
      <c r="BR945" s="1">
        <f t="shared" si="278"/>
        <v>1</v>
      </c>
      <c r="BS945" s="1">
        <f t="shared" si="279"/>
        <v>104</v>
      </c>
      <c r="BT945" s="1">
        <f>COUNTIF($BS$10:BS945,601)</f>
        <v>20</v>
      </c>
      <c r="BU945" s="1">
        <f t="shared" si="280"/>
        <v>0</v>
      </c>
    </row>
    <row r="946" spans="2:73">
      <c r="B946" s="1" t="str">
        <f t="shared" si="276"/>
        <v>SkillDescBrief4100101</v>
      </c>
      <c r="C946" s="1" t="str">
        <f t="shared" si="277"/>
        <v>SkillDescDetail410010105</v>
      </c>
      <c r="D946" s="3">
        <v>410010105</v>
      </c>
      <c r="E946" s="3">
        <v>4100101</v>
      </c>
      <c r="F946" s="3">
        <v>5</v>
      </c>
      <c r="G946" s="3" t="s">
        <v>332</v>
      </c>
      <c r="H946" s="3">
        <v>2.2</v>
      </c>
      <c r="I946" s="3" t="s">
        <v>333</v>
      </c>
      <c r="J946" s="3"/>
      <c r="K946" s="3" t="s">
        <v>334</v>
      </c>
      <c r="L946" s="3"/>
      <c r="M946" s="3"/>
      <c r="N946" s="3"/>
      <c r="O946" s="3"/>
      <c r="P946" s="3"/>
      <c r="Q946" s="3" t="s">
        <v>335</v>
      </c>
      <c r="R946" s="3"/>
      <c r="S946" s="3" t="str">
        <f>IF(H946="","",$B$2&amp;G946&amp;$B$2&amp;$B$1&amp;H946)</f>
        <v>"AtkPower":2.2</v>
      </c>
      <c r="T946" s="3" t="str">
        <f>IF(J946="","",$B$2&amp;I946&amp;$B$2&amp;$B$1&amp;J946)</f>
        <v/>
      </c>
      <c r="U946" s="3" t="str">
        <f>IF(L946="","",$B$2&amp;K946&amp;$B$2&amp;$B$1&amp;L946)</f>
        <v/>
      </c>
      <c r="V946" s="3" t="str">
        <f>IF(N946="","",$B$2&amp;M946&amp;$B$2&amp;$B$1&amp;N946)</f>
        <v/>
      </c>
      <c r="W946" s="3" t="str">
        <f>IF(P946="","",$B$2&amp;O946&amp;$B$2&amp;$B$1&amp;P946)</f>
        <v/>
      </c>
      <c r="X946" s="3" t="str">
        <f>IF(R946="","",$B$2&amp;Q946&amp;$B$2&amp;$B$1&amp;R946)</f>
        <v/>
      </c>
      <c r="Y946" s="3" t="str">
        <f t="shared" si="274"/>
        <v>{"AtkPower":2.2}</v>
      </c>
      <c r="Z946" s="11" t="s">
        <v>596</v>
      </c>
      <c r="AA946" s="11" t="str">
        <f t="shared" si="288"/>
        <v>5级：造成的伤害提升&lt;q=attr_atk&gt;&lt;c=A6EC41&gt;220%&lt;/c&gt;</v>
      </c>
      <c r="AB946" s="11"/>
      <c r="AC946" s="11"/>
      <c r="AD946" s="11">
        <v>5</v>
      </c>
      <c r="AE946" s="11"/>
      <c r="AF946" s="11" t="s">
        <v>345</v>
      </c>
      <c r="AG946" s="11"/>
      <c r="AH946" s="11"/>
      <c r="AI946" s="11"/>
      <c r="AJ946" s="11" t="s">
        <v>302</v>
      </c>
      <c r="AK946" s="11" t="str">
        <f t="shared" si="289"/>
        <v>&lt;q=attr_atk&gt;&lt;c=A6EC41&gt;</v>
      </c>
      <c r="AL946" s="11" t="str">
        <f t="shared" si="290"/>
        <v>220%</v>
      </c>
      <c r="AM946" s="11" t="s">
        <v>298</v>
      </c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 t="str">
        <f t="shared" si="275"/>
        <v>使用栓式步枪射击</v>
      </c>
      <c r="BQ946" s="11" t="str">
        <f t="shared" si="287"/>
        <v>5级：造成的伤害提升&lt;q=attr_atk&gt;&lt;c=A6EC41&gt;220%&lt;/c&gt;</v>
      </c>
      <c r="BR946" s="1">
        <f t="shared" si="278"/>
        <v>1</v>
      </c>
      <c r="BS946" s="1">
        <f t="shared" si="279"/>
        <v>105</v>
      </c>
      <c r="BT946" s="1">
        <f>COUNTIF($BS$10:BS946,601)</f>
        <v>20</v>
      </c>
      <c r="BU946" s="1">
        <f t="shared" si="280"/>
        <v>0</v>
      </c>
    </row>
    <row r="947" spans="2:73">
      <c r="B947" s="1" t="str">
        <f t="shared" si="276"/>
        <v>SkillDescBrief// 大招</v>
      </c>
      <c r="C947" s="1" t="str">
        <f t="shared" si="277"/>
        <v>SkillDescDetail// 大招</v>
      </c>
      <c r="D947" s="7" t="s">
        <v>199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 t="str">
        <f t="shared" si="274"/>
        <v/>
      </c>
      <c r="Z947" s="10" t="s">
        <v>336</v>
      </c>
      <c r="AA947" s="10" t="str">
        <f t="shared" si="288"/>
        <v/>
      </c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 t="str">
        <f t="shared" si="275"/>
        <v/>
      </c>
      <c r="BQ947" s="10" t="str">
        <f t="shared" si="287"/>
        <v/>
      </c>
      <c r="BR947" s="1">
        <f t="shared" si="278"/>
        <v>0</v>
      </c>
      <c r="BS947" s="1">
        <f t="shared" si="279"/>
        <v>0</v>
      </c>
      <c r="BT947" s="1">
        <f>COUNTIF($BS$10:BS947,601)</f>
        <v>20</v>
      </c>
      <c r="BU947" s="1">
        <f t="shared" si="280"/>
        <v>0</v>
      </c>
    </row>
    <row r="948" spans="2:73">
      <c r="B948" s="1" t="str">
        <f t="shared" si="276"/>
        <v>SkillDescBrief4100102</v>
      </c>
      <c r="C948" s="1" t="str">
        <f t="shared" si="277"/>
        <v>SkillDescDetail410010201</v>
      </c>
      <c r="D948" s="3">
        <v>410010201</v>
      </c>
      <c r="E948" s="3">
        <v>4100102</v>
      </c>
      <c r="F948" s="3">
        <v>1</v>
      </c>
      <c r="G948" s="3" t="s">
        <v>332</v>
      </c>
      <c r="H948" s="3">
        <f ca="1">ROUND(_xlfn.XLOOKUP($F948,$D$1:$D$5,$E$1:$E$5)*OFFSET(H948,5-F948,0)/0.05,0)*0.05</f>
        <v>0.6</v>
      </c>
      <c r="I948" s="3" t="s">
        <v>333</v>
      </c>
      <c r="J948" s="3"/>
      <c r="K948" s="3" t="s">
        <v>334</v>
      </c>
      <c r="L948" s="3"/>
      <c r="M948" s="3"/>
      <c r="N948" s="3"/>
      <c r="O948" s="3"/>
      <c r="P948" s="3"/>
      <c r="Q948" s="3" t="s">
        <v>335</v>
      </c>
      <c r="R948" s="3"/>
      <c r="S948" s="3" t="str">
        <f ca="1">IF(H948="","",$B$2&amp;G948&amp;$B$2&amp;$B$1&amp;H948)</f>
        <v>"AtkPower":0.6</v>
      </c>
      <c r="T948" s="3" t="str">
        <f>IF(J948="","",$B$2&amp;I948&amp;$B$2&amp;$B$1&amp;J948)</f>
        <v/>
      </c>
      <c r="U948" s="3" t="str">
        <f>IF(L948="","",$B$2&amp;K948&amp;$B$2&amp;$B$1&amp;L948)</f>
        <v/>
      </c>
      <c r="V948" s="3" t="str">
        <f>IF(N948="","",$B$2&amp;M948&amp;$B$2&amp;$B$1&amp;N948)</f>
        <v/>
      </c>
      <c r="W948" s="3" t="str">
        <f>IF(P948="","",$B$2&amp;O948&amp;$B$2&amp;$B$1&amp;P948)</f>
        <v/>
      </c>
      <c r="X948" s="3" t="str">
        <f>IF(R948="","",$B$2&amp;Q948&amp;$B$2&amp;$B$1&amp;R948)</f>
        <v/>
      </c>
      <c r="Y948" s="3" t="str">
        <f ca="1" t="shared" si="274"/>
        <v>{"AtkPower":0.6}</v>
      </c>
      <c r="Z948" s="11" t="s">
        <v>598</v>
      </c>
      <c r="AA948" s="11" t="str">
        <f ca="1" t="shared" si="288"/>
        <v>持续发射&lt;c=A6EC41&gt;4&lt;/c&gt;波大号弹丸，每波对所有敌人造成&lt;q=attr_atk&gt;&lt;c=A6EC41&gt;60%&lt;/c&gt;伤害，自身获得&lt;q=attr_hp&gt;&lt;c=A6EC41&gt;30%&lt;/c&gt;护盾</v>
      </c>
      <c r="AB948" s="11"/>
      <c r="AC948" s="11"/>
      <c r="AD948" s="11"/>
      <c r="AE948" s="11"/>
      <c r="AF948" s="11"/>
      <c r="AG948" s="11"/>
      <c r="AH948" s="11"/>
      <c r="AI948" s="11"/>
      <c r="AJ948" s="11" t="s">
        <v>599</v>
      </c>
      <c r="AK948" s="11" t="str">
        <f t="shared" ref="AK948:AK952" si="291">$B$8&amp;$B$6</f>
        <v>&lt;q=attr_atk&gt;&lt;c=A6EC41&gt;</v>
      </c>
      <c r="AL948" s="11" t="str">
        <f ca="1" t="shared" ref="AL948:AL952" si="292">ROUND($H948*100,2)&amp;"%"</f>
        <v>60%</v>
      </c>
      <c r="AM948" s="11" t="s">
        <v>298</v>
      </c>
      <c r="AN948" s="11" t="s">
        <v>492</v>
      </c>
      <c r="AO948" s="11" t="str">
        <f>$B$9&amp;$B$6</f>
        <v>&lt;q=attr_hp&gt;&lt;c=A6EC41&gt;</v>
      </c>
      <c r="AP948" s="11" t="str">
        <f>"30%"</f>
        <v>30%</v>
      </c>
      <c r="AQ948" s="11" t="s">
        <v>298</v>
      </c>
      <c r="AR948" s="11" t="s">
        <v>496</v>
      </c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 t="str">
        <f t="shared" si="275"/>
        <v>持续发射大号弹丸，获得护盾</v>
      </c>
      <c r="BQ948" s="11" t="str">
        <f ca="1" t="shared" si="287"/>
        <v>持续发射&lt;c=A6EC41&gt;4&lt;/c&gt;波大号弹丸，每波对所有敌人造成&lt;q=attr_atk&gt;&lt;c=A6EC41&gt;60%&lt;/c&gt;伤害，自身获得&lt;q=attr_hp&gt;&lt;c=A6EC41&gt;30%&lt;/c&gt;护盾</v>
      </c>
      <c r="BR948" s="1">
        <f t="shared" si="278"/>
        <v>2</v>
      </c>
      <c r="BS948" s="1">
        <f t="shared" si="279"/>
        <v>201</v>
      </c>
      <c r="BT948" s="1">
        <f>COUNTIF($BS$10:BS948,601)</f>
        <v>20</v>
      </c>
      <c r="BU948" s="1">
        <f t="shared" si="280"/>
        <v>0</v>
      </c>
    </row>
    <row r="949" spans="2:73">
      <c r="B949" s="1" t="str">
        <f t="shared" si="276"/>
        <v>SkillDescBrief4100102</v>
      </c>
      <c r="C949" s="1" t="str">
        <f t="shared" si="277"/>
        <v>SkillDescDetail410010202</v>
      </c>
      <c r="D949" s="3">
        <v>410010202</v>
      </c>
      <c r="E949" s="3">
        <v>4100102</v>
      </c>
      <c r="F949" s="3">
        <v>2</v>
      </c>
      <c r="G949" s="3" t="s">
        <v>332</v>
      </c>
      <c r="H949" s="3">
        <f ca="1">ROUND(_xlfn.XLOOKUP($F949,$D$1:$D$5,$E$1:$E$5)*OFFSET(H949,5-F949,0)/0.05,0)*0.05</f>
        <v>0.65</v>
      </c>
      <c r="I949" s="3" t="s">
        <v>333</v>
      </c>
      <c r="J949" s="3"/>
      <c r="K949" s="3" t="s">
        <v>334</v>
      </c>
      <c r="L949" s="3"/>
      <c r="M949" s="3"/>
      <c r="N949" s="3"/>
      <c r="O949" s="3"/>
      <c r="P949" s="3"/>
      <c r="Q949" s="3" t="s">
        <v>335</v>
      </c>
      <c r="R949" s="3"/>
      <c r="S949" s="3" t="str">
        <f ca="1">IF(H949="","",$B$2&amp;G949&amp;$B$2&amp;$B$1&amp;H949)</f>
        <v>"AtkPower":0.65</v>
      </c>
      <c r="T949" s="3" t="str">
        <f>IF(J949="","",$B$2&amp;I949&amp;$B$2&amp;$B$1&amp;J949)</f>
        <v/>
      </c>
      <c r="U949" s="3" t="str">
        <f>IF(L949="","",$B$2&amp;K949&amp;$B$2&amp;$B$1&amp;L949)</f>
        <v/>
      </c>
      <c r="V949" s="3" t="str">
        <f>IF(N949="","",$B$2&amp;M949&amp;$B$2&amp;$B$1&amp;N949)</f>
        <v/>
      </c>
      <c r="W949" s="3" t="str">
        <f>IF(P949="","",$B$2&amp;O949&amp;$B$2&amp;$B$1&amp;P949)</f>
        <v/>
      </c>
      <c r="X949" s="3" t="str">
        <f>IF(R949="","",$B$2&amp;Q949&amp;$B$2&amp;$B$1&amp;R949)</f>
        <v/>
      </c>
      <c r="Y949" s="3" t="str">
        <f ca="1" t="shared" si="274"/>
        <v>{"AtkPower":0.65}</v>
      </c>
      <c r="Z949" s="11" t="s">
        <v>598</v>
      </c>
      <c r="AA949" s="11" t="str">
        <f ca="1" t="shared" si="288"/>
        <v>2级：造成的伤害提升&lt;q=attr_atk&gt;&lt;c=A6EC41&gt;65%&lt;/c&gt;</v>
      </c>
      <c r="AB949" s="11"/>
      <c r="AC949" s="11"/>
      <c r="AD949" s="11">
        <v>2</v>
      </c>
      <c r="AE949" s="11"/>
      <c r="AF949" s="11" t="s">
        <v>345</v>
      </c>
      <c r="AG949" s="11"/>
      <c r="AH949" s="11"/>
      <c r="AI949" s="11"/>
      <c r="AJ949" s="11" t="s">
        <v>302</v>
      </c>
      <c r="AK949" s="11" t="str">
        <f t="shared" si="291"/>
        <v>&lt;q=attr_atk&gt;&lt;c=A6EC41&gt;</v>
      </c>
      <c r="AL949" s="11" t="str">
        <f ca="1" t="shared" si="292"/>
        <v>65%</v>
      </c>
      <c r="AM949" s="11" t="s">
        <v>298</v>
      </c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 t="str">
        <f t="shared" si="275"/>
        <v>持续发射大号弹丸，获得护盾</v>
      </c>
      <c r="BQ949" s="11" t="str">
        <f ca="1" t="shared" si="287"/>
        <v>2级：造成的伤害提升&lt;q=attr_atk&gt;&lt;c=A6EC41&gt;65%&lt;/c&gt;</v>
      </c>
      <c r="BR949" s="1">
        <f t="shared" si="278"/>
        <v>2</v>
      </c>
      <c r="BS949" s="1">
        <f t="shared" si="279"/>
        <v>202</v>
      </c>
      <c r="BT949" s="1">
        <f>COUNTIF($BS$10:BS949,601)</f>
        <v>20</v>
      </c>
      <c r="BU949" s="1">
        <f t="shared" si="280"/>
        <v>0</v>
      </c>
    </row>
    <row r="950" spans="2:73">
      <c r="B950" s="1" t="str">
        <f t="shared" si="276"/>
        <v>SkillDescBrief4100102</v>
      </c>
      <c r="C950" s="1" t="str">
        <f t="shared" si="277"/>
        <v>SkillDescDetail410010203</v>
      </c>
      <c r="D950" s="3">
        <v>410010203</v>
      </c>
      <c r="E950" s="3">
        <v>4100102</v>
      </c>
      <c r="F950" s="3">
        <v>3</v>
      </c>
      <c r="G950" s="3" t="s">
        <v>332</v>
      </c>
      <c r="H950" s="3">
        <f ca="1">ROUND(_xlfn.XLOOKUP($F950,$D$1:$D$5,$E$1:$E$5)*OFFSET(H950,5-F950,0)/0.05,0)*0.05</f>
        <v>0.7</v>
      </c>
      <c r="I950" s="3" t="s">
        <v>333</v>
      </c>
      <c r="J950" s="3"/>
      <c r="K950" s="3" t="s">
        <v>334</v>
      </c>
      <c r="L950" s="3"/>
      <c r="M950" s="3"/>
      <c r="N950" s="3"/>
      <c r="O950" s="3"/>
      <c r="P950" s="3"/>
      <c r="Q950" s="3" t="s">
        <v>335</v>
      </c>
      <c r="R950" s="3"/>
      <c r="S950" s="3" t="str">
        <f ca="1">IF(H950="","",$B$2&amp;G950&amp;$B$2&amp;$B$1&amp;H950)</f>
        <v>"AtkPower":0.7</v>
      </c>
      <c r="T950" s="3" t="str">
        <f>IF(J950="","",$B$2&amp;I950&amp;$B$2&amp;$B$1&amp;J950)</f>
        <v/>
      </c>
      <c r="U950" s="3" t="str">
        <f>IF(L950="","",$B$2&amp;K950&amp;$B$2&amp;$B$1&amp;L950)</f>
        <v/>
      </c>
      <c r="V950" s="3" t="str">
        <f>IF(N950="","",$B$2&amp;M950&amp;$B$2&amp;$B$1&amp;N950)</f>
        <v/>
      </c>
      <c r="W950" s="3" t="str">
        <f>IF(P950="","",$B$2&amp;O950&amp;$B$2&amp;$B$1&amp;P950)</f>
        <v/>
      </c>
      <c r="X950" s="3" t="str">
        <f>IF(R950="","",$B$2&amp;Q950&amp;$B$2&amp;$B$1&amp;R950)</f>
        <v/>
      </c>
      <c r="Y950" s="3" t="str">
        <f ca="1" t="shared" si="274"/>
        <v>{"AtkPower":0.7}</v>
      </c>
      <c r="Z950" s="11" t="s">
        <v>598</v>
      </c>
      <c r="AA950" s="11" t="str">
        <f ca="1" t="shared" si="288"/>
        <v>3级：造成的伤害提升&lt;q=attr_atk&gt;&lt;c=A6EC41&gt;70%&lt;/c&gt;</v>
      </c>
      <c r="AB950" s="11"/>
      <c r="AC950" s="11"/>
      <c r="AD950" s="11">
        <v>3</v>
      </c>
      <c r="AE950" s="11"/>
      <c r="AF950" s="11" t="s">
        <v>345</v>
      </c>
      <c r="AG950" s="11"/>
      <c r="AH950" s="11"/>
      <c r="AI950" s="11"/>
      <c r="AJ950" s="11" t="s">
        <v>302</v>
      </c>
      <c r="AK950" s="11" t="str">
        <f t="shared" si="291"/>
        <v>&lt;q=attr_atk&gt;&lt;c=A6EC41&gt;</v>
      </c>
      <c r="AL950" s="11" t="str">
        <f ca="1" t="shared" si="292"/>
        <v>70%</v>
      </c>
      <c r="AM950" s="11" t="s">
        <v>298</v>
      </c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 t="str">
        <f t="shared" si="275"/>
        <v>持续发射大号弹丸，获得护盾</v>
      </c>
      <c r="BQ950" s="11" t="str">
        <f ca="1" t="shared" si="287"/>
        <v>3级：造成的伤害提升&lt;q=attr_atk&gt;&lt;c=A6EC41&gt;70%&lt;/c&gt;</v>
      </c>
      <c r="BR950" s="1">
        <f t="shared" si="278"/>
        <v>2</v>
      </c>
      <c r="BS950" s="1">
        <f t="shared" si="279"/>
        <v>203</v>
      </c>
      <c r="BT950" s="1">
        <f>COUNTIF($BS$10:BS950,601)</f>
        <v>20</v>
      </c>
      <c r="BU950" s="1">
        <f t="shared" si="280"/>
        <v>0</v>
      </c>
    </row>
    <row r="951" spans="2:73">
      <c r="B951" s="1" t="str">
        <f t="shared" si="276"/>
        <v>SkillDescBrief4100102</v>
      </c>
      <c r="C951" s="1" t="str">
        <f t="shared" si="277"/>
        <v>SkillDescDetail410010204</v>
      </c>
      <c r="D951" s="3">
        <v>410010204</v>
      </c>
      <c r="E951" s="3">
        <v>4100102</v>
      </c>
      <c r="F951" s="3">
        <v>4</v>
      </c>
      <c r="G951" s="3" t="s">
        <v>332</v>
      </c>
      <c r="H951" s="3">
        <f ca="1">ROUND(_xlfn.XLOOKUP($F951,$D$1:$D$5,$E$1:$E$5)*OFFSET(H951,5-F951,0)/0.05,0)*0.05</f>
        <v>0.75</v>
      </c>
      <c r="I951" s="3" t="s">
        <v>333</v>
      </c>
      <c r="J951" s="3"/>
      <c r="K951" s="3" t="s">
        <v>334</v>
      </c>
      <c r="L951" s="3"/>
      <c r="M951" s="3"/>
      <c r="N951" s="3"/>
      <c r="O951" s="3"/>
      <c r="P951" s="3"/>
      <c r="Q951" s="3" t="s">
        <v>335</v>
      </c>
      <c r="R951" s="3"/>
      <c r="S951" s="3" t="str">
        <f ca="1">IF(H951="","",$B$2&amp;G951&amp;$B$2&amp;$B$1&amp;H951)</f>
        <v>"AtkPower":0.75</v>
      </c>
      <c r="T951" s="3" t="str">
        <f>IF(J951="","",$B$2&amp;I951&amp;$B$2&amp;$B$1&amp;J951)</f>
        <v/>
      </c>
      <c r="U951" s="3" t="str">
        <f>IF(L951="","",$B$2&amp;K951&amp;$B$2&amp;$B$1&amp;L951)</f>
        <v/>
      </c>
      <c r="V951" s="3" t="str">
        <f>IF(N951="","",$B$2&amp;M951&amp;$B$2&amp;$B$1&amp;N951)</f>
        <v/>
      </c>
      <c r="W951" s="3" t="str">
        <f>IF(P951="","",$B$2&amp;O951&amp;$B$2&amp;$B$1&amp;P951)</f>
        <v/>
      </c>
      <c r="X951" s="3" t="str">
        <f>IF(R951="","",$B$2&amp;Q951&amp;$B$2&amp;$B$1&amp;R951)</f>
        <v/>
      </c>
      <c r="Y951" s="3" t="str">
        <f ca="1" t="shared" si="274"/>
        <v>{"AtkPower":0.75}</v>
      </c>
      <c r="Z951" s="11" t="s">
        <v>598</v>
      </c>
      <c r="AA951" s="11" t="str">
        <f ca="1" t="shared" si="288"/>
        <v>4级：造成的伤害提升&lt;q=attr_atk&gt;&lt;c=A6EC41&gt;75%&lt;/c&gt;</v>
      </c>
      <c r="AB951" s="11"/>
      <c r="AC951" s="11"/>
      <c r="AD951" s="11">
        <v>4</v>
      </c>
      <c r="AE951" s="11"/>
      <c r="AF951" s="11" t="s">
        <v>345</v>
      </c>
      <c r="AG951" s="11"/>
      <c r="AH951" s="11"/>
      <c r="AI951" s="11"/>
      <c r="AJ951" s="11" t="s">
        <v>302</v>
      </c>
      <c r="AK951" s="11" t="str">
        <f t="shared" si="291"/>
        <v>&lt;q=attr_atk&gt;&lt;c=A6EC41&gt;</v>
      </c>
      <c r="AL951" s="11" t="str">
        <f ca="1" t="shared" si="292"/>
        <v>75%</v>
      </c>
      <c r="AM951" s="11" t="s">
        <v>298</v>
      </c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 t="str">
        <f t="shared" si="275"/>
        <v>持续发射大号弹丸，获得护盾</v>
      </c>
      <c r="BQ951" s="11" t="str">
        <f ca="1" t="shared" si="287"/>
        <v>4级：造成的伤害提升&lt;q=attr_atk&gt;&lt;c=A6EC41&gt;75%&lt;/c&gt;</v>
      </c>
      <c r="BR951" s="1">
        <f t="shared" si="278"/>
        <v>2</v>
      </c>
      <c r="BS951" s="1">
        <f t="shared" si="279"/>
        <v>204</v>
      </c>
      <c r="BT951" s="1">
        <f>COUNTIF($BS$10:BS951,601)</f>
        <v>20</v>
      </c>
      <c r="BU951" s="1">
        <f t="shared" si="280"/>
        <v>0</v>
      </c>
    </row>
    <row r="952" spans="2:73">
      <c r="B952" s="1" t="str">
        <f t="shared" si="276"/>
        <v>SkillDescBrief4100102</v>
      </c>
      <c r="C952" s="1" t="str">
        <f t="shared" si="277"/>
        <v>SkillDescDetail410010205</v>
      </c>
      <c r="D952" s="3">
        <v>410010205</v>
      </c>
      <c r="E952" s="3">
        <v>4100102</v>
      </c>
      <c r="F952" s="3">
        <v>5</v>
      </c>
      <c r="G952" s="3" t="s">
        <v>332</v>
      </c>
      <c r="H952" s="3">
        <v>0.85</v>
      </c>
      <c r="I952" s="3" t="s">
        <v>333</v>
      </c>
      <c r="J952" s="3"/>
      <c r="K952" s="3" t="s">
        <v>334</v>
      </c>
      <c r="L952" s="3"/>
      <c r="M952" s="3"/>
      <c r="N952" s="3"/>
      <c r="O952" s="3"/>
      <c r="P952" s="3"/>
      <c r="Q952" s="3" t="s">
        <v>335</v>
      </c>
      <c r="R952" s="3"/>
      <c r="S952" s="3" t="str">
        <f>IF(H952="","",$B$2&amp;G952&amp;$B$2&amp;$B$1&amp;H952)</f>
        <v>"AtkPower":0.85</v>
      </c>
      <c r="T952" s="3" t="str">
        <f>IF(J952="","",$B$2&amp;I952&amp;$B$2&amp;$B$1&amp;J952)</f>
        <v/>
      </c>
      <c r="U952" s="3" t="str">
        <f>IF(L952="","",$B$2&amp;K952&amp;$B$2&amp;$B$1&amp;L952)</f>
        <v/>
      </c>
      <c r="V952" s="3" t="str">
        <f>IF(N952="","",$B$2&amp;M952&amp;$B$2&amp;$B$1&amp;N952)</f>
        <v/>
      </c>
      <c r="W952" s="3" t="str">
        <f>IF(P952="","",$B$2&amp;O952&amp;$B$2&amp;$B$1&amp;P952)</f>
        <v/>
      </c>
      <c r="X952" s="3" t="str">
        <f>IF(R952="","",$B$2&amp;Q952&amp;$B$2&amp;$B$1&amp;R952)</f>
        <v/>
      </c>
      <c r="Y952" s="3" t="str">
        <f t="shared" si="274"/>
        <v>{"AtkPower":0.85}</v>
      </c>
      <c r="Z952" s="11" t="s">
        <v>598</v>
      </c>
      <c r="AA952" s="11" t="str">
        <f t="shared" si="288"/>
        <v>5级：造成的伤害提升&lt;q=attr_atk&gt;&lt;c=A6EC41&gt;85%&lt;/c&gt;</v>
      </c>
      <c r="AB952" s="11"/>
      <c r="AC952" s="11"/>
      <c r="AD952" s="11">
        <v>5</v>
      </c>
      <c r="AE952" s="11"/>
      <c r="AF952" s="11" t="s">
        <v>345</v>
      </c>
      <c r="AG952" s="11"/>
      <c r="AH952" s="11"/>
      <c r="AI952" s="11"/>
      <c r="AJ952" s="11" t="s">
        <v>302</v>
      </c>
      <c r="AK952" s="11" t="str">
        <f t="shared" si="291"/>
        <v>&lt;q=attr_atk&gt;&lt;c=A6EC41&gt;</v>
      </c>
      <c r="AL952" s="11" t="str">
        <f t="shared" si="292"/>
        <v>85%</v>
      </c>
      <c r="AM952" s="11" t="s">
        <v>298</v>
      </c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 t="str">
        <f t="shared" si="275"/>
        <v>持续发射大号弹丸，获得护盾</v>
      </c>
      <c r="BQ952" s="11" t="str">
        <f t="shared" si="287"/>
        <v>5级：造成的伤害提升&lt;q=attr_atk&gt;&lt;c=A6EC41&gt;85%&lt;/c&gt;</v>
      </c>
      <c r="BR952" s="1">
        <f t="shared" si="278"/>
        <v>2</v>
      </c>
      <c r="BS952" s="1">
        <f t="shared" si="279"/>
        <v>205</v>
      </c>
      <c r="BT952" s="1">
        <f>COUNTIF($BS$10:BS952,601)</f>
        <v>20</v>
      </c>
      <c r="BU952" s="1">
        <f t="shared" si="280"/>
        <v>0</v>
      </c>
    </row>
    <row r="953" spans="2:73">
      <c r="B953" s="1" t="str">
        <f t="shared" si="276"/>
        <v>SkillDescBrief// 经营被动</v>
      </c>
      <c r="C953" s="1" t="str">
        <f t="shared" si="277"/>
        <v>SkillDescDetail// 经营被动</v>
      </c>
      <c r="D953" s="7" t="s">
        <v>71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 t="str">
        <f t="shared" si="274"/>
        <v/>
      </c>
      <c r="Z953" s="10" t="s">
        <v>336</v>
      </c>
      <c r="AA953" s="10" t="str">
        <f t="shared" si="288"/>
        <v/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 t="str">
        <f t="shared" si="275"/>
        <v/>
      </c>
      <c r="BQ953" s="10" t="str">
        <f t="shared" si="287"/>
        <v/>
      </c>
      <c r="BR953" s="1">
        <f t="shared" si="278"/>
        <v>0</v>
      </c>
      <c r="BS953" s="1">
        <f t="shared" si="279"/>
        <v>0</v>
      </c>
      <c r="BT953" s="1">
        <f>COUNTIF($BS$10:BS953,601)</f>
        <v>20</v>
      </c>
      <c r="BU953" s="1">
        <f t="shared" si="280"/>
        <v>0</v>
      </c>
    </row>
    <row r="954" spans="2:73">
      <c r="B954" s="1" t="str">
        <f t="shared" si="276"/>
        <v>SkillDescBrief4100103</v>
      </c>
      <c r="C954" s="1" t="str">
        <f t="shared" si="277"/>
        <v>SkillDescDetail410010301</v>
      </c>
      <c r="D954" s="3">
        <v>410010301</v>
      </c>
      <c r="E954" s="3">
        <v>4100103</v>
      </c>
      <c r="F954" s="3">
        <v>1</v>
      </c>
      <c r="G954" s="3" t="s">
        <v>332</v>
      </c>
      <c r="H954" s="3"/>
      <c r="I954" s="3" t="s">
        <v>333</v>
      </c>
      <c r="J954" s="3"/>
      <c r="K954" s="3" t="s">
        <v>334</v>
      </c>
      <c r="L954" s="3"/>
      <c r="M954" s="3"/>
      <c r="N954" s="3"/>
      <c r="O954" s="3"/>
      <c r="P954" s="3"/>
      <c r="Q954" s="3" t="s">
        <v>335</v>
      </c>
      <c r="R954" s="3"/>
      <c r="S954" s="3" t="str">
        <f>IF(H954="","",$B$2&amp;G954&amp;$B$2&amp;$B$1&amp;H954)</f>
        <v/>
      </c>
      <c r="T954" s="3" t="str">
        <f>IF(J954="","",$B$2&amp;I954&amp;$B$2&amp;$B$1&amp;J954)</f>
        <v/>
      </c>
      <c r="U954" s="3" t="str">
        <f>IF(L954="","",$B$2&amp;K954&amp;$B$2&amp;$B$1&amp;L954)</f>
        <v/>
      </c>
      <c r="V954" s="3" t="str">
        <f>IF(N954="","",$B$2&amp;M954&amp;$B$2&amp;$B$1&amp;N954)</f>
        <v/>
      </c>
      <c r="W954" s="3" t="str">
        <f>IF(P954="","",$B$2&amp;O954&amp;$B$2&amp;$B$1&amp;P954)</f>
        <v/>
      </c>
      <c r="X954" s="3" t="str">
        <f>IF(R954="","",$B$2&amp;Q954&amp;$B$2&amp;$B$1&amp;R954)</f>
        <v/>
      </c>
      <c r="Y954" s="3" t="str">
        <f t="shared" si="274"/>
        <v>{}</v>
      </c>
      <c r="Z954" s="11" t="s">
        <v>358</v>
      </c>
      <c r="AA954" s="11" t="str">
        <f t="shared" si="288"/>
        <v>放置在产业中时，产业收入提高&lt;c=A6EC41&gt;2&lt;/c&gt;倍，产业升级消耗减少&lt;c=A6EC41&gt;2&lt;/c&gt;倍</v>
      </c>
      <c r="AB954" s="11"/>
      <c r="AC954" s="11"/>
      <c r="AD954" s="11"/>
      <c r="AE954" s="11"/>
      <c r="AF954" s="11"/>
      <c r="AG954" s="11"/>
      <c r="AH954" s="11"/>
      <c r="AI954" s="11"/>
      <c r="AJ954" s="11" t="s">
        <v>359</v>
      </c>
      <c r="AK954" s="11" t="str">
        <f t="shared" ref="AK954:AK958" si="293">$B$6</f>
        <v>&lt;c=A6EC41&gt;</v>
      </c>
      <c r="AL954" s="11">
        <v>2</v>
      </c>
      <c r="AM954" s="11" t="s">
        <v>298</v>
      </c>
      <c r="AN954" s="11" t="s">
        <v>360</v>
      </c>
      <c r="AO954" s="11" t="s">
        <v>304</v>
      </c>
      <c r="AP954" s="11">
        <v>2</v>
      </c>
      <c r="AQ954" s="11" t="s">
        <v>298</v>
      </c>
      <c r="AR954" s="11" t="s">
        <v>361</v>
      </c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 t="str">
        <f t="shared" si="275"/>
        <v>使产业收入提高，升级消耗减少</v>
      </c>
      <c r="BQ954" s="11" t="str">
        <f t="shared" si="287"/>
        <v>放置在产业中时，产业收入提高&lt;c=A6EC41&gt;2&lt;/c&gt;倍，产业升级消耗减少&lt;c=A6EC41&gt;2&lt;/c&gt;倍</v>
      </c>
      <c r="BR954" s="1">
        <f t="shared" si="278"/>
        <v>3</v>
      </c>
      <c r="BS954" s="1">
        <f t="shared" si="279"/>
        <v>301</v>
      </c>
      <c r="BT954" s="1">
        <f>COUNTIF($BS$10:BS954,601)</f>
        <v>20</v>
      </c>
      <c r="BU954" s="1">
        <f t="shared" si="280"/>
        <v>0</v>
      </c>
    </row>
    <row r="955" spans="2:73">
      <c r="B955" s="1" t="str">
        <f t="shared" si="276"/>
        <v>SkillDescBrief4100103</v>
      </c>
      <c r="C955" s="1" t="str">
        <f t="shared" si="277"/>
        <v>SkillDescDetail410010302</v>
      </c>
      <c r="D955" s="3">
        <v>410010302</v>
      </c>
      <c r="E955" s="3">
        <v>4100103</v>
      </c>
      <c r="F955" s="3">
        <v>2</v>
      </c>
      <c r="G955" s="3" t="s">
        <v>332</v>
      </c>
      <c r="H955" s="3"/>
      <c r="I955" s="3" t="s">
        <v>333</v>
      </c>
      <c r="J955" s="3"/>
      <c r="K955" s="3" t="s">
        <v>334</v>
      </c>
      <c r="L955" s="3"/>
      <c r="M955" s="3"/>
      <c r="N955" s="3"/>
      <c r="O955" s="3"/>
      <c r="P955" s="3"/>
      <c r="Q955" s="3" t="s">
        <v>335</v>
      </c>
      <c r="R955" s="3"/>
      <c r="S955" s="3" t="str">
        <f>IF(H955="","",$B$2&amp;G955&amp;$B$2&amp;$B$1&amp;H955)</f>
        <v/>
      </c>
      <c r="T955" s="3" t="str">
        <f>IF(J955="","",$B$2&amp;I955&amp;$B$2&amp;$B$1&amp;J955)</f>
        <v/>
      </c>
      <c r="U955" s="3" t="str">
        <f>IF(L955="","",$B$2&amp;K955&amp;$B$2&amp;$B$1&amp;L955)</f>
        <v/>
      </c>
      <c r="V955" s="3" t="str">
        <f>IF(N955="","",$B$2&amp;M955&amp;$B$2&amp;$B$1&amp;N955)</f>
        <v/>
      </c>
      <c r="W955" s="3" t="str">
        <f>IF(P955="","",$B$2&amp;O955&amp;$B$2&amp;$B$1&amp;P955)</f>
        <v/>
      </c>
      <c r="X955" s="3" t="str">
        <f>IF(R955="","",$B$2&amp;Q955&amp;$B$2&amp;$B$1&amp;R955)</f>
        <v/>
      </c>
      <c r="Y955" s="3" t="str">
        <f t="shared" si="274"/>
        <v>{}</v>
      </c>
      <c r="Z955" s="11" t="s">
        <v>358</v>
      </c>
      <c r="AA955" s="11" t="str">
        <f t="shared" si="288"/>
        <v>2级：放置在产业中时，产业收入提高&lt;c=A6EC41&gt;8&lt;/c&gt;倍，产业升级消耗减少&lt;c=A6EC41&gt;8&lt;/c&gt;倍</v>
      </c>
      <c r="AB955" s="11"/>
      <c r="AC955" s="11"/>
      <c r="AD955" s="11">
        <v>2</v>
      </c>
      <c r="AE955" s="11"/>
      <c r="AF955" s="11" t="s">
        <v>345</v>
      </c>
      <c r="AG955" s="11"/>
      <c r="AH955" s="11"/>
      <c r="AI955" s="11"/>
      <c r="AJ955" s="11" t="s">
        <v>359</v>
      </c>
      <c r="AK955" s="11" t="str">
        <f t="shared" si="293"/>
        <v>&lt;c=A6EC41&gt;</v>
      </c>
      <c r="AL955" s="11">
        <f>AL954*4</f>
        <v>8</v>
      </c>
      <c r="AM955" s="11" t="s">
        <v>298</v>
      </c>
      <c r="AN955" s="11" t="s">
        <v>360</v>
      </c>
      <c r="AO955" s="11" t="s">
        <v>304</v>
      </c>
      <c r="AP955" s="11">
        <f>AP954*4</f>
        <v>8</v>
      </c>
      <c r="AQ955" s="11" t="s">
        <v>298</v>
      </c>
      <c r="AR955" s="11" t="s">
        <v>361</v>
      </c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 t="str">
        <f t="shared" si="275"/>
        <v>使产业收入提高，升级消耗减少</v>
      </c>
      <c r="BQ955" s="11" t="str">
        <f t="shared" si="287"/>
        <v>2级：放置在产业中时，产业收入提高&lt;c=A6EC41&gt;8&lt;/c&gt;倍，产业升级消耗减少&lt;c=A6EC41&gt;8&lt;/c&gt;倍</v>
      </c>
      <c r="BR955" s="1">
        <f t="shared" si="278"/>
        <v>3</v>
      </c>
      <c r="BS955" s="1">
        <f t="shared" si="279"/>
        <v>302</v>
      </c>
      <c r="BT955" s="1">
        <f>COUNTIF($BS$10:BS955,601)</f>
        <v>20</v>
      </c>
      <c r="BU955" s="1">
        <f t="shared" si="280"/>
        <v>0</v>
      </c>
    </row>
    <row r="956" spans="2:73">
      <c r="B956" s="1" t="str">
        <f t="shared" si="276"/>
        <v>SkillDescBrief4100103</v>
      </c>
      <c r="C956" s="1" t="str">
        <f t="shared" si="277"/>
        <v>SkillDescDetail410010303</v>
      </c>
      <c r="D956" s="3">
        <v>410010303</v>
      </c>
      <c r="E956" s="3">
        <v>4100103</v>
      </c>
      <c r="F956" s="3">
        <v>3</v>
      </c>
      <c r="G956" s="3" t="s">
        <v>332</v>
      </c>
      <c r="H956" s="3"/>
      <c r="I956" s="3" t="s">
        <v>333</v>
      </c>
      <c r="J956" s="3"/>
      <c r="K956" s="3" t="s">
        <v>334</v>
      </c>
      <c r="L956" s="3"/>
      <c r="M956" s="3"/>
      <c r="N956" s="3"/>
      <c r="O956" s="3"/>
      <c r="P956" s="3"/>
      <c r="Q956" s="3" t="s">
        <v>335</v>
      </c>
      <c r="R956" s="3"/>
      <c r="S956" s="3" t="str">
        <f>IF(H956="","",$B$2&amp;G956&amp;$B$2&amp;$B$1&amp;H956)</f>
        <v/>
      </c>
      <c r="T956" s="3" t="str">
        <f>IF(J956="","",$B$2&amp;I956&amp;$B$2&amp;$B$1&amp;J956)</f>
        <v/>
      </c>
      <c r="U956" s="3" t="str">
        <f>IF(L956="","",$B$2&amp;K956&amp;$B$2&amp;$B$1&amp;L956)</f>
        <v/>
      </c>
      <c r="V956" s="3" t="str">
        <f>IF(N956="","",$B$2&amp;M956&amp;$B$2&amp;$B$1&amp;N956)</f>
        <v/>
      </c>
      <c r="W956" s="3" t="str">
        <f>IF(P956="","",$B$2&amp;O956&amp;$B$2&amp;$B$1&amp;P956)</f>
        <v/>
      </c>
      <c r="X956" s="3" t="str">
        <f>IF(R956="","",$B$2&amp;Q956&amp;$B$2&amp;$B$1&amp;R956)</f>
        <v/>
      </c>
      <c r="Y956" s="3" t="str">
        <f t="shared" si="274"/>
        <v>{}</v>
      </c>
      <c r="Z956" s="11" t="s">
        <v>358</v>
      </c>
      <c r="AA956" s="11" t="str">
        <f t="shared" si="288"/>
        <v>3级：放置在产业中时，产业收入提高&lt;c=A6EC41&gt;32&lt;/c&gt;倍，产业升级消耗减少&lt;c=A6EC41&gt;32&lt;/c&gt;倍</v>
      </c>
      <c r="AB956" s="11"/>
      <c r="AC956" s="11"/>
      <c r="AD956" s="11">
        <v>3</v>
      </c>
      <c r="AE956" s="11"/>
      <c r="AF956" s="11" t="s">
        <v>345</v>
      </c>
      <c r="AG956" s="11"/>
      <c r="AH956" s="11"/>
      <c r="AI956" s="11"/>
      <c r="AJ956" s="11" t="s">
        <v>359</v>
      </c>
      <c r="AK956" s="11" t="str">
        <f t="shared" si="293"/>
        <v>&lt;c=A6EC41&gt;</v>
      </c>
      <c r="AL956" s="11">
        <f>AL955*4</f>
        <v>32</v>
      </c>
      <c r="AM956" s="11" t="s">
        <v>298</v>
      </c>
      <c r="AN956" s="11" t="s">
        <v>360</v>
      </c>
      <c r="AO956" s="11" t="s">
        <v>304</v>
      </c>
      <c r="AP956" s="11">
        <f>AP955*4</f>
        <v>32</v>
      </c>
      <c r="AQ956" s="11" t="s">
        <v>298</v>
      </c>
      <c r="AR956" s="11" t="s">
        <v>361</v>
      </c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 t="str">
        <f t="shared" si="275"/>
        <v>使产业收入提高，升级消耗减少</v>
      </c>
      <c r="BQ956" s="11" t="str">
        <f t="shared" si="287"/>
        <v>3级：放置在产业中时，产业收入提高&lt;c=A6EC41&gt;32&lt;/c&gt;倍，产业升级消耗减少&lt;c=A6EC41&gt;32&lt;/c&gt;倍</v>
      </c>
      <c r="BR956" s="1">
        <f t="shared" si="278"/>
        <v>3</v>
      </c>
      <c r="BS956" s="1">
        <f t="shared" si="279"/>
        <v>303</v>
      </c>
      <c r="BT956" s="1">
        <f>COUNTIF($BS$10:BS956,601)</f>
        <v>20</v>
      </c>
      <c r="BU956" s="1">
        <f t="shared" si="280"/>
        <v>0</v>
      </c>
    </row>
    <row r="957" spans="2:73">
      <c r="B957" s="1" t="str">
        <f t="shared" si="276"/>
        <v>SkillDescBrief4100103</v>
      </c>
      <c r="C957" s="1" t="str">
        <f t="shared" si="277"/>
        <v>SkillDescDetail410010304</v>
      </c>
      <c r="D957" s="3">
        <v>410010304</v>
      </c>
      <c r="E957" s="3">
        <v>4100103</v>
      </c>
      <c r="F957" s="3">
        <v>4</v>
      </c>
      <c r="G957" s="3" t="s">
        <v>332</v>
      </c>
      <c r="H957" s="3"/>
      <c r="I957" s="3" t="s">
        <v>333</v>
      </c>
      <c r="J957" s="3"/>
      <c r="K957" s="3" t="s">
        <v>334</v>
      </c>
      <c r="L957" s="3"/>
      <c r="M957" s="3"/>
      <c r="N957" s="3"/>
      <c r="O957" s="3"/>
      <c r="P957" s="3"/>
      <c r="Q957" s="3" t="s">
        <v>335</v>
      </c>
      <c r="R957" s="3"/>
      <c r="S957" s="3" t="str">
        <f>IF(H957="","",$B$2&amp;G957&amp;$B$2&amp;$B$1&amp;H957)</f>
        <v/>
      </c>
      <c r="T957" s="3" t="str">
        <f>IF(J957="","",$B$2&amp;I957&amp;$B$2&amp;$B$1&amp;J957)</f>
        <v/>
      </c>
      <c r="U957" s="3" t="str">
        <f>IF(L957="","",$B$2&amp;K957&amp;$B$2&amp;$B$1&amp;L957)</f>
        <v/>
      </c>
      <c r="V957" s="3" t="str">
        <f>IF(N957="","",$B$2&amp;M957&amp;$B$2&amp;$B$1&amp;N957)</f>
        <v/>
      </c>
      <c r="W957" s="3" t="str">
        <f>IF(P957="","",$B$2&amp;O957&amp;$B$2&amp;$B$1&amp;P957)</f>
        <v/>
      </c>
      <c r="X957" s="3" t="str">
        <f>IF(R957="","",$B$2&amp;Q957&amp;$B$2&amp;$B$1&amp;R957)</f>
        <v/>
      </c>
      <c r="Y957" s="3" t="str">
        <f t="shared" si="274"/>
        <v>{}</v>
      </c>
      <c r="Z957" s="11" t="s">
        <v>358</v>
      </c>
      <c r="AA957" s="11" t="str">
        <f t="shared" si="288"/>
        <v>4级：放置在产业中时，产业收入提高&lt;c=A6EC41&gt;64&lt;/c&gt;倍，产业升级消耗减少&lt;c=A6EC41&gt;64&lt;/c&gt;倍</v>
      </c>
      <c r="AB957" s="11"/>
      <c r="AC957" s="11"/>
      <c r="AD957" s="11">
        <v>4</v>
      </c>
      <c r="AE957" s="11"/>
      <c r="AF957" s="11" t="s">
        <v>345</v>
      </c>
      <c r="AG957" s="11"/>
      <c r="AH957" s="11"/>
      <c r="AI957" s="11"/>
      <c r="AJ957" s="11" t="s">
        <v>359</v>
      </c>
      <c r="AK957" s="11" t="str">
        <f t="shared" si="293"/>
        <v>&lt;c=A6EC41&gt;</v>
      </c>
      <c r="AL957" s="11">
        <v>64</v>
      </c>
      <c r="AM957" s="11" t="s">
        <v>298</v>
      </c>
      <c r="AN957" s="11" t="s">
        <v>360</v>
      </c>
      <c r="AO957" s="11" t="s">
        <v>304</v>
      </c>
      <c r="AP957" s="11">
        <v>64</v>
      </c>
      <c r="AQ957" s="11" t="s">
        <v>298</v>
      </c>
      <c r="AR957" s="11" t="s">
        <v>361</v>
      </c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 t="str">
        <f t="shared" si="275"/>
        <v>使产业收入提高，升级消耗减少</v>
      </c>
      <c r="BQ957" s="11" t="str">
        <f t="shared" si="287"/>
        <v>4级：放置在产业中时，产业收入提高&lt;c=A6EC41&gt;64&lt;/c&gt;倍，产业升级消耗减少&lt;c=A6EC41&gt;64&lt;/c&gt;倍</v>
      </c>
      <c r="BR957" s="1">
        <f t="shared" si="278"/>
        <v>3</v>
      </c>
      <c r="BS957" s="1">
        <f t="shared" si="279"/>
        <v>304</v>
      </c>
      <c r="BT957" s="1">
        <f>COUNTIF($BS$10:BS957,601)</f>
        <v>20</v>
      </c>
      <c r="BU957" s="1">
        <f t="shared" si="280"/>
        <v>0</v>
      </c>
    </row>
    <row r="958" spans="2:73">
      <c r="B958" s="1" t="str">
        <f t="shared" si="276"/>
        <v>SkillDescBrief4100103</v>
      </c>
      <c r="C958" s="1" t="str">
        <f t="shared" si="277"/>
        <v>SkillDescDetail410010305</v>
      </c>
      <c r="D958" s="3">
        <v>410010305</v>
      </c>
      <c r="E958" s="3">
        <v>4100103</v>
      </c>
      <c r="F958" s="3">
        <v>5</v>
      </c>
      <c r="G958" s="3" t="s">
        <v>332</v>
      </c>
      <c r="H958" s="3"/>
      <c r="I958" s="3" t="s">
        <v>333</v>
      </c>
      <c r="J958" s="3"/>
      <c r="K958" s="3" t="s">
        <v>334</v>
      </c>
      <c r="L958" s="3"/>
      <c r="M958" s="3"/>
      <c r="N958" s="3"/>
      <c r="O958" s="3"/>
      <c r="P958" s="3"/>
      <c r="Q958" s="3" t="s">
        <v>335</v>
      </c>
      <c r="R958" s="3"/>
      <c r="S958" s="3" t="str">
        <f>IF(H958="","",$B$2&amp;G958&amp;$B$2&amp;$B$1&amp;H958)</f>
        <v/>
      </c>
      <c r="T958" s="3" t="str">
        <f>IF(J958="","",$B$2&amp;I958&amp;$B$2&amp;$B$1&amp;J958)</f>
        <v/>
      </c>
      <c r="U958" s="3" t="str">
        <f>IF(L958="","",$B$2&amp;K958&amp;$B$2&amp;$B$1&amp;L958)</f>
        <v/>
      </c>
      <c r="V958" s="3" t="str">
        <f>IF(N958="","",$B$2&amp;M958&amp;$B$2&amp;$B$1&amp;N958)</f>
        <v/>
      </c>
      <c r="W958" s="3" t="str">
        <f>IF(P958="","",$B$2&amp;O958&amp;$B$2&amp;$B$1&amp;P958)</f>
        <v/>
      </c>
      <c r="X958" s="3" t="str">
        <f>IF(R958="","",$B$2&amp;Q958&amp;$B$2&amp;$B$1&amp;R958)</f>
        <v/>
      </c>
      <c r="Y958" s="3" t="str">
        <f t="shared" si="274"/>
        <v>{}</v>
      </c>
      <c r="Z958" s="11" t="s">
        <v>358</v>
      </c>
      <c r="AA958" s="11" t="str">
        <f t="shared" si="288"/>
        <v>5级：放置在产业中时，产业收入提高&lt;c=A6EC41&gt;128&lt;/c&gt;倍，产业升级消耗减少&lt;c=A6EC41&gt;128&lt;/c&gt;倍</v>
      </c>
      <c r="AB958" s="11"/>
      <c r="AC958" s="11"/>
      <c r="AD958" s="11">
        <v>5</v>
      </c>
      <c r="AE958" s="11"/>
      <c r="AF958" s="11" t="s">
        <v>345</v>
      </c>
      <c r="AG958" s="11"/>
      <c r="AH958" s="11"/>
      <c r="AI958" s="11"/>
      <c r="AJ958" s="11" t="s">
        <v>359</v>
      </c>
      <c r="AK958" s="11" t="str">
        <f t="shared" si="293"/>
        <v>&lt;c=A6EC41&gt;</v>
      </c>
      <c r="AL958" s="11">
        <v>128</v>
      </c>
      <c r="AM958" s="11" t="s">
        <v>298</v>
      </c>
      <c r="AN958" s="11" t="s">
        <v>360</v>
      </c>
      <c r="AO958" s="11" t="s">
        <v>304</v>
      </c>
      <c r="AP958" s="11">
        <v>128</v>
      </c>
      <c r="AQ958" s="11" t="s">
        <v>298</v>
      </c>
      <c r="AR958" s="11" t="s">
        <v>361</v>
      </c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 t="str">
        <f t="shared" si="275"/>
        <v>使产业收入提高，升级消耗减少</v>
      </c>
      <c r="BQ958" s="11" t="str">
        <f t="shared" si="287"/>
        <v>5级：放置在产业中时，产业收入提高&lt;c=A6EC41&gt;128&lt;/c&gt;倍，产业升级消耗减少&lt;c=A6EC41&gt;128&lt;/c&gt;倍</v>
      </c>
      <c r="BR958" s="1">
        <f t="shared" si="278"/>
        <v>3</v>
      </c>
      <c r="BS958" s="1">
        <f t="shared" si="279"/>
        <v>305</v>
      </c>
      <c r="BT958" s="1">
        <f>COUNTIF($BS$10:BS958,601)</f>
        <v>20</v>
      </c>
      <c r="BU958" s="1">
        <f t="shared" si="280"/>
        <v>0</v>
      </c>
    </row>
    <row r="959" spans="2:73">
      <c r="B959" s="1" t="str">
        <f t="shared" si="276"/>
        <v>SkillDescBrief// 战斗被动</v>
      </c>
      <c r="C959" s="1" t="str">
        <f t="shared" si="277"/>
        <v>SkillDescDetail// 战斗被动1</v>
      </c>
      <c r="D959" s="7" t="s">
        <v>337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 t="str">
        <f t="shared" si="274"/>
        <v/>
      </c>
      <c r="Z959" s="10" t="s">
        <v>336</v>
      </c>
      <c r="AA959" s="10" t="str">
        <f t="shared" si="288"/>
        <v/>
      </c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 t="str">
        <f t="shared" si="275"/>
        <v/>
      </c>
      <c r="BQ959" s="10" t="str">
        <f t="shared" si="287"/>
        <v/>
      </c>
      <c r="BR959" s="1">
        <f t="shared" si="278"/>
        <v>0</v>
      </c>
      <c r="BS959" s="1">
        <f t="shared" si="279"/>
        <v>0</v>
      </c>
      <c r="BT959" s="1">
        <f>COUNTIF($BS$10:BS959,601)</f>
        <v>20</v>
      </c>
      <c r="BU959" s="1">
        <f t="shared" si="280"/>
        <v>0</v>
      </c>
    </row>
    <row r="960" spans="2:73">
      <c r="B960" s="1" t="str">
        <f t="shared" si="276"/>
        <v>SkillDescBrief4100104</v>
      </c>
      <c r="C960" s="1" t="str">
        <f t="shared" si="277"/>
        <v>SkillDescDetail410010401</v>
      </c>
      <c r="D960" s="3">
        <v>410010401</v>
      </c>
      <c r="E960" s="3">
        <v>4100104</v>
      </c>
      <c r="F960" s="3">
        <v>1</v>
      </c>
      <c r="G960" s="3" t="s">
        <v>332</v>
      </c>
      <c r="H960" s="3">
        <f ca="1">ROUND(_xlfn.XLOOKUP($F960,$D$1:$D$5,$E$1:$E$5)*OFFSET(H960,5-F960,0)/0.05,0)*0.05</f>
        <v>0.65</v>
      </c>
      <c r="I960" s="3" t="s">
        <v>333</v>
      </c>
      <c r="J960" s="3"/>
      <c r="K960" s="3" t="s">
        <v>334</v>
      </c>
      <c r="L960" s="3"/>
      <c r="M960" s="3"/>
      <c r="N960" s="3"/>
      <c r="O960" s="3"/>
      <c r="P960" s="3"/>
      <c r="Q960" s="3" t="s">
        <v>335</v>
      </c>
      <c r="R960" s="3"/>
      <c r="S960" s="3" t="str">
        <f ca="1">IF(H960="","",$B$2&amp;G960&amp;$B$2&amp;$B$1&amp;H960)</f>
        <v>"AtkPower":0.65</v>
      </c>
      <c r="T960" s="3" t="str">
        <f>IF(J960="","",$B$2&amp;I960&amp;$B$2&amp;$B$1&amp;J960)</f>
        <v/>
      </c>
      <c r="U960" s="3" t="str">
        <f>IF(L960="","",$B$2&amp;K960&amp;$B$2&amp;$B$1&amp;L960)</f>
        <v/>
      </c>
      <c r="V960" s="3" t="str">
        <f>IF(N960="","",$B$2&amp;M960&amp;$B$2&amp;$B$1&amp;N960)</f>
        <v/>
      </c>
      <c r="W960" s="3" t="str">
        <f>IF(P960="","",$B$2&amp;O960&amp;$B$2&amp;$B$1&amp;P960)</f>
        <v/>
      </c>
      <c r="X960" s="3" t="str">
        <f>IF(R960="","",$B$2&amp;Q960&amp;$B$2&amp;$B$1&amp;R960)</f>
        <v/>
      </c>
      <c r="Y960" s="3" t="str">
        <f ca="1" t="shared" si="274"/>
        <v>{"AtkPower":0.65}</v>
      </c>
      <c r="Z960" s="11" t="s">
        <v>600</v>
      </c>
      <c r="AA960" s="11" t="str">
        <f ca="1" t="shared" si="288"/>
        <v>核心技能造成伤害时，回复伤害量&lt;c=A6EC41&gt;65%&lt;/c&gt;的生命值</v>
      </c>
      <c r="AB960" s="11"/>
      <c r="AC960" s="11"/>
      <c r="AD960" s="11"/>
      <c r="AE960" s="11"/>
      <c r="AF960" s="11"/>
      <c r="AG960" s="11"/>
      <c r="AH960" s="11"/>
      <c r="AI960" s="11"/>
      <c r="AJ960" s="11" t="s">
        <v>601</v>
      </c>
      <c r="AK960" s="11" t="str">
        <f>$B$6</f>
        <v>&lt;c=A6EC41&gt;</v>
      </c>
      <c r="AL960" s="11" t="str">
        <f ca="1" t="shared" ref="AL960:AL964" si="294">ROUND($H960*100,2)&amp;"%"</f>
        <v>65%</v>
      </c>
      <c r="AM960" s="11" t="s">
        <v>298</v>
      </c>
      <c r="AN960" s="11" t="s">
        <v>503</v>
      </c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 t="str">
        <f t="shared" si="275"/>
        <v>核心技能造成伤害时回复生命</v>
      </c>
      <c r="BQ960" s="11" t="str">
        <f ca="1" t="shared" si="287"/>
        <v>核心技能造成伤害时，回复伤害量&lt;c=A6EC41&gt;65%&lt;/c&gt;的生命值</v>
      </c>
      <c r="BR960" s="1">
        <f t="shared" si="278"/>
        <v>4</v>
      </c>
      <c r="BS960" s="1">
        <f t="shared" si="279"/>
        <v>401</v>
      </c>
      <c r="BT960" s="1">
        <f>COUNTIF($BS$10:BS960,601)</f>
        <v>20</v>
      </c>
      <c r="BU960" s="1">
        <f t="shared" si="280"/>
        <v>0</v>
      </c>
    </row>
    <row r="961" spans="2:73">
      <c r="B961" s="1" t="str">
        <f t="shared" si="276"/>
        <v>SkillDescBrief4100104</v>
      </c>
      <c r="C961" s="1" t="str">
        <f t="shared" si="277"/>
        <v>SkillDescDetail410010402</v>
      </c>
      <c r="D961" s="3">
        <v>410010402</v>
      </c>
      <c r="E961" s="3">
        <v>4100104</v>
      </c>
      <c r="F961" s="3">
        <v>2</v>
      </c>
      <c r="G961" s="3" t="s">
        <v>332</v>
      </c>
      <c r="H961" s="3">
        <f ca="1">ROUND(_xlfn.XLOOKUP($F961,$D$1:$D$5,$E$1:$E$5)*OFFSET(H961,5-F961,0)/0.05,0)*0.05</f>
        <v>0.7</v>
      </c>
      <c r="I961" s="3" t="s">
        <v>333</v>
      </c>
      <c r="J961" s="3"/>
      <c r="K961" s="3" t="s">
        <v>334</v>
      </c>
      <c r="L961" s="3"/>
      <c r="M961" s="3"/>
      <c r="N961" s="3"/>
      <c r="O961" s="3"/>
      <c r="P961" s="3"/>
      <c r="Q961" s="3" t="s">
        <v>335</v>
      </c>
      <c r="R961" s="3"/>
      <c r="S961" s="3" t="str">
        <f ca="1">IF(H961="","",$B$2&amp;G961&amp;$B$2&amp;$B$1&amp;H961)</f>
        <v>"AtkPower":0.7</v>
      </c>
      <c r="T961" s="3" t="str">
        <f>IF(J961="","",$B$2&amp;I961&amp;$B$2&amp;$B$1&amp;J961)</f>
        <v/>
      </c>
      <c r="U961" s="3" t="str">
        <f>IF(L961="","",$B$2&amp;K961&amp;$B$2&amp;$B$1&amp;L961)</f>
        <v/>
      </c>
      <c r="V961" s="3" t="str">
        <f>IF(N961="","",$B$2&amp;M961&amp;$B$2&amp;$B$1&amp;N961)</f>
        <v/>
      </c>
      <c r="W961" s="3" t="str">
        <f>IF(P961="","",$B$2&amp;O961&amp;$B$2&amp;$B$1&amp;P961)</f>
        <v/>
      </c>
      <c r="X961" s="3" t="str">
        <f>IF(R961="","",$B$2&amp;Q961&amp;$B$2&amp;$B$1&amp;R961)</f>
        <v/>
      </c>
      <c r="Y961" s="3" t="str">
        <f ca="1" t="shared" si="274"/>
        <v>{"AtkPower":0.7}</v>
      </c>
      <c r="Z961" s="11" t="s">
        <v>600</v>
      </c>
      <c r="AA961" s="11" t="str">
        <f ca="1" t="shared" si="288"/>
        <v>2级：根据伤害回复生命的比例提升至&lt;c=A6EC41&gt;70%&lt;/c&gt;</v>
      </c>
      <c r="AB961" s="11"/>
      <c r="AC961" s="11"/>
      <c r="AD961" s="11">
        <v>2</v>
      </c>
      <c r="AE961" s="11"/>
      <c r="AF961" s="11" t="s">
        <v>345</v>
      </c>
      <c r="AG961" s="11"/>
      <c r="AH961" s="11"/>
      <c r="AI961" s="11"/>
      <c r="AJ961" s="11" t="s">
        <v>577</v>
      </c>
      <c r="AK961" s="11" t="str">
        <f>$B$6</f>
        <v>&lt;c=A6EC41&gt;</v>
      </c>
      <c r="AL961" s="11" t="str">
        <f ca="1" t="shared" si="294"/>
        <v>70%</v>
      </c>
      <c r="AM961" s="11" t="s">
        <v>298</v>
      </c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 t="str">
        <f t="shared" si="275"/>
        <v>核心技能造成伤害时回复生命</v>
      </c>
      <c r="BQ961" s="11" t="str">
        <f ca="1" t="shared" si="287"/>
        <v>2级：根据伤害回复生命的比例提升至&lt;c=A6EC41&gt;70%&lt;/c&gt;</v>
      </c>
      <c r="BR961" s="1">
        <f t="shared" si="278"/>
        <v>4</v>
      </c>
      <c r="BS961" s="1">
        <f t="shared" si="279"/>
        <v>402</v>
      </c>
      <c r="BT961" s="1">
        <f>COUNTIF($BS$10:BS961,601)</f>
        <v>20</v>
      </c>
      <c r="BU961" s="1">
        <f t="shared" si="280"/>
        <v>0</v>
      </c>
    </row>
    <row r="962" spans="2:73">
      <c r="B962" s="1" t="str">
        <f t="shared" si="276"/>
        <v>SkillDescBrief4100104</v>
      </c>
      <c r="C962" s="1" t="str">
        <f t="shared" si="277"/>
        <v>SkillDescDetail410010403</v>
      </c>
      <c r="D962" s="3">
        <v>410010403</v>
      </c>
      <c r="E962" s="3">
        <v>4100104</v>
      </c>
      <c r="F962" s="3">
        <v>3</v>
      </c>
      <c r="G962" s="3" t="s">
        <v>332</v>
      </c>
      <c r="H962" s="3">
        <v>0.75</v>
      </c>
      <c r="I962" s="3" t="s">
        <v>333</v>
      </c>
      <c r="J962" s="3"/>
      <c r="K962" s="3" t="s">
        <v>334</v>
      </c>
      <c r="L962" s="3"/>
      <c r="M962" s="3"/>
      <c r="N962" s="3"/>
      <c r="O962" s="3"/>
      <c r="P962" s="3"/>
      <c r="Q962" s="3" t="s">
        <v>335</v>
      </c>
      <c r="R962" s="3"/>
      <c r="S962" s="3" t="str">
        <f>IF(H962="","",$B$2&amp;G962&amp;$B$2&amp;$B$1&amp;H962)</f>
        <v>"AtkPower":0.75</v>
      </c>
      <c r="T962" s="3" t="str">
        <f>IF(J962="","",$B$2&amp;I962&amp;$B$2&amp;$B$1&amp;J962)</f>
        <v/>
      </c>
      <c r="U962" s="3" t="str">
        <f>IF(L962="","",$B$2&amp;K962&amp;$B$2&amp;$B$1&amp;L962)</f>
        <v/>
      </c>
      <c r="V962" s="3" t="str">
        <f>IF(N962="","",$B$2&amp;M962&amp;$B$2&amp;$B$1&amp;N962)</f>
        <v/>
      </c>
      <c r="W962" s="3" t="str">
        <f>IF(P962="","",$B$2&amp;O962&amp;$B$2&amp;$B$1&amp;P962)</f>
        <v/>
      </c>
      <c r="X962" s="3" t="str">
        <f>IF(R962="","",$B$2&amp;Q962&amp;$B$2&amp;$B$1&amp;R962)</f>
        <v/>
      </c>
      <c r="Y962" s="3" t="str">
        <f t="shared" si="274"/>
        <v>{"AtkPower":0.75}</v>
      </c>
      <c r="Z962" s="11" t="s">
        <v>600</v>
      </c>
      <c r="AA962" s="11" t="str">
        <f t="shared" si="288"/>
        <v>3级：根据伤害回复生命的比例提升至&lt;c=A6EC41&gt;75%&lt;/c&gt;</v>
      </c>
      <c r="AB962" s="11"/>
      <c r="AC962" s="11"/>
      <c r="AD962" s="11">
        <v>3</v>
      </c>
      <c r="AE962" s="11"/>
      <c r="AF962" s="11" t="s">
        <v>345</v>
      </c>
      <c r="AG962" s="11"/>
      <c r="AH962" s="11"/>
      <c r="AI962" s="11"/>
      <c r="AJ962" s="11" t="s">
        <v>577</v>
      </c>
      <c r="AK962" s="11" t="str">
        <f>$B$6</f>
        <v>&lt;c=A6EC41&gt;</v>
      </c>
      <c r="AL962" s="11" t="str">
        <f t="shared" si="294"/>
        <v>75%</v>
      </c>
      <c r="AM962" s="11" t="s">
        <v>298</v>
      </c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 t="str">
        <f t="shared" si="275"/>
        <v>核心技能造成伤害时回复生命</v>
      </c>
      <c r="BQ962" s="11" t="str">
        <f t="shared" si="287"/>
        <v>3级：根据伤害回复生命的比例提升至&lt;c=A6EC41&gt;75%&lt;/c&gt;</v>
      </c>
      <c r="BR962" s="1">
        <f t="shared" si="278"/>
        <v>4</v>
      </c>
      <c r="BS962" s="1">
        <f t="shared" si="279"/>
        <v>403</v>
      </c>
      <c r="BT962" s="1">
        <f>COUNTIF($BS$10:BS962,601)</f>
        <v>20</v>
      </c>
      <c r="BU962" s="1">
        <f t="shared" si="280"/>
        <v>0</v>
      </c>
    </row>
    <row r="963" spans="2:73">
      <c r="B963" s="1" t="str">
        <f t="shared" si="276"/>
        <v>SkillDescBrief4100104</v>
      </c>
      <c r="C963" s="1" t="str">
        <f t="shared" si="277"/>
        <v>SkillDescDetail410010404</v>
      </c>
      <c r="D963" s="3">
        <v>410010404</v>
      </c>
      <c r="E963" s="3">
        <v>4100104</v>
      </c>
      <c r="F963" s="3">
        <v>4</v>
      </c>
      <c r="G963" s="3" t="s">
        <v>332</v>
      </c>
      <c r="H963" s="3">
        <f ca="1">ROUND(_xlfn.XLOOKUP($F963,$D$1:$D$5,$E$1:$E$5)*OFFSET(H963,5-F963,0)/0.05,0)*0.05</f>
        <v>0.8</v>
      </c>
      <c r="I963" s="3" t="s">
        <v>333</v>
      </c>
      <c r="J963" s="3"/>
      <c r="K963" s="3" t="s">
        <v>334</v>
      </c>
      <c r="L963" s="3"/>
      <c r="M963" s="3"/>
      <c r="N963" s="3"/>
      <c r="O963" s="3"/>
      <c r="P963" s="3"/>
      <c r="Q963" s="3" t="s">
        <v>335</v>
      </c>
      <c r="R963" s="3"/>
      <c r="S963" s="3" t="str">
        <f ca="1">IF(H963="","",$B$2&amp;G963&amp;$B$2&amp;$B$1&amp;H963)</f>
        <v>"AtkPower":0.8</v>
      </c>
      <c r="T963" s="3" t="str">
        <f>IF(J963="","",$B$2&amp;I963&amp;$B$2&amp;$B$1&amp;J963)</f>
        <v/>
      </c>
      <c r="U963" s="3" t="str">
        <f>IF(L963="","",$B$2&amp;K963&amp;$B$2&amp;$B$1&amp;L963)</f>
        <v/>
      </c>
      <c r="V963" s="3" t="str">
        <f>IF(N963="","",$B$2&amp;M963&amp;$B$2&amp;$B$1&amp;N963)</f>
        <v/>
      </c>
      <c r="W963" s="3" t="str">
        <f>IF(P963="","",$B$2&amp;O963&amp;$B$2&amp;$B$1&amp;P963)</f>
        <v/>
      </c>
      <c r="X963" s="3" t="str">
        <f>IF(R963="","",$B$2&amp;Q963&amp;$B$2&amp;$B$1&amp;R963)</f>
        <v/>
      </c>
      <c r="Y963" s="3" t="str">
        <f ca="1" t="shared" si="274"/>
        <v>{"AtkPower":0.8}</v>
      </c>
      <c r="Z963" s="11" t="s">
        <v>600</v>
      </c>
      <c r="AA963" s="11" t="str">
        <f ca="1" t="shared" si="288"/>
        <v>4级：根据伤害回复生命的比例提升至&lt;c=A6EC41&gt;80%&lt;/c&gt;</v>
      </c>
      <c r="AB963" s="11"/>
      <c r="AC963" s="11"/>
      <c r="AD963" s="11">
        <v>4</v>
      </c>
      <c r="AE963" s="11"/>
      <c r="AF963" s="11" t="s">
        <v>345</v>
      </c>
      <c r="AG963" s="11"/>
      <c r="AH963" s="11"/>
      <c r="AI963" s="11"/>
      <c r="AJ963" s="11" t="s">
        <v>577</v>
      </c>
      <c r="AK963" s="11" t="str">
        <f>$B$6</f>
        <v>&lt;c=A6EC41&gt;</v>
      </c>
      <c r="AL963" s="11" t="str">
        <f ca="1" t="shared" si="294"/>
        <v>80%</v>
      </c>
      <c r="AM963" s="11" t="s">
        <v>298</v>
      </c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 t="str">
        <f t="shared" si="275"/>
        <v>核心技能造成伤害时回复生命</v>
      </c>
      <c r="BQ963" s="11" t="str">
        <f ca="1" t="shared" si="287"/>
        <v>4级：根据伤害回复生命的比例提升至&lt;c=A6EC41&gt;80%&lt;/c&gt;</v>
      </c>
      <c r="BR963" s="1">
        <f t="shared" si="278"/>
        <v>4</v>
      </c>
      <c r="BS963" s="1">
        <f t="shared" si="279"/>
        <v>404</v>
      </c>
      <c r="BT963" s="1">
        <f>COUNTIF($BS$10:BS963,601)</f>
        <v>20</v>
      </c>
      <c r="BU963" s="1">
        <f t="shared" si="280"/>
        <v>0</v>
      </c>
    </row>
    <row r="964" spans="2:73">
      <c r="B964" s="1" t="str">
        <f t="shared" si="276"/>
        <v>SkillDescBrief4100104</v>
      </c>
      <c r="C964" s="1" t="str">
        <f t="shared" si="277"/>
        <v>SkillDescDetail410010405</v>
      </c>
      <c r="D964" s="3">
        <v>410010405</v>
      </c>
      <c r="E964" s="3">
        <v>4100104</v>
      </c>
      <c r="F964" s="3">
        <v>5</v>
      </c>
      <c r="G964" s="3" t="s">
        <v>332</v>
      </c>
      <c r="H964" s="3">
        <v>0.9</v>
      </c>
      <c r="I964" s="3" t="s">
        <v>333</v>
      </c>
      <c r="J964" s="3"/>
      <c r="K964" s="3" t="s">
        <v>334</v>
      </c>
      <c r="L964" s="3"/>
      <c r="M964" s="3"/>
      <c r="N964" s="3"/>
      <c r="O964" s="3"/>
      <c r="P964" s="3"/>
      <c r="Q964" s="3" t="s">
        <v>335</v>
      </c>
      <c r="R964" s="3"/>
      <c r="S964" s="3" t="str">
        <f>IF(H964="","",$B$2&amp;G964&amp;$B$2&amp;$B$1&amp;H964)</f>
        <v>"AtkPower":0.9</v>
      </c>
      <c r="T964" s="3" t="str">
        <f>IF(J964="","",$B$2&amp;I964&amp;$B$2&amp;$B$1&amp;J964)</f>
        <v/>
      </c>
      <c r="U964" s="3" t="str">
        <f>IF(L964="","",$B$2&amp;K964&amp;$B$2&amp;$B$1&amp;L964)</f>
        <v/>
      </c>
      <c r="V964" s="3" t="str">
        <f>IF(N964="","",$B$2&amp;M964&amp;$B$2&amp;$B$1&amp;N964)</f>
        <v/>
      </c>
      <c r="W964" s="3" t="str">
        <f>IF(P964="","",$B$2&amp;O964&amp;$B$2&amp;$B$1&amp;P964)</f>
        <v/>
      </c>
      <c r="X964" s="3" t="str">
        <f>IF(R964="","",$B$2&amp;Q964&amp;$B$2&amp;$B$1&amp;R964)</f>
        <v/>
      </c>
      <c r="Y964" s="3" t="str">
        <f t="shared" si="274"/>
        <v>{"AtkPower":0.9}</v>
      </c>
      <c r="Z964" s="11" t="s">
        <v>600</v>
      </c>
      <c r="AA964" s="11" t="str">
        <f t="shared" si="288"/>
        <v>5级：根据伤害回复生命的比例提升至&lt;c=A6EC41&gt;90%&lt;/c&gt;</v>
      </c>
      <c r="AB964" s="11"/>
      <c r="AC964" s="11"/>
      <c r="AD964" s="11">
        <v>5</v>
      </c>
      <c r="AE964" s="11"/>
      <c r="AF964" s="11" t="s">
        <v>345</v>
      </c>
      <c r="AG964" s="11"/>
      <c r="AH964" s="11"/>
      <c r="AI964" s="11"/>
      <c r="AJ964" s="11" t="s">
        <v>577</v>
      </c>
      <c r="AK964" s="11" t="str">
        <f>$B$6</f>
        <v>&lt;c=A6EC41&gt;</v>
      </c>
      <c r="AL964" s="11" t="str">
        <f t="shared" si="294"/>
        <v>90%</v>
      </c>
      <c r="AM964" s="11" t="s">
        <v>298</v>
      </c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 t="str">
        <f t="shared" si="275"/>
        <v>核心技能造成伤害时回复生命</v>
      </c>
      <c r="BQ964" s="11" t="str">
        <f t="shared" si="287"/>
        <v>5级：根据伤害回复生命的比例提升至&lt;c=A6EC41&gt;90%&lt;/c&gt;</v>
      </c>
      <c r="BR964" s="1">
        <f t="shared" si="278"/>
        <v>4</v>
      </c>
      <c r="BS964" s="1">
        <f t="shared" si="279"/>
        <v>405</v>
      </c>
      <c r="BT964" s="1">
        <f>COUNTIF($BS$10:BS964,601)</f>
        <v>20</v>
      </c>
      <c r="BU964" s="1">
        <f t="shared" si="280"/>
        <v>0</v>
      </c>
    </row>
    <row r="965" spans="2:73">
      <c r="B965" s="1" t="str">
        <f t="shared" si="276"/>
        <v>SkillDescBrief// 战斗被动</v>
      </c>
      <c r="C965" s="1" t="str">
        <f t="shared" si="277"/>
        <v>SkillDescDetail// 战斗被动2</v>
      </c>
      <c r="D965" s="7" t="s">
        <v>338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 t="str">
        <f t="shared" si="274"/>
        <v/>
      </c>
      <c r="Z965" s="10" t="s">
        <v>336</v>
      </c>
      <c r="AA965" s="10" t="str">
        <f t="shared" si="288"/>
        <v/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 t="str">
        <f t="shared" si="275"/>
        <v/>
      </c>
      <c r="BQ965" s="10" t="str">
        <f t="shared" si="287"/>
        <v/>
      </c>
      <c r="BR965" s="1">
        <f t="shared" si="278"/>
        <v>0</v>
      </c>
      <c r="BS965" s="1">
        <f t="shared" si="279"/>
        <v>0</v>
      </c>
      <c r="BT965" s="1">
        <f>COUNTIF($BS$10:BS965,601)</f>
        <v>20</v>
      </c>
      <c r="BU965" s="1">
        <f t="shared" si="280"/>
        <v>0</v>
      </c>
    </row>
    <row r="966" spans="2:73">
      <c r="B966" s="1" t="str">
        <f t="shared" si="276"/>
        <v>SkillDescBrief4100105</v>
      </c>
      <c r="C966" s="1" t="str">
        <f t="shared" si="277"/>
        <v>SkillDescDetail410010501</v>
      </c>
      <c r="D966" s="3">
        <v>410010501</v>
      </c>
      <c r="E966" s="3">
        <v>4100105</v>
      </c>
      <c r="F966" s="3">
        <v>1</v>
      </c>
      <c r="G966" s="3" t="s">
        <v>332</v>
      </c>
      <c r="H966" s="3"/>
      <c r="I966" s="3" t="s">
        <v>333</v>
      </c>
      <c r="J966" s="3"/>
      <c r="K966" s="3" t="s">
        <v>334</v>
      </c>
      <c r="L966" s="3"/>
      <c r="M966" s="3"/>
      <c r="N966" s="3"/>
      <c r="O966" s="3"/>
      <c r="P966" s="3"/>
      <c r="Q966" s="3" t="s">
        <v>335</v>
      </c>
      <c r="R966" s="3"/>
      <c r="S966" s="3" t="str">
        <f>IF(H966="","",$B$2&amp;G966&amp;$B$2&amp;$B$1&amp;H966)</f>
        <v/>
      </c>
      <c r="T966" s="3" t="str">
        <f>IF(J966="","",$B$2&amp;I966&amp;$B$2&amp;$B$1&amp;J966)</f>
        <v/>
      </c>
      <c r="U966" s="3" t="str">
        <f>IF(L966="","",$B$2&amp;K966&amp;$B$2&amp;$B$1&amp;L966)</f>
        <v/>
      </c>
      <c r="V966" s="3" t="str">
        <f>IF(N966="","",$B$2&amp;M966&amp;$B$2&amp;$B$1&amp;N966)</f>
        <v/>
      </c>
      <c r="W966" s="3" t="str">
        <f>IF(P966="","",$B$2&amp;O966&amp;$B$2&amp;$B$1&amp;P966)</f>
        <v/>
      </c>
      <c r="X966" s="3" t="str">
        <f>IF(R966="","",$B$2&amp;Q966&amp;$B$2&amp;$B$1&amp;R966)</f>
        <v/>
      </c>
      <c r="Y966" s="3" t="str">
        <f t="shared" si="274"/>
        <v>{}</v>
      </c>
      <c r="Z966" s="11" t="s">
        <v>336</v>
      </c>
      <c r="AA966" s="11" t="str">
        <f t="shared" si="288"/>
        <v/>
      </c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 t="str">
        <f t="shared" si="275"/>
        <v/>
      </c>
      <c r="BQ966" s="11" t="str">
        <f t="shared" si="287"/>
        <v/>
      </c>
      <c r="BR966" s="1">
        <f t="shared" si="278"/>
        <v>5</v>
      </c>
      <c r="BS966" s="1">
        <f t="shared" si="279"/>
        <v>501</v>
      </c>
      <c r="BT966" s="1">
        <f>COUNTIF($BS$10:BS966,601)</f>
        <v>20</v>
      </c>
      <c r="BU966" s="1">
        <f t="shared" si="280"/>
        <v>0</v>
      </c>
    </row>
    <row r="967" spans="2:73">
      <c r="B967" s="1" t="str">
        <f t="shared" si="276"/>
        <v>SkillDescBrief4100105</v>
      </c>
      <c r="C967" s="1" t="str">
        <f t="shared" si="277"/>
        <v>SkillDescDetail410010502</v>
      </c>
      <c r="D967" s="3">
        <v>410010502</v>
      </c>
      <c r="E967" s="3">
        <v>4100105</v>
      </c>
      <c r="F967" s="3">
        <v>2</v>
      </c>
      <c r="G967" s="3" t="s">
        <v>332</v>
      </c>
      <c r="H967" s="3"/>
      <c r="I967" s="3" t="s">
        <v>333</v>
      </c>
      <c r="J967" s="3"/>
      <c r="K967" s="3" t="s">
        <v>334</v>
      </c>
      <c r="L967" s="3"/>
      <c r="M967" s="3"/>
      <c r="N967" s="3"/>
      <c r="O967" s="3"/>
      <c r="P967" s="3"/>
      <c r="Q967" s="3" t="s">
        <v>335</v>
      </c>
      <c r="R967" s="3"/>
      <c r="S967" s="3" t="str">
        <f>IF(H967="","",$B$2&amp;G967&amp;$B$2&amp;$B$1&amp;H967)</f>
        <v/>
      </c>
      <c r="T967" s="3" t="str">
        <f>IF(J967="","",$B$2&amp;I967&amp;$B$2&amp;$B$1&amp;J967)</f>
        <v/>
      </c>
      <c r="U967" s="3" t="str">
        <f>IF(L967="","",$B$2&amp;K967&amp;$B$2&amp;$B$1&amp;L967)</f>
        <v/>
      </c>
      <c r="V967" s="3" t="str">
        <f>IF(N967="","",$B$2&amp;M967&amp;$B$2&amp;$B$1&amp;N967)</f>
        <v/>
      </c>
      <c r="W967" s="3" t="str">
        <f>IF(P967="","",$B$2&amp;O967&amp;$B$2&amp;$B$1&amp;P967)</f>
        <v/>
      </c>
      <c r="X967" s="3" t="str">
        <f>IF(R967="","",$B$2&amp;Q967&amp;$B$2&amp;$B$1&amp;R967)</f>
        <v/>
      </c>
      <c r="Y967" s="3" t="str">
        <f t="shared" si="274"/>
        <v>{}</v>
      </c>
      <c r="Z967" s="11" t="s">
        <v>336</v>
      </c>
      <c r="AA967" s="11" t="str">
        <f t="shared" si="288"/>
        <v/>
      </c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 t="str">
        <f t="shared" si="275"/>
        <v/>
      </c>
      <c r="BQ967" s="11" t="str">
        <f t="shared" si="287"/>
        <v/>
      </c>
      <c r="BR967" s="1">
        <f t="shared" si="278"/>
        <v>5</v>
      </c>
      <c r="BS967" s="1">
        <f t="shared" si="279"/>
        <v>502</v>
      </c>
      <c r="BT967" s="1">
        <f>COUNTIF($BS$10:BS967,601)</f>
        <v>20</v>
      </c>
      <c r="BU967" s="1">
        <f t="shared" si="280"/>
        <v>0</v>
      </c>
    </row>
    <row r="968" spans="2:73">
      <c r="B968" s="1" t="str">
        <f t="shared" si="276"/>
        <v>SkillDescBrief4100105</v>
      </c>
      <c r="C968" s="1" t="str">
        <f t="shared" si="277"/>
        <v>SkillDescDetail410010503</v>
      </c>
      <c r="D968" s="3">
        <v>410010503</v>
      </c>
      <c r="E968" s="3">
        <v>4100105</v>
      </c>
      <c r="F968" s="3">
        <v>3</v>
      </c>
      <c r="G968" s="3" t="s">
        <v>332</v>
      </c>
      <c r="H968" s="3"/>
      <c r="I968" s="3" t="s">
        <v>333</v>
      </c>
      <c r="J968" s="3"/>
      <c r="K968" s="3" t="s">
        <v>334</v>
      </c>
      <c r="L968" s="3"/>
      <c r="M968" s="3"/>
      <c r="N968" s="3"/>
      <c r="O968" s="3"/>
      <c r="P968" s="3"/>
      <c r="Q968" s="3" t="s">
        <v>335</v>
      </c>
      <c r="R968" s="3"/>
      <c r="S968" s="3" t="str">
        <f>IF(H968="","",$B$2&amp;G968&amp;$B$2&amp;$B$1&amp;H968)</f>
        <v/>
      </c>
      <c r="T968" s="3" t="str">
        <f>IF(J968="","",$B$2&amp;I968&amp;$B$2&amp;$B$1&amp;J968)</f>
        <v/>
      </c>
      <c r="U968" s="3" t="str">
        <f>IF(L968="","",$B$2&amp;K968&amp;$B$2&amp;$B$1&amp;L968)</f>
        <v/>
      </c>
      <c r="V968" s="3" t="str">
        <f>IF(N968="","",$B$2&amp;M968&amp;$B$2&amp;$B$1&amp;N968)</f>
        <v/>
      </c>
      <c r="W968" s="3" t="str">
        <f>IF(P968="","",$B$2&amp;O968&amp;$B$2&amp;$B$1&amp;P968)</f>
        <v/>
      </c>
      <c r="X968" s="3" t="str">
        <f>IF(R968="","",$B$2&amp;Q968&amp;$B$2&amp;$B$1&amp;R968)</f>
        <v/>
      </c>
      <c r="Y968" s="3" t="str">
        <f t="shared" si="274"/>
        <v>{}</v>
      </c>
      <c r="Z968" s="11" t="s">
        <v>336</v>
      </c>
      <c r="AA968" s="11" t="str">
        <f t="shared" si="288"/>
        <v/>
      </c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 t="str">
        <f t="shared" si="275"/>
        <v/>
      </c>
      <c r="BQ968" s="11" t="str">
        <f t="shared" si="287"/>
        <v/>
      </c>
      <c r="BR968" s="1">
        <f t="shared" si="278"/>
        <v>5</v>
      </c>
      <c r="BS968" s="1">
        <f t="shared" si="279"/>
        <v>503</v>
      </c>
      <c r="BT968" s="1">
        <f>COUNTIF($BS$10:BS968,601)</f>
        <v>20</v>
      </c>
      <c r="BU968" s="1">
        <f t="shared" si="280"/>
        <v>0</v>
      </c>
    </row>
    <row r="969" spans="2:73">
      <c r="B969" s="1" t="str">
        <f t="shared" si="276"/>
        <v>SkillDescBrief4100105</v>
      </c>
      <c r="C969" s="1" t="str">
        <f t="shared" si="277"/>
        <v>SkillDescDetail410010504</v>
      </c>
      <c r="D969" s="3">
        <v>410010504</v>
      </c>
      <c r="E969" s="3">
        <v>4100105</v>
      </c>
      <c r="F969" s="3">
        <v>4</v>
      </c>
      <c r="G969" s="3" t="s">
        <v>332</v>
      </c>
      <c r="H969" s="3"/>
      <c r="I969" s="3" t="s">
        <v>333</v>
      </c>
      <c r="J969" s="3"/>
      <c r="K969" s="3" t="s">
        <v>334</v>
      </c>
      <c r="L969" s="3"/>
      <c r="M969" s="3"/>
      <c r="N969" s="3"/>
      <c r="O969" s="3"/>
      <c r="P969" s="3"/>
      <c r="Q969" s="3" t="s">
        <v>335</v>
      </c>
      <c r="R969" s="3"/>
      <c r="S969" s="3" t="str">
        <f>IF(H969="","",$B$2&amp;G969&amp;$B$2&amp;$B$1&amp;H969)</f>
        <v/>
      </c>
      <c r="T969" s="3" t="str">
        <f>IF(J969="","",$B$2&amp;I969&amp;$B$2&amp;$B$1&amp;J969)</f>
        <v/>
      </c>
      <c r="U969" s="3" t="str">
        <f>IF(L969="","",$B$2&amp;K969&amp;$B$2&amp;$B$1&amp;L969)</f>
        <v/>
      </c>
      <c r="V969" s="3" t="str">
        <f>IF(N969="","",$B$2&amp;M969&amp;$B$2&amp;$B$1&amp;N969)</f>
        <v/>
      </c>
      <c r="W969" s="3" t="str">
        <f>IF(P969="","",$B$2&amp;O969&amp;$B$2&amp;$B$1&amp;P969)</f>
        <v/>
      </c>
      <c r="X969" s="3" t="str">
        <f>IF(R969="","",$B$2&amp;Q969&amp;$B$2&amp;$B$1&amp;R969)</f>
        <v/>
      </c>
      <c r="Y969" s="3" t="str">
        <f t="shared" si="274"/>
        <v>{}</v>
      </c>
      <c r="Z969" s="11" t="s">
        <v>336</v>
      </c>
      <c r="AA969" s="11" t="str">
        <f t="shared" si="288"/>
        <v/>
      </c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 t="str">
        <f t="shared" si="275"/>
        <v/>
      </c>
      <c r="BQ969" s="11" t="str">
        <f t="shared" si="287"/>
        <v/>
      </c>
      <c r="BR969" s="1">
        <f t="shared" si="278"/>
        <v>5</v>
      </c>
      <c r="BS969" s="1">
        <f t="shared" si="279"/>
        <v>504</v>
      </c>
      <c r="BT969" s="1">
        <f>COUNTIF($BS$10:BS969,601)</f>
        <v>20</v>
      </c>
      <c r="BU969" s="1">
        <f t="shared" si="280"/>
        <v>0</v>
      </c>
    </row>
    <row r="970" spans="2:73">
      <c r="B970" s="1" t="str">
        <f t="shared" si="276"/>
        <v>SkillDescBrief4100105</v>
      </c>
      <c r="C970" s="1" t="str">
        <f t="shared" si="277"/>
        <v>SkillDescDetail410010505</v>
      </c>
      <c r="D970" s="3">
        <v>410010505</v>
      </c>
      <c r="E970" s="3">
        <v>4100105</v>
      </c>
      <c r="F970" s="3">
        <v>5</v>
      </c>
      <c r="G970" s="3" t="s">
        <v>332</v>
      </c>
      <c r="H970" s="3"/>
      <c r="I970" s="3" t="s">
        <v>333</v>
      </c>
      <c r="J970" s="3"/>
      <c r="K970" s="3" t="s">
        <v>334</v>
      </c>
      <c r="L970" s="3"/>
      <c r="M970" s="3"/>
      <c r="N970" s="3"/>
      <c r="O970" s="3"/>
      <c r="P970" s="3"/>
      <c r="Q970" s="3" t="s">
        <v>335</v>
      </c>
      <c r="R970" s="3"/>
      <c r="S970" s="3" t="str">
        <f>IF(H970="","",$B$2&amp;G970&amp;$B$2&amp;$B$1&amp;H970)</f>
        <v/>
      </c>
      <c r="T970" s="3" t="str">
        <f>IF(J970="","",$B$2&amp;I970&amp;$B$2&amp;$B$1&amp;J970)</f>
        <v/>
      </c>
      <c r="U970" s="3" t="str">
        <f>IF(L970="","",$B$2&amp;K970&amp;$B$2&amp;$B$1&amp;L970)</f>
        <v/>
      </c>
      <c r="V970" s="3" t="str">
        <f>IF(N970="","",$B$2&amp;M970&amp;$B$2&amp;$B$1&amp;N970)</f>
        <v/>
      </c>
      <c r="W970" s="3" t="str">
        <f>IF(P970="","",$B$2&amp;O970&amp;$B$2&amp;$B$1&amp;P970)</f>
        <v/>
      </c>
      <c r="X970" s="3" t="str">
        <f>IF(R970="","",$B$2&amp;Q970&amp;$B$2&amp;$B$1&amp;R970)</f>
        <v/>
      </c>
      <c r="Y970" s="3" t="str">
        <f t="shared" ref="Y970:Y1033" si="295">IF(E970="","",$A$3&amp;_xlfn.TEXTJOIN($C$1,1,S970:X970)&amp;$A$4)</f>
        <v>{}</v>
      </c>
      <c r="Z970" s="11" t="s">
        <v>336</v>
      </c>
      <c r="AA970" s="11" t="str">
        <f t="shared" si="288"/>
        <v/>
      </c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 t="str">
        <f t="shared" ref="BP970:BP1033" si="296">Z970</f>
        <v/>
      </c>
      <c r="BQ970" s="11" t="str">
        <f t="shared" si="287"/>
        <v/>
      </c>
      <c r="BR970" s="1">
        <f t="shared" si="278"/>
        <v>5</v>
      </c>
      <c r="BS970" s="1">
        <f t="shared" si="279"/>
        <v>505</v>
      </c>
      <c r="BT970" s="1">
        <f>COUNTIF($BS$10:BS970,601)</f>
        <v>20</v>
      </c>
      <c r="BU970" s="1">
        <f t="shared" si="280"/>
        <v>0</v>
      </c>
    </row>
    <row r="971" spans="2:73">
      <c r="B971" s="1" t="str">
        <f t="shared" ref="B971:B1034" si="297">$C$3&amp;LEFT($D971,7)</f>
        <v>SkillDescBrief// 战斗被动</v>
      </c>
      <c r="C971" s="1" t="str">
        <f t="shared" ref="C971:C1034" si="298">$C$4&amp;$D971</f>
        <v>SkillDescDetail// 战斗被动3</v>
      </c>
      <c r="D971" s="7" t="s">
        <v>339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 t="str">
        <f t="shared" si="295"/>
        <v/>
      </c>
      <c r="Z971" s="10" t="s">
        <v>336</v>
      </c>
      <c r="AA971" s="10" t="str">
        <f t="shared" si="288"/>
        <v/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 t="str">
        <f t="shared" si="296"/>
        <v/>
      </c>
      <c r="BQ971" s="10" t="str">
        <f t="shared" si="287"/>
        <v/>
      </c>
      <c r="BR971" s="1">
        <f t="shared" ref="BR971:BR1034" si="299">MOD(E971,100)</f>
        <v>0</v>
      </c>
      <c r="BS971" s="1">
        <f t="shared" ref="BS971:BS1034" si="300">BR971*100+F971</f>
        <v>0</v>
      </c>
      <c r="BT971" s="1">
        <f>COUNTIF($BS$10:BS971,601)</f>
        <v>20</v>
      </c>
      <c r="BU971" s="1">
        <f t="shared" ref="BU971:BU1034" si="301">IF(MOD(BT971,2)=0,0,1)</f>
        <v>0</v>
      </c>
    </row>
    <row r="972" spans="2:73">
      <c r="B972" s="1" t="str">
        <f t="shared" si="297"/>
        <v>SkillDescBrief4100106</v>
      </c>
      <c r="C972" s="1" t="str">
        <f t="shared" si="298"/>
        <v>SkillDescDetail410010601</v>
      </c>
      <c r="D972" s="3">
        <v>410010601</v>
      </c>
      <c r="E972" s="3">
        <v>4100106</v>
      </c>
      <c r="F972" s="3">
        <v>1</v>
      </c>
      <c r="G972" s="3" t="s">
        <v>332</v>
      </c>
      <c r="H972" s="3"/>
      <c r="I972" s="3" t="s">
        <v>333</v>
      </c>
      <c r="J972" s="3"/>
      <c r="K972" s="3" t="s">
        <v>334</v>
      </c>
      <c r="L972" s="3"/>
      <c r="M972" s="3"/>
      <c r="N972" s="3"/>
      <c r="O972" s="3"/>
      <c r="P972" s="3"/>
      <c r="Q972" s="3" t="s">
        <v>335</v>
      </c>
      <c r="R972" s="3"/>
      <c r="S972" s="3" t="str">
        <f>IF(H972="","",$B$2&amp;G972&amp;$B$2&amp;$B$1&amp;H972)</f>
        <v/>
      </c>
      <c r="T972" s="3" t="str">
        <f>IF(J972="","",$B$2&amp;I972&amp;$B$2&amp;$B$1&amp;J972)</f>
        <v/>
      </c>
      <c r="U972" s="3" t="str">
        <f>IF(L972="","",$B$2&amp;K972&amp;$B$2&amp;$B$1&amp;L972)</f>
        <v/>
      </c>
      <c r="V972" s="3" t="str">
        <f>IF(N972="","",$B$2&amp;M972&amp;$B$2&amp;$B$1&amp;N972)</f>
        <v/>
      </c>
      <c r="W972" s="3" t="str">
        <f>IF(P972="","",$B$2&amp;O972&amp;$B$2&amp;$B$1&amp;P972)</f>
        <v/>
      </c>
      <c r="X972" s="3" t="str">
        <f>IF(R972="","",$B$2&amp;Q972&amp;$B$2&amp;$B$1&amp;R972)</f>
        <v/>
      </c>
      <c r="Y972" s="3" t="str">
        <f t="shared" si="295"/>
        <v>{}</v>
      </c>
      <c r="Z972" s="11" t="s">
        <v>367</v>
      </c>
      <c r="AA972" s="11" t="str">
        <f t="shared" si="28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972" s="11"/>
      <c r="AC972" s="11"/>
      <c r="AD972" s="11"/>
      <c r="AE972" s="11"/>
      <c r="AF972" s="11"/>
      <c r="AG972" s="11"/>
      <c r="AH972" s="11"/>
      <c r="AI972" s="11"/>
      <c r="AJ972" s="11" t="s">
        <v>368</v>
      </c>
      <c r="AK972" s="11" t="str">
        <f>$B$6</f>
        <v>&lt;c=A6EC41&gt;</v>
      </c>
      <c r="AL972" s="11">
        <v>1</v>
      </c>
      <c r="AM972" s="11" t="s">
        <v>298</v>
      </c>
      <c r="AN972" s="11" t="s">
        <v>369</v>
      </c>
      <c r="AO972" s="11" t="str">
        <f t="shared" ref="AO972:AO976" si="302">$B$8&amp;$B$6</f>
        <v>&lt;q=attr_atk&gt;&lt;c=A6EC41&gt;</v>
      </c>
      <c r="AP972" s="11" t="str">
        <f t="shared" ref="AP972:AP976" si="303">ROUND($H972*100,2)&amp;"%"</f>
        <v>0%</v>
      </c>
      <c r="AQ972" s="11" t="s">
        <v>298</v>
      </c>
      <c r="AR972" s="11" t="s">
        <v>370</v>
      </c>
      <c r="AS972" s="11" t="str">
        <f>$B$6</f>
        <v>&lt;c=A6EC41&gt;</v>
      </c>
      <c r="AT972" s="11">
        <v>1</v>
      </c>
      <c r="AU972" s="11" t="s">
        <v>298</v>
      </c>
      <c r="AV972" s="11" t="s">
        <v>371</v>
      </c>
      <c r="AW972" s="11" t="str">
        <f>$B$6</f>
        <v>&lt;c=A6EC41&gt;</v>
      </c>
      <c r="AX972" s="11">
        <v>6</v>
      </c>
      <c r="AY972" s="11" t="s">
        <v>298</v>
      </c>
      <c r="AZ972" s="11" t="s">
        <v>372</v>
      </c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 t="str">
        <f t="shared" si="296"/>
        <v>这是一个专属装备技能，它很好很强大</v>
      </c>
      <c r="BQ972" s="11" t="str">
        <f t="shared" si="28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972" s="1">
        <f t="shared" si="299"/>
        <v>6</v>
      </c>
      <c r="BS972" s="1">
        <f t="shared" si="300"/>
        <v>601</v>
      </c>
      <c r="BT972" s="1">
        <f>COUNTIF($BS$10:BS972,601)</f>
        <v>21</v>
      </c>
      <c r="BU972" s="1">
        <f t="shared" si="301"/>
        <v>1</v>
      </c>
    </row>
    <row r="973" spans="2:73">
      <c r="B973" s="1" t="str">
        <f t="shared" si="297"/>
        <v>SkillDescBrief4100106</v>
      </c>
      <c r="C973" s="1" t="str">
        <f t="shared" si="298"/>
        <v>SkillDescDetail410010602</v>
      </c>
      <c r="D973" s="3">
        <v>410010602</v>
      </c>
      <c r="E973" s="3">
        <v>4100106</v>
      </c>
      <c r="F973" s="3">
        <v>2</v>
      </c>
      <c r="G973" s="3" t="s">
        <v>332</v>
      </c>
      <c r="H973" s="3"/>
      <c r="I973" s="3" t="s">
        <v>333</v>
      </c>
      <c r="J973" s="3"/>
      <c r="K973" s="3" t="s">
        <v>334</v>
      </c>
      <c r="L973" s="3"/>
      <c r="M973" s="3"/>
      <c r="N973" s="3"/>
      <c r="O973" s="3"/>
      <c r="P973" s="3"/>
      <c r="Q973" s="3" t="s">
        <v>335</v>
      </c>
      <c r="R973" s="3"/>
      <c r="S973" s="3" t="str">
        <f>IF(H973="","",$B$2&amp;G973&amp;$B$2&amp;$B$1&amp;H973)</f>
        <v/>
      </c>
      <c r="T973" s="3" t="str">
        <f>IF(J973="","",$B$2&amp;I973&amp;$B$2&amp;$B$1&amp;J973)</f>
        <v/>
      </c>
      <c r="U973" s="3" t="str">
        <f>IF(L973="","",$B$2&amp;K973&amp;$B$2&amp;$B$1&amp;L973)</f>
        <v/>
      </c>
      <c r="V973" s="3" t="str">
        <f>IF(N973="","",$B$2&amp;M973&amp;$B$2&amp;$B$1&amp;N973)</f>
        <v/>
      </c>
      <c r="W973" s="3" t="str">
        <f>IF(P973="","",$B$2&amp;O973&amp;$B$2&amp;$B$1&amp;P973)</f>
        <v/>
      </c>
      <c r="X973" s="3" t="str">
        <f>IF(R973="","",$B$2&amp;Q973&amp;$B$2&amp;$B$1&amp;R973)</f>
        <v/>
      </c>
      <c r="Y973" s="3" t="str">
        <f t="shared" si="295"/>
        <v>{}</v>
      </c>
      <c r="Z973" s="11" t="s">
        <v>367</v>
      </c>
      <c r="AA973" s="11" t="str">
        <f t="shared" si="288"/>
        <v>2级：伤害提升至&lt;q=attr_atk&gt;&lt;c=A6EC41&gt;0%&lt;/c&gt;</v>
      </c>
      <c r="AB973" s="11"/>
      <c r="AC973" s="11"/>
      <c r="AD973" s="11">
        <v>2</v>
      </c>
      <c r="AE973" s="11"/>
      <c r="AF973" s="11" t="s">
        <v>345</v>
      </c>
      <c r="AG973" s="11"/>
      <c r="AH973" s="11"/>
      <c r="AI973" s="11"/>
      <c r="AJ973" s="11"/>
      <c r="AK973" s="11"/>
      <c r="AL973" s="11"/>
      <c r="AM973" s="11"/>
      <c r="AN973" s="11" t="s">
        <v>346</v>
      </c>
      <c r="AO973" s="11" t="str">
        <f t="shared" si="302"/>
        <v>&lt;q=attr_atk&gt;&lt;c=A6EC41&gt;</v>
      </c>
      <c r="AP973" s="11" t="str">
        <f t="shared" si="303"/>
        <v>0%</v>
      </c>
      <c r="AQ973" s="11" t="s">
        <v>298</v>
      </c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 t="str">
        <f t="shared" si="296"/>
        <v>这是一个专属装备技能，它很好很强大</v>
      </c>
      <c r="BQ973" s="11" t="str">
        <f t="shared" si="287"/>
        <v>2级：伤害提升至&lt;q=attr_atk&gt;&lt;c=A6EC41&gt;0%&lt;/c&gt;</v>
      </c>
      <c r="BR973" s="1">
        <f t="shared" si="299"/>
        <v>6</v>
      </c>
      <c r="BS973" s="1">
        <f t="shared" si="300"/>
        <v>602</v>
      </c>
      <c r="BT973" s="1">
        <f>COUNTIF($BS$10:BS973,601)</f>
        <v>21</v>
      </c>
      <c r="BU973" s="1">
        <f t="shared" si="301"/>
        <v>1</v>
      </c>
    </row>
    <row r="974" spans="2:73">
      <c r="B974" s="1" t="str">
        <f t="shared" si="297"/>
        <v>SkillDescBrief4100106</v>
      </c>
      <c r="C974" s="1" t="str">
        <f t="shared" si="298"/>
        <v>SkillDescDetail410010603</v>
      </c>
      <c r="D974" s="3">
        <v>410010603</v>
      </c>
      <c r="E974" s="3">
        <v>4100106</v>
      </c>
      <c r="F974" s="3">
        <v>3</v>
      </c>
      <c r="G974" s="3" t="s">
        <v>332</v>
      </c>
      <c r="H974" s="3"/>
      <c r="I974" s="3" t="s">
        <v>333</v>
      </c>
      <c r="J974" s="3"/>
      <c r="K974" s="3" t="s">
        <v>334</v>
      </c>
      <c r="L974" s="3"/>
      <c r="M974" s="3"/>
      <c r="N974" s="3"/>
      <c r="O974" s="3"/>
      <c r="P974" s="3"/>
      <c r="Q974" s="3" t="s">
        <v>335</v>
      </c>
      <c r="R974" s="3"/>
      <c r="S974" s="3" t="str">
        <f>IF(H974="","",$B$2&amp;G974&amp;$B$2&amp;$B$1&amp;H974)</f>
        <v/>
      </c>
      <c r="T974" s="3" t="str">
        <f>IF(J974="","",$B$2&amp;I974&amp;$B$2&amp;$B$1&amp;J974)</f>
        <v/>
      </c>
      <c r="U974" s="3" t="str">
        <f>IF(L974="","",$B$2&amp;K974&amp;$B$2&amp;$B$1&amp;L974)</f>
        <v/>
      </c>
      <c r="V974" s="3" t="str">
        <f>IF(N974="","",$B$2&amp;M974&amp;$B$2&amp;$B$1&amp;N974)</f>
        <v/>
      </c>
      <c r="W974" s="3" t="str">
        <f>IF(P974="","",$B$2&amp;O974&amp;$B$2&amp;$B$1&amp;P974)</f>
        <v/>
      </c>
      <c r="X974" s="3" t="str">
        <f>IF(R974="","",$B$2&amp;Q974&amp;$B$2&amp;$B$1&amp;R974)</f>
        <v/>
      </c>
      <c r="Y974" s="3" t="str">
        <f t="shared" si="295"/>
        <v>{}</v>
      </c>
      <c r="Z974" s="11" t="s">
        <v>367</v>
      </c>
      <c r="AA974" s="11" t="str">
        <f t="shared" si="288"/>
        <v>3级：伤害提升至&lt;q=attr_atk&gt;&lt;c=A6EC41&gt;0%&lt;/c&gt;</v>
      </c>
      <c r="AB974" s="11"/>
      <c r="AC974" s="11"/>
      <c r="AD974" s="11">
        <v>3</v>
      </c>
      <c r="AE974" s="11"/>
      <c r="AF974" s="11" t="s">
        <v>345</v>
      </c>
      <c r="AG974" s="11"/>
      <c r="AH974" s="11"/>
      <c r="AI974" s="11"/>
      <c r="AJ974" s="11"/>
      <c r="AK974" s="11"/>
      <c r="AL974" s="11"/>
      <c r="AM974" s="11"/>
      <c r="AN974" s="11" t="s">
        <v>346</v>
      </c>
      <c r="AO974" s="11" t="str">
        <f t="shared" si="302"/>
        <v>&lt;q=attr_atk&gt;&lt;c=A6EC41&gt;</v>
      </c>
      <c r="AP974" s="11" t="str">
        <f t="shared" si="303"/>
        <v>0%</v>
      </c>
      <c r="AQ974" s="11" t="s">
        <v>298</v>
      </c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 t="str">
        <f t="shared" si="296"/>
        <v>这是一个专属装备技能，它很好很强大</v>
      </c>
      <c r="BQ974" s="11" t="str">
        <f t="shared" si="287"/>
        <v>3级：伤害提升至&lt;q=attr_atk&gt;&lt;c=A6EC41&gt;0%&lt;/c&gt;</v>
      </c>
      <c r="BR974" s="1">
        <f t="shared" si="299"/>
        <v>6</v>
      </c>
      <c r="BS974" s="1">
        <f t="shared" si="300"/>
        <v>603</v>
      </c>
      <c r="BT974" s="1">
        <f>COUNTIF($BS$10:BS974,601)</f>
        <v>21</v>
      </c>
      <c r="BU974" s="1">
        <f t="shared" si="301"/>
        <v>1</v>
      </c>
    </row>
    <row r="975" spans="2:73">
      <c r="B975" s="1" t="str">
        <f t="shared" si="297"/>
        <v>SkillDescBrief4100106</v>
      </c>
      <c r="C975" s="1" t="str">
        <f t="shared" si="298"/>
        <v>SkillDescDetail410010604</v>
      </c>
      <c r="D975" s="3">
        <v>410010604</v>
      </c>
      <c r="E975" s="3">
        <v>4100106</v>
      </c>
      <c r="F975" s="3">
        <v>4</v>
      </c>
      <c r="G975" s="3" t="s">
        <v>332</v>
      </c>
      <c r="H975" s="3"/>
      <c r="I975" s="3" t="s">
        <v>333</v>
      </c>
      <c r="J975" s="3"/>
      <c r="K975" s="3" t="s">
        <v>334</v>
      </c>
      <c r="L975" s="3"/>
      <c r="M975" s="3"/>
      <c r="N975" s="3"/>
      <c r="O975" s="3"/>
      <c r="P975" s="3"/>
      <c r="Q975" s="3" t="s">
        <v>335</v>
      </c>
      <c r="R975" s="3"/>
      <c r="S975" s="3" t="str">
        <f>IF(H975="","",$B$2&amp;G975&amp;$B$2&amp;$B$1&amp;H975)</f>
        <v/>
      </c>
      <c r="T975" s="3" t="str">
        <f>IF(J975="","",$B$2&amp;I975&amp;$B$2&amp;$B$1&amp;J975)</f>
        <v/>
      </c>
      <c r="U975" s="3" t="str">
        <f>IF(L975="","",$B$2&amp;K975&amp;$B$2&amp;$B$1&amp;L975)</f>
        <v/>
      </c>
      <c r="V975" s="3" t="str">
        <f>IF(N975="","",$B$2&amp;M975&amp;$B$2&amp;$B$1&amp;N975)</f>
        <v/>
      </c>
      <c r="W975" s="3" t="str">
        <f>IF(P975="","",$B$2&amp;O975&amp;$B$2&amp;$B$1&amp;P975)</f>
        <v/>
      </c>
      <c r="X975" s="3" t="str">
        <f>IF(R975="","",$B$2&amp;Q975&amp;$B$2&amp;$B$1&amp;R975)</f>
        <v/>
      </c>
      <c r="Y975" s="3" t="str">
        <f t="shared" si="295"/>
        <v>{}</v>
      </c>
      <c r="Z975" s="11" t="s">
        <v>367</v>
      </c>
      <c r="AA975" s="11" t="str">
        <f t="shared" si="288"/>
        <v>4级：伤害提升至&lt;q=attr_atk&gt;&lt;c=A6EC41&gt;0%&lt;/c&gt;</v>
      </c>
      <c r="AB975" s="11"/>
      <c r="AC975" s="11"/>
      <c r="AD975" s="11">
        <v>4</v>
      </c>
      <c r="AE975" s="11"/>
      <c r="AF975" s="11" t="s">
        <v>345</v>
      </c>
      <c r="AG975" s="11"/>
      <c r="AH975" s="11"/>
      <c r="AI975" s="11"/>
      <c r="AJ975" s="11"/>
      <c r="AK975" s="11"/>
      <c r="AL975" s="11"/>
      <c r="AM975" s="11"/>
      <c r="AN975" s="11" t="s">
        <v>346</v>
      </c>
      <c r="AO975" s="11" t="str">
        <f t="shared" si="302"/>
        <v>&lt;q=attr_atk&gt;&lt;c=A6EC41&gt;</v>
      </c>
      <c r="AP975" s="11" t="str">
        <f t="shared" si="303"/>
        <v>0%</v>
      </c>
      <c r="AQ975" s="11" t="s">
        <v>298</v>
      </c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 t="str">
        <f t="shared" si="296"/>
        <v>这是一个专属装备技能，它很好很强大</v>
      </c>
      <c r="BQ975" s="11" t="str">
        <f t="shared" si="287"/>
        <v>4级：伤害提升至&lt;q=attr_atk&gt;&lt;c=A6EC41&gt;0%&lt;/c&gt;</v>
      </c>
      <c r="BR975" s="1">
        <f t="shared" si="299"/>
        <v>6</v>
      </c>
      <c r="BS975" s="1">
        <f t="shared" si="300"/>
        <v>604</v>
      </c>
      <c r="BT975" s="1">
        <f>COUNTIF($BS$10:BS975,601)</f>
        <v>21</v>
      </c>
      <c r="BU975" s="1">
        <f t="shared" si="301"/>
        <v>1</v>
      </c>
    </row>
    <row r="976" spans="2:73">
      <c r="B976" s="1" t="str">
        <f t="shared" si="297"/>
        <v>SkillDescBrief4100106</v>
      </c>
      <c r="C976" s="1" t="str">
        <f t="shared" si="298"/>
        <v>SkillDescDetail410010605</v>
      </c>
      <c r="D976" s="3">
        <v>410010605</v>
      </c>
      <c r="E976" s="3">
        <v>4100106</v>
      </c>
      <c r="F976" s="3">
        <v>5</v>
      </c>
      <c r="G976" s="3" t="s">
        <v>332</v>
      </c>
      <c r="H976" s="3"/>
      <c r="I976" s="3" t="s">
        <v>333</v>
      </c>
      <c r="J976" s="3"/>
      <c r="K976" s="3" t="s">
        <v>334</v>
      </c>
      <c r="L976" s="3"/>
      <c r="M976" s="3"/>
      <c r="N976" s="3"/>
      <c r="O976" s="3"/>
      <c r="P976" s="3"/>
      <c r="Q976" s="3" t="s">
        <v>335</v>
      </c>
      <c r="R976" s="3"/>
      <c r="S976" s="3" t="str">
        <f>IF(H976="","",$B$2&amp;G976&amp;$B$2&amp;$B$1&amp;H976)</f>
        <v/>
      </c>
      <c r="T976" s="3" t="str">
        <f>IF(J976="","",$B$2&amp;I976&amp;$B$2&amp;$B$1&amp;J976)</f>
        <v/>
      </c>
      <c r="U976" s="3" t="str">
        <f>IF(L976="","",$B$2&amp;K976&amp;$B$2&amp;$B$1&amp;L976)</f>
        <v/>
      </c>
      <c r="V976" s="3" t="str">
        <f>IF(N976="","",$B$2&amp;M976&amp;$B$2&amp;$B$1&amp;N976)</f>
        <v/>
      </c>
      <c r="W976" s="3" t="str">
        <f>IF(P976="","",$B$2&amp;O976&amp;$B$2&amp;$B$1&amp;P976)</f>
        <v/>
      </c>
      <c r="X976" s="3" t="str">
        <f>IF(R976="","",$B$2&amp;Q976&amp;$B$2&amp;$B$1&amp;R976)</f>
        <v/>
      </c>
      <c r="Y976" s="3" t="str">
        <f t="shared" si="295"/>
        <v>{}</v>
      </c>
      <c r="Z976" s="11" t="s">
        <v>373</v>
      </c>
      <c r="AA976" s="11" t="str">
        <f t="shared" si="288"/>
        <v>5级：伤害提升至&lt;q=attr_atk&gt;&lt;c=A6EC41&gt;0%&lt;/c&gt;</v>
      </c>
      <c r="AB976" s="11"/>
      <c r="AC976" s="11"/>
      <c r="AD976" s="11">
        <v>5</v>
      </c>
      <c r="AE976" s="11"/>
      <c r="AF976" s="11" t="s">
        <v>345</v>
      </c>
      <c r="AG976" s="11"/>
      <c r="AH976" s="11"/>
      <c r="AI976" s="11"/>
      <c r="AJ976" s="11"/>
      <c r="AK976" s="11"/>
      <c r="AL976" s="11"/>
      <c r="AM976" s="11"/>
      <c r="AN976" s="11" t="s">
        <v>346</v>
      </c>
      <c r="AO976" s="11" t="str">
        <f t="shared" si="302"/>
        <v>&lt;q=attr_atk&gt;&lt;c=A6EC41&gt;</v>
      </c>
      <c r="AP976" s="11" t="str">
        <f t="shared" si="303"/>
        <v>0%</v>
      </c>
      <c r="AQ976" s="11" t="s">
        <v>298</v>
      </c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 t="str">
        <f t="shared" si="296"/>
        <v>这是一个专属装备技能，它非常好非常强大</v>
      </c>
      <c r="BQ976" s="11" t="str">
        <f t="shared" si="287"/>
        <v>5级：伤害提升至&lt;q=attr_atk&gt;&lt;c=A6EC41&gt;0%&lt;/c&gt;</v>
      </c>
      <c r="BR976" s="1">
        <f t="shared" si="299"/>
        <v>6</v>
      </c>
      <c r="BS976" s="1">
        <f t="shared" si="300"/>
        <v>605</v>
      </c>
      <c r="BT976" s="1">
        <f>COUNTIF($BS$10:BS976,601)</f>
        <v>21</v>
      </c>
      <c r="BU976" s="1">
        <f t="shared" si="301"/>
        <v>1</v>
      </c>
    </row>
    <row r="977" spans="2:73">
      <c r="B977" s="1" t="str">
        <f t="shared" si="297"/>
        <v>SkillDescBrief// 战斗被动</v>
      </c>
      <c r="C977" s="1" t="str">
        <f t="shared" si="298"/>
        <v>SkillDescDetail// 战斗被动4</v>
      </c>
      <c r="D977" s="7" t="s">
        <v>340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 t="str">
        <f t="shared" si="295"/>
        <v/>
      </c>
      <c r="Z977" s="10" t="s">
        <v>336</v>
      </c>
      <c r="AA977" s="10" t="str">
        <f t="shared" si="288"/>
        <v/>
      </c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 t="str">
        <f t="shared" si="296"/>
        <v/>
      </c>
      <c r="BQ977" s="10" t="str">
        <f t="shared" si="287"/>
        <v/>
      </c>
      <c r="BR977" s="1">
        <f t="shared" si="299"/>
        <v>0</v>
      </c>
      <c r="BS977" s="1">
        <f t="shared" si="300"/>
        <v>0</v>
      </c>
      <c r="BT977" s="1">
        <f>COUNTIF($BS$10:BS977,601)</f>
        <v>21</v>
      </c>
      <c r="BU977" s="1">
        <f t="shared" si="301"/>
        <v>1</v>
      </c>
    </row>
    <row r="978" spans="2:73">
      <c r="B978" s="1" t="str">
        <f t="shared" si="297"/>
        <v>SkillDescBrief4100107</v>
      </c>
      <c r="C978" s="1" t="str">
        <f t="shared" si="298"/>
        <v>SkillDescDetail410010701</v>
      </c>
      <c r="D978" s="3">
        <v>410010701</v>
      </c>
      <c r="E978" s="3">
        <v>4100107</v>
      </c>
      <c r="F978" s="3">
        <v>1</v>
      </c>
      <c r="G978" s="3" t="s">
        <v>332</v>
      </c>
      <c r="H978" s="3"/>
      <c r="I978" s="3" t="s">
        <v>333</v>
      </c>
      <c r="J978" s="3"/>
      <c r="K978" s="3" t="s">
        <v>334</v>
      </c>
      <c r="L978" s="3"/>
      <c r="M978" s="3"/>
      <c r="N978" s="3"/>
      <c r="O978" s="3"/>
      <c r="P978" s="3"/>
      <c r="Q978" s="3" t="s">
        <v>335</v>
      </c>
      <c r="R978" s="3"/>
      <c r="S978" s="3" t="str">
        <f>IF(H978="","",$B$2&amp;G978&amp;$B$2&amp;$B$1&amp;H978)</f>
        <v/>
      </c>
      <c r="T978" s="3" t="str">
        <f>IF(J978="","",$B$2&amp;I978&amp;$B$2&amp;$B$1&amp;J978)</f>
        <v/>
      </c>
      <c r="U978" s="3" t="str">
        <f>IF(L978="","",$B$2&amp;K978&amp;$B$2&amp;$B$1&amp;L978)</f>
        <v/>
      </c>
      <c r="V978" s="3" t="str">
        <f>IF(N978="","",$B$2&amp;M978&amp;$B$2&amp;$B$1&amp;N978)</f>
        <v/>
      </c>
      <c r="W978" s="3" t="str">
        <f>IF(P978="","",$B$2&amp;O978&amp;$B$2&amp;$B$1&amp;P978)</f>
        <v/>
      </c>
      <c r="X978" s="3" t="str">
        <f>IF(R978="","",$B$2&amp;Q978&amp;$B$2&amp;$B$1&amp;R978)</f>
        <v/>
      </c>
      <c r="Y978" s="3" t="str">
        <f t="shared" si="295"/>
        <v>{}</v>
      </c>
      <c r="Z978" s="11" t="s">
        <v>602</v>
      </c>
      <c r="AA978" s="11" t="str">
        <f t="shared" si="288"/>
        <v>生命值每降低&lt;c=A6EC41&gt;5%&lt;/c&gt;提升&lt;c=A6EC41&gt;0.8%&lt;/c&gt;攻击力</v>
      </c>
      <c r="AB978" s="11"/>
      <c r="AC978" s="11"/>
      <c r="AD978" s="11"/>
      <c r="AE978" s="11"/>
      <c r="AF978" s="11"/>
      <c r="AG978" s="11"/>
      <c r="AH978" s="11"/>
      <c r="AI978" s="11"/>
      <c r="AJ978" s="11" t="s">
        <v>603</v>
      </c>
      <c r="AK978" s="11" t="str">
        <f>$B$6</f>
        <v>&lt;c=A6EC41&gt;</v>
      </c>
      <c r="AL978" s="11" t="str">
        <f>"5%"</f>
        <v>5%</v>
      </c>
      <c r="AM978" s="11" t="s">
        <v>298</v>
      </c>
      <c r="AN978" s="11" t="s">
        <v>604</v>
      </c>
      <c r="AO978" s="11" t="s">
        <v>304</v>
      </c>
      <c r="AP978" s="11" t="str">
        <f>"0.8%"</f>
        <v>0.8%</v>
      </c>
      <c r="AQ978" s="11" t="s">
        <v>298</v>
      </c>
      <c r="AR978" s="11" t="s">
        <v>605</v>
      </c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 t="str">
        <f t="shared" si="296"/>
        <v>当生命值降低时，获得攻击力加成</v>
      </c>
      <c r="BQ978" s="11" t="str">
        <f t="shared" si="287"/>
        <v>生命值每降低&lt;c=A6EC41&gt;5%&lt;/c&gt;提升&lt;c=A6EC41&gt;0.8%&lt;/c&gt;攻击力</v>
      </c>
      <c r="BR978" s="1">
        <f t="shared" si="299"/>
        <v>7</v>
      </c>
      <c r="BS978" s="1">
        <f t="shared" si="300"/>
        <v>701</v>
      </c>
      <c r="BT978" s="1">
        <f>COUNTIF($BS$10:BS978,601)</f>
        <v>21</v>
      </c>
      <c r="BU978" s="1">
        <f t="shared" si="301"/>
        <v>1</v>
      </c>
    </row>
    <row r="979" spans="2:73">
      <c r="B979" s="1" t="str">
        <f t="shared" si="297"/>
        <v>SkillDescBrief4100107</v>
      </c>
      <c r="C979" s="1" t="str">
        <f t="shared" si="298"/>
        <v>SkillDescDetail410010702</v>
      </c>
      <c r="D979" s="3">
        <v>410010702</v>
      </c>
      <c r="E979" s="3">
        <v>4100107</v>
      </c>
      <c r="F979" s="3">
        <v>2</v>
      </c>
      <c r="G979" s="3" t="s">
        <v>332</v>
      </c>
      <c r="H979" s="3"/>
      <c r="I979" s="3" t="s">
        <v>333</v>
      </c>
      <c r="J979" s="3"/>
      <c r="K979" s="3" t="s">
        <v>334</v>
      </c>
      <c r="L979" s="3"/>
      <c r="M979" s="3"/>
      <c r="N979" s="3"/>
      <c r="O979" s="3"/>
      <c r="P979" s="3"/>
      <c r="Q979" s="3" t="s">
        <v>335</v>
      </c>
      <c r="R979" s="3"/>
      <c r="S979" s="3" t="str">
        <f>IF(H979="","",$B$2&amp;G979&amp;$B$2&amp;$B$1&amp;H979)</f>
        <v/>
      </c>
      <c r="T979" s="3" t="str">
        <f>IF(J979="","",$B$2&amp;I979&amp;$B$2&amp;$B$1&amp;J979)</f>
        <v/>
      </c>
      <c r="U979" s="3" t="str">
        <f>IF(L979="","",$B$2&amp;K979&amp;$B$2&amp;$B$1&amp;L979)</f>
        <v/>
      </c>
      <c r="V979" s="3" t="str">
        <f>IF(N979="","",$B$2&amp;M979&amp;$B$2&amp;$B$1&amp;N979)</f>
        <v/>
      </c>
      <c r="W979" s="3" t="str">
        <f>IF(P979="","",$B$2&amp;O979&amp;$B$2&amp;$B$1&amp;P979)</f>
        <v/>
      </c>
      <c r="X979" s="3" t="str">
        <f>IF(R979="","",$B$2&amp;Q979&amp;$B$2&amp;$B$1&amp;R979)</f>
        <v/>
      </c>
      <c r="Y979" s="3" t="str">
        <f t="shared" si="295"/>
        <v>{}</v>
      </c>
      <c r="Z979" s="11" t="s">
        <v>336</v>
      </c>
      <c r="AA979" s="11" t="str">
        <f t="shared" si="288"/>
        <v/>
      </c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 t="str">
        <f t="shared" si="296"/>
        <v/>
      </c>
      <c r="BQ979" s="11" t="str">
        <f t="shared" si="287"/>
        <v/>
      </c>
      <c r="BR979" s="1">
        <f t="shared" si="299"/>
        <v>7</v>
      </c>
      <c r="BS979" s="1">
        <f t="shared" si="300"/>
        <v>702</v>
      </c>
      <c r="BT979" s="1">
        <f>COUNTIF($BS$10:BS979,601)</f>
        <v>21</v>
      </c>
      <c r="BU979" s="1">
        <f t="shared" si="301"/>
        <v>1</v>
      </c>
    </row>
    <row r="980" spans="2:73">
      <c r="B980" s="1" t="str">
        <f t="shared" si="297"/>
        <v>SkillDescBrief4100107</v>
      </c>
      <c r="C980" s="1" t="str">
        <f t="shared" si="298"/>
        <v>SkillDescDetail410010703</v>
      </c>
      <c r="D980" s="3">
        <v>410010703</v>
      </c>
      <c r="E980" s="3">
        <v>4100107</v>
      </c>
      <c r="F980" s="3">
        <v>3</v>
      </c>
      <c r="G980" s="3" t="s">
        <v>332</v>
      </c>
      <c r="H980" s="3"/>
      <c r="I980" s="3" t="s">
        <v>333</v>
      </c>
      <c r="J980" s="3"/>
      <c r="K980" s="3" t="s">
        <v>334</v>
      </c>
      <c r="L980" s="3"/>
      <c r="M980" s="3"/>
      <c r="N980" s="3"/>
      <c r="O980" s="3"/>
      <c r="P980" s="3"/>
      <c r="Q980" s="3" t="s">
        <v>335</v>
      </c>
      <c r="R980" s="3"/>
      <c r="S980" s="3" t="str">
        <f>IF(H980="","",$B$2&amp;G980&amp;$B$2&amp;$B$1&amp;H980)</f>
        <v/>
      </c>
      <c r="T980" s="3" t="str">
        <f>IF(J980="","",$B$2&amp;I980&amp;$B$2&amp;$B$1&amp;J980)</f>
        <v/>
      </c>
      <c r="U980" s="3" t="str">
        <f>IF(L980="","",$B$2&amp;K980&amp;$B$2&amp;$B$1&amp;L980)</f>
        <v/>
      </c>
      <c r="V980" s="3" t="str">
        <f>IF(N980="","",$B$2&amp;M980&amp;$B$2&amp;$B$1&amp;N980)</f>
        <v/>
      </c>
      <c r="W980" s="3" t="str">
        <f>IF(P980="","",$B$2&amp;O980&amp;$B$2&amp;$B$1&amp;P980)</f>
        <v/>
      </c>
      <c r="X980" s="3" t="str">
        <f>IF(R980="","",$B$2&amp;Q980&amp;$B$2&amp;$B$1&amp;R980)</f>
        <v/>
      </c>
      <c r="Y980" s="3" t="str">
        <f t="shared" si="295"/>
        <v>{}</v>
      </c>
      <c r="Z980" s="11" t="s">
        <v>336</v>
      </c>
      <c r="AA980" s="11" t="str">
        <f t="shared" si="288"/>
        <v/>
      </c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 t="str">
        <f t="shared" si="296"/>
        <v/>
      </c>
      <c r="BQ980" s="11" t="str">
        <f t="shared" si="287"/>
        <v/>
      </c>
      <c r="BR980" s="1">
        <f t="shared" si="299"/>
        <v>7</v>
      </c>
      <c r="BS980" s="1">
        <f t="shared" si="300"/>
        <v>703</v>
      </c>
      <c r="BT980" s="1">
        <f>COUNTIF($BS$10:BS980,601)</f>
        <v>21</v>
      </c>
      <c r="BU980" s="1">
        <f t="shared" si="301"/>
        <v>1</v>
      </c>
    </row>
    <row r="981" spans="2:73">
      <c r="B981" s="1" t="str">
        <f t="shared" si="297"/>
        <v>SkillDescBrief4100107</v>
      </c>
      <c r="C981" s="1" t="str">
        <f t="shared" si="298"/>
        <v>SkillDescDetail410010704</v>
      </c>
      <c r="D981" s="3">
        <v>410010704</v>
      </c>
      <c r="E981" s="3">
        <v>4100107</v>
      </c>
      <c r="F981" s="3">
        <v>4</v>
      </c>
      <c r="G981" s="3" t="s">
        <v>332</v>
      </c>
      <c r="H981" s="3"/>
      <c r="I981" s="3" t="s">
        <v>333</v>
      </c>
      <c r="J981" s="3"/>
      <c r="K981" s="3" t="s">
        <v>334</v>
      </c>
      <c r="L981" s="3"/>
      <c r="M981" s="3"/>
      <c r="N981" s="3"/>
      <c r="O981" s="3"/>
      <c r="P981" s="3"/>
      <c r="Q981" s="3" t="s">
        <v>335</v>
      </c>
      <c r="R981" s="3"/>
      <c r="S981" s="3" t="str">
        <f>IF(H981="","",$B$2&amp;G981&amp;$B$2&amp;$B$1&amp;H981)</f>
        <v/>
      </c>
      <c r="T981" s="3" t="str">
        <f>IF(J981="","",$B$2&amp;I981&amp;$B$2&amp;$B$1&amp;J981)</f>
        <v/>
      </c>
      <c r="U981" s="3" t="str">
        <f>IF(L981="","",$B$2&amp;K981&amp;$B$2&amp;$B$1&amp;L981)</f>
        <v/>
      </c>
      <c r="V981" s="3" t="str">
        <f>IF(N981="","",$B$2&amp;M981&amp;$B$2&amp;$B$1&amp;N981)</f>
        <v/>
      </c>
      <c r="W981" s="3" t="str">
        <f>IF(P981="","",$B$2&amp;O981&amp;$B$2&amp;$B$1&amp;P981)</f>
        <v/>
      </c>
      <c r="X981" s="3" t="str">
        <f>IF(R981="","",$B$2&amp;Q981&amp;$B$2&amp;$B$1&amp;R981)</f>
        <v/>
      </c>
      <c r="Y981" s="3" t="str">
        <f t="shared" si="295"/>
        <v>{}</v>
      </c>
      <c r="Z981" s="11" t="s">
        <v>336</v>
      </c>
      <c r="AA981" s="11" t="str">
        <f t="shared" si="288"/>
        <v/>
      </c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 t="str">
        <f t="shared" si="296"/>
        <v/>
      </c>
      <c r="BQ981" s="11" t="str">
        <f t="shared" si="287"/>
        <v/>
      </c>
      <c r="BR981" s="1">
        <f t="shared" si="299"/>
        <v>7</v>
      </c>
      <c r="BS981" s="1">
        <f t="shared" si="300"/>
        <v>704</v>
      </c>
      <c r="BT981" s="1">
        <f>COUNTIF($BS$10:BS981,601)</f>
        <v>21</v>
      </c>
      <c r="BU981" s="1">
        <f t="shared" si="301"/>
        <v>1</v>
      </c>
    </row>
    <row r="982" spans="2:73">
      <c r="B982" s="1" t="str">
        <f t="shared" si="297"/>
        <v>SkillDescBrief4100107</v>
      </c>
      <c r="C982" s="1" t="str">
        <f t="shared" si="298"/>
        <v>SkillDescDetail410010705</v>
      </c>
      <c r="D982" s="3">
        <v>410010705</v>
      </c>
      <c r="E982" s="3">
        <v>4100107</v>
      </c>
      <c r="F982" s="3">
        <v>5</v>
      </c>
      <c r="G982" s="3" t="s">
        <v>332</v>
      </c>
      <c r="H982" s="3"/>
      <c r="I982" s="3" t="s">
        <v>333</v>
      </c>
      <c r="J982" s="3"/>
      <c r="K982" s="3" t="s">
        <v>334</v>
      </c>
      <c r="L982" s="3"/>
      <c r="M982" s="3"/>
      <c r="N982" s="3"/>
      <c r="O982" s="3"/>
      <c r="P982" s="3"/>
      <c r="Q982" s="3" t="s">
        <v>335</v>
      </c>
      <c r="R982" s="3"/>
      <c r="S982" s="3" t="str">
        <f>IF(H982="","",$B$2&amp;G982&amp;$B$2&amp;$B$1&amp;H982)</f>
        <v/>
      </c>
      <c r="T982" s="3" t="str">
        <f>IF(J982="","",$B$2&amp;I982&amp;$B$2&amp;$B$1&amp;J982)</f>
        <v/>
      </c>
      <c r="U982" s="3" t="str">
        <f>IF(L982="","",$B$2&amp;K982&amp;$B$2&amp;$B$1&amp;L982)</f>
        <v/>
      </c>
      <c r="V982" s="3" t="str">
        <f>IF(N982="","",$B$2&amp;M982&amp;$B$2&amp;$B$1&amp;N982)</f>
        <v/>
      </c>
      <c r="W982" s="3" t="str">
        <f>IF(P982="","",$B$2&amp;O982&amp;$B$2&amp;$B$1&amp;P982)</f>
        <v/>
      </c>
      <c r="X982" s="3" t="str">
        <f>IF(R982="","",$B$2&amp;Q982&amp;$B$2&amp;$B$1&amp;R982)</f>
        <v/>
      </c>
      <c r="Y982" s="3" t="str">
        <f t="shared" si="295"/>
        <v>{}</v>
      </c>
      <c r="Z982" s="11" t="s">
        <v>336</v>
      </c>
      <c r="AA982" s="11" t="str">
        <f t="shared" si="288"/>
        <v/>
      </c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 t="str">
        <f t="shared" si="296"/>
        <v/>
      </c>
      <c r="BQ982" s="11" t="str">
        <f t="shared" si="287"/>
        <v/>
      </c>
      <c r="BR982" s="1">
        <f t="shared" si="299"/>
        <v>7</v>
      </c>
      <c r="BS982" s="1">
        <f t="shared" si="300"/>
        <v>705</v>
      </c>
      <c r="BT982" s="1">
        <f>COUNTIF($BS$10:BS982,601)</f>
        <v>21</v>
      </c>
      <c r="BU982" s="1">
        <f t="shared" si="301"/>
        <v>1</v>
      </c>
    </row>
    <row r="983" spans="2:73">
      <c r="B983" s="1" t="str">
        <f t="shared" si="297"/>
        <v>SkillDescBrief// 医疗物资</v>
      </c>
      <c r="C983" s="1" t="str">
        <f t="shared" si="298"/>
        <v>SkillDescDetail// 医疗物资</v>
      </c>
      <c r="D983" s="7" t="s">
        <v>606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 t="str">
        <f t="shared" si="295"/>
        <v/>
      </c>
      <c r="Z983" s="10" t="s">
        <v>336</v>
      </c>
      <c r="AA983" s="10" t="str">
        <f t="shared" si="288"/>
        <v/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 t="str">
        <f t="shared" si="296"/>
        <v/>
      </c>
      <c r="BQ983" s="10" t="str">
        <f t="shared" si="287"/>
        <v/>
      </c>
      <c r="BR983" s="1">
        <f t="shared" si="299"/>
        <v>0</v>
      </c>
      <c r="BS983" s="1">
        <f t="shared" si="300"/>
        <v>0</v>
      </c>
      <c r="BT983" s="1">
        <f>COUNTIF($BS$10:BS983,601)</f>
        <v>21</v>
      </c>
      <c r="BU983" s="1">
        <f t="shared" si="301"/>
        <v>1</v>
      </c>
    </row>
    <row r="984" spans="2:73">
      <c r="B984" s="1" t="str">
        <f t="shared" si="297"/>
        <v>SkillDescBrief// 普攻</v>
      </c>
      <c r="C984" s="1" t="str">
        <f t="shared" si="298"/>
        <v>SkillDescDetail// 普攻</v>
      </c>
      <c r="D984" s="7" t="s">
        <v>331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 t="str">
        <f t="shared" si="295"/>
        <v/>
      </c>
      <c r="Z984" s="10" t="s">
        <v>336</v>
      </c>
      <c r="AA984" s="10" t="str">
        <f t="shared" si="288"/>
        <v/>
      </c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 t="str">
        <f t="shared" si="296"/>
        <v/>
      </c>
      <c r="BQ984" s="10" t="str">
        <f t="shared" si="287"/>
        <v/>
      </c>
      <c r="BR984" s="1">
        <f t="shared" si="299"/>
        <v>0</v>
      </c>
      <c r="BS984" s="1">
        <f t="shared" si="300"/>
        <v>0</v>
      </c>
      <c r="BT984" s="1">
        <f>COUNTIF($BS$10:BS984,601)</f>
        <v>21</v>
      </c>
      <c r="BU984" s="1">
        <f t="shared" si="301"/>
        <v>1</v>
      </c>
    </row>
    <row r="985" spans="2:73">
      <c r="B985" s="1" t="str">
        <f t="shared" si="297"/>
        <v>SkillDescBrief4100201</v>
      </c>
      <c r="C985" s="1" t="str">
        <f t="shared" si="298"/>
        <v>SkillDescDetail410020101</v>
      </c>
      <c r="D985" s="3">
        <v>410020101</v>
      </c>
      <c r="E985" s="3">
        <v>4100201</v>
      </c>
      <c r="F985" s="3">
        <v>1</v>
      </c>
      <c r="G985" s="3" t="s">
        <v>332</v>
      </c>
      <c r="H985" s="3">
        <v>0.35</v>
      </c>
      <c r="I985" s="3" t="s">
        <v>333</v>
      </c>
      <c r="J985" s="3"/>
      <c r="K985" s="3" t="s">
        <v>334</v>
      </c>
      <c r="L985" s="3"/>
      <c r="M985" s="3"/>
      <c r="N985" s="3"/>
      <c r="O985" s="3"/>
      <c r="P985" s="3"/>
      <c r="Q985" s="3" t="s">
        <v>335</v>
      </c>
      <c r="R985" s="3"/>
      <c r="S985" s="3" t="str">
        <f>IF(H985="","",$B$2&amp;G985&amp;$B$2&amp;$B$1&amp;H985)</f>
        <v>"AtkPower":0.35</v>
      </c>
      <c r="T985" s="3" t="str">
        <f>IF(J985="","",$B$2&amp;I985&amp;$B$2&amp;$B$1&amp;J985)</f>
        <v/>
      </c>
      <c r="U985" s="3" t="str">
        <f>IF(L985="","",$B$2&amp;K985&amp;$B$2&amp;$B$1&amp;L985)</f>
        <v/>
      </c>
      <c r="V985" s="3" t="str">
        <f>IF(N985="","",$B$2&amp;M985&amp;$B$2&amp;$B$1&amp;N985)</f>
        <v/>
      </c>
      <c r="W985" s="3" t="str">
        <f>IF(P985="","",$B$2&amp;O985&amp;$B$2&amp;$B$1&amp;P985)</f>
        <v/>
      </c>
      <c r="X985" s="3" t="str">
        <f>IF(R985="","",$B$2&amp;Q985&amp;$B$2&amp;$B$1&amp;R985)</f>
        <v/>
      </c>
      <c r="Y985" s="3" t="str">
        <f t="shared" si="295"/>
        <v>{"AtkPower":0.35}</v>
      </c>
      <c r="Z985" s="11" t="s">
        <v>607</v>
      </c>
      <c r="AA985" s="11" t="str">
        <f t="shared" si="288"/>
        <v>向生命值最低的队友投掷大麻，&lt;c=A6EC41&gt;3&lt;/c&gt;秒内每秒回复&lt;q=attr_atk&gt;&lt;c=A6EC41&gt;35%&lt;/c&gt;的生命值，可以叠加&lt;c=A6EC41&gt;3&lt;/c&gt;层</v>
      </c>
      <c r="AB985" s="11"/>
      <c r="AC985" s="11"/>
      <c r="AD985" s="11"/>
      <c r="AE985" s="11"/>
      <c r="AF985" s="11"/>
      <c r="AG985" s="11"/>
      <c r="AH985" s="11"/>
      <c r="AI985" s="11"/>
      <c r="AJ985" s="11" t="s">
        <v>608</v>
      </c>
      <c r="AK985" s="11" t="str">
        <f>$B$8&amp;$B$6</f>
        <v>&lt;q=attr_atk&gt;&lt;c=A6EC41&gt;</v>
      </c>
      <c r="AL985" s="11" t="str">
        <f t="shared" ref="AL985:AL989" si="304">ROUND($H985*100,2)&amp;"%"</f>
        <v>35%</v>
      </c>
      <c r="AM985" s="11" t="s">
        <v>298</v>
      </c>
      <c r="AN985" s="11" t="s">
        <v>609</v>
      </c>
      <c r="AO985" s="11" t="str">
        <f>$B$6</f>
        <v>&lt;c=A6EC41&gt;</v>
      </c>
      <c r="AP985" s="11">
        <v>3</v>
      </c>
      <c r="AQ985" s="11" t="s">
        <v>298</v>
      </c>
      <c r="AR985" s="11" t="s">
        <v>540</v>
      </c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 t="str">
        <f t="shared" si="296"/>
        <v>向友方投掷大麻，持续回复生命</v>
      </c>
      <c r="BQ985" s="11" t="str">
        <f t="shared" si="287"/>
        <v>向生命值最低的队友投掷大麻，&lt;c=A6EC41&gt;3&lt;/c&gt;秒内每秒回复&lt;q=attr_atk&gt;&lt;c=A6EC41&gt;35%&lt;/c&gt;的生命值，可以叠加&lt;c=A6EC41&gt;3&lt;/c&gt;层</v>
      </c>
      <c r="BR985" s="1">
        <f t="shared" si="299"/>
        <v>1</v>
      </c>
      <c r="BS985" s="1">
        <f t="shared" si="300"/>
        <v>101</v>
      </c>
      <c r="BT985" s="1">
        <f>COUNTIF($BS$10:BS985,601)</f>
        <v>21</v>
      </c>
      <c r="BU985" s="1">
        <f t="shared" si="301"/>
        <v>1</v>
      </c>
    </row>
    <row r="986" spans="2:73">
      <c r="B986" s="1" t="str">
        <f t="shared" si="297"/>
        <v>SkillDescBrief4100201</v>
      </c>
      <c r="C986" s="1" t="str">
        <f t="shared" si="298"/>
        <v>SkillDescDetail410020102</v>
      </c>
      <c r="D986" s="3">
        <v>410020102</v>
      </c>
      <c r="E986" s="3">
        <v>4100201</v>
      </c>
      <c r="F986" s="3">
        <v>2</v>
      </c>
      <c r="G986" s="3" t="s">
        <v>332</v>
      </c>
      <c r="H986" s="3">
        <f ca="1">ROUND(_xlfn.XLOOKUP($F986,$D$1:$D$5,$E$1:$E$5)*OFFSET(H986,5-F986,0)/0.05,0)*0.05</f>
        <v>0.4</v>
      </c>
      <c r="I986" s="3" t="s">
        <v>333</v>
      </c>
      <c r="J986" s="3"/>
      <c r="K986" s="3" t="s">
        <v>334</v>
      </c>
      <c r="L986" s="3"/>
      <c r="M986" s="3"/>
      <c r="N986" s="3"/>
      <c r="O986" s="3"/>
      <c r="P986" s="3"/>
      <c r="Q986" s="3" t="s">
        <v>335</v>
      </c>
      <c r="R986" s="3"/>
      <c r="S986" s="3" t="str">
        <f ca="1">IF(H986="","",$B$2&amp;G986&amp;$B$2&amp;$B$1&amp;H986)</f>
        <v>"AtkPower":0.4</v>
      </c>
      <c r="T986" s="3" t="str">
        <f>IF(J986="","",$B$2&amp;I986&amp;$B$2&amp;$B$1&amp;J986)</f>
        <v/>
      </c>
      <c r="U986" s="3" t="str">
        <f>IF(L986="","",$B$2&amp;K986&amp;$B$2&amp;$B$1&amp;L986)</f>
        <v/>
      </c>
      <c r="V986" s="3" t="str">
        <f>IF(N986="","",$B$2&amp;M986&amp;$B$2&amp;$B$1&amp;N986)</f>
        <v/>
      </c>
      <c r="W986" s="3" t="str">
        <f>IF(P986="","",$B$2&amp;O986&amp;$B$2&amp;$B$1&amp;P986)</f>
        <v/>
      </c>
      <c r="X986" s="3" t="str">
        <f>IF(R986="","",$B$2&amp;Q986&amp;$B$2&amp;$B$1&amp;R986)</f>
        <v/>
      </c>
      <c r="Y986" s="3" t="str">
        <f ca="1" t="shared" si="295"/>
        <v>{"AtkPower":0.4}</v>
      </c>
      <c r="Z986" s="11" t="s">
        <v>607</v>
      </c>
      <c r="AA986" s="11" t="str">
        <f ca="1" t="shared" si="288"/>
        <v>2级：回复生命值提升&lt;q=attr_atk&gt;&lt;c=A6EC41&gt;40%&lt;/c&gt;</v>
      </c>
      <c r="AB986" s="11"/>
      <c r="AC986" s="11"/>
      <c r="AD986" s="11">
        <v>2</v>
      </c>
      <c r="AE986" s="11"/>
      <c r="AF986" s="11" t="s">
        <v>345</v>
      </c>
      <c r="AG986" s="11"/>
      <c r="AH986" s="11"/>
      <c r="AI986" s="11"/>
      <c r="AJ986" s="11" t="s">
        <v>610</v>
      </c>
      <c r="AK986" s="11" t="str">
        <f>$B$8&amp;$B$6</f>
        <v>&lt;q=attr_atk&gt;&lt;c=A6EC41&gt;</v>
      </c>
      <c r="AL986" s="11" t="str">
        <f ca="1" t="shared" si="304"/>
        <v>40%</v>
      </c>
      <c r="AM986" s="11" t="s">
        <v>298</v>
      </c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 t="str">
        <f t="shared" si="296"/>
        <v>向友方投掷大麻，持续回复生命</v>
      </c>
      <c r="BQ986" s="11" t="str">
        <f ca="1" t="shared" si="287"/>
        <v>2级：回复生命值提升&lt;q=attr_atk&gt;&lt;c=A6EC41&gt;40%&lt;/c&gt;</v>
      </c>
      <c r="BR986" s="1">
        <f t="shared" si="299"/>
        <v>1</v>
      </c>
      <c r="BS986" s="1">
        <f t="shared" si="300"/>
        <v>102</v>
      </c>
      <c r="BT986" s="1">
        <f>COUNTIF($BS$10:BS986,601)</f>
        <v>21</v>
      </c>
      <c r="BU986" s="1">
        <f t="shared" si="301"/>
        <v>1</v>
      </c>
    </row>
    <row r="987" spans="2:73">
      <c r="B987" s="1" t="str">
        <f t="shared" si="297"/>
        <v>SkillDescBrief4100201</v>
      </c>
      <c r="C987" s="1" t="str">
        <f t="shared" si="298"/>
        <v>SkillDescDetail410020103</v>
      </c>
      <c r="D987" s="3">
        <v>410020103</v>
      </c>
      <c r="E987" s="3">
        <v>4100201</v>
      </c>
      <c r="F987" s="3">
        <v>3</v>
      </c>
      <c r="G987" s="3" t="s">
        <v>332</v>
      </c>
      <c r="H987" s="3">
        <f ca="1">ROUND(_xlfn.XLOOKUP($F987,$D$1:$D$5,$E$1:$E$5)*OFFSET(H987,5-F987,0)/0.05,0)*0.05</f>
        <v>0.45</v>
      </c>
      <c r="I987" s="3" t="s">
        <v>333</v>
      </c>
      <c r="J987" s="3"/>
      <c r="K987" s="3" t="s">
        <v>334</v>
      </c>
      <c r="L987" s="3"/>
      <c r="M987" s="3"/>
      <c r="N987" s="3"/>
      <c r="O987" s="3"/>
      <c r="P987" s="3"/>
      <c r="Q987" s="3" t="s">
        <v>335</v>
      </c>
      <c r="R987" s="3"/>
      <c r="S987" s="3" t="str">
        <f ca="1">IF(H987="","",$B$2&amp;G987&amp;$B$2&amp;$B$1&amp;H987)</f>
        <v>"AtkPower":0.45</v>
      </c>
      <c r="T987" s="3" t="str">
        <f>IF(J987="","",$B$2&amp;I987&amp;$B$2&amp;$B$1&amp;J987)</f>
        <v/>
      </c>
      <c r="U987" s="3" t="str">
        <f>IF(L987="","",$B$2&amp;K987&amp;$B$2&amp;$B$1&amp;L987)</f>
        <v/>
      </c>
      <c r="V987" s="3" t="str">
        <f>IF(N987="","",$B$2&amp;M987&amp;$B$2&amp;$B$1&amp;N987)</f>
        <v/>
      </c>
      <c r="W987" s="3" t="str">
        <f>IF(P987="","",$B$2&amp;O987&amp;$B$2&amp;$B$1&amp;P987)</f>
        <v/>
      </c>
      <c r="X987" s="3" t="str">
        <f>IF(R987="","",$B$2&amp;Q987&amp;$B$2&amp;$B$1&amp;R987)</f>
        <v/>
      </c>
      <c r="Y987" s="3" t="str">
        <f ca="1" t="shared" si="295"/>
        <v>{"AtkPower":0.45}</v>
      </c>
      <c r="Z987" s="11" t="s">
        <v>607</v>
      </c>
      <c r="AA987" s="11" t="str">
        <f ca="1" t="shared" si="288"/>
        <v>3级：回复生命值提升&lt;q=attr_atk&gt;&lt;c=A6EC41&gt;45%&lt;/c&gt;</v>
      </c>
      <c r="AB987" s="11"/>
      <c r="AC987" s="11"/>
      <c r="AD987" s="11">
        <v>3</v>
      </c>
      <c r="AE987" s="11"/>
      <c r="AF987" s="11" t="s">
        <v>345</v>
      </c>
      <c r="AG987" s="11"/>
      <c r="AH987" s="11"/>
      <c r="AI987" s="11"/>
      <c r="AJ987" s="11" t="s">
        <v>610</v>
      </c>
      <c r="AK987" s="11" t="str">
        <f>$B$8&amp;$B$6</f>
        <v>&lt;q=attr_atk&gt;&lt;c=A6EC41&gt;</v>
      </c>
      <c r="AL987" s="11" t="str">
        <f ca="1" t="shared" si="304"/>
        <v>45%</v>
      </c>
      <c r="AM987" s="11" t="s">
        <v>298</v>
      </c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 t="str">
        <f t="shared" si="296"/>
        <v>向友方投掷大麻，持续回复生命</v>
      </c>
      <c r="BQ987" s="11" t="str">
        <f ca="1" t="shared" si="287"/>
        <v>3级：回复生命值提升&lt;q=attr_atk&gt;&lt;c=A6EC41&gt;45%&lt;/c&gt;</v>
      </c>
      <c r="BR987" s="1">
        <f t="shared" si="299"/>
        <v>1</v>
      </c>
      <c r="BS987" s="1">
        <f t="shared" si="300"/>
        <v>103</v>
      </c>
      <c r="BT987" s="1">
        <f>COUNTIF($BS$10:BS987,601)</f>
        <v>21</v>
      </c>
      <c r="BU987" s="1">
        <f t="shared" si="301"/>
        <v>1</v>
      </c>
    </row>
    <row r="988" spans="2:73">
      <c r="B988" s="1" t="str">
        <f t="shared" si="297"/>
        <v>SkillDescBrief4100201</v>
      </c>
      <c r="C988" s="1" t="str">
        <f t="shared" si="298"/>
        <v>SkillDescDetail410020104</v>
      </c>
      <c r="D988" s="3">
        <v>410020104</v>
      </c>
      <c r="E988" s="3">
        <v>4100201</v>
      </c>
      <c r="F988" s="3">
        <v>4</v>
      </c>
      <c r="G988" s="3" t="s">
        <v>332</v>
      </c>
      <c r="H988" s="3">
        <f ca="1">ROUND(_xlfn.XLOOKUP($F988,$D$1:$D$5,$E$1:$E$5)*OFFSET(H988,5-F988,0)/0.05,0)*0.05</f>
        <v>0.5</v>
      </c>
      <c r="I988" s="3" t="s">
        <v>333</v>
      </c>
      <c r="J988" s="3"/>
      <c r="K988" s="3" t="s">
        <v>334</v>
      </c>
      <c r="L988" s="3"/>
      <c r="M988" s="3"/>
      <c r="N988" s="3"/>
      <c r="O988" s="3"/>
      <c r="P988" s="3"/>
      <c r="Q988" s="3" t="s">
        <v>335</v>
      </c>
      <c r="R988" s="3"/>
      <c r="S988" s="3" t="str">
        <f ca="1">IF(H988="","",$B$2&amp;G988&amp;$B$2&amp;$B$1&amp;H988)</f>
        <v>"AtkPower":0.5</v>
      </c>
      <c r="T988" s="3" t="str">
        <f>IF(J988="","",$B$2&amp;I988&amp;$B$2&amp;$B$1&amp;J988)</f>
        <v/>
      </c>
      <c r="U988" s="3" t="str">
        <f>IF(L988="","",$B$2&amp;K988&amp;$B$2&amp;$B$1&amp;L988)</f>
        <v/>
      </c>
      <c r="V988" s="3" t="str">
        <f>IF(N988="","",$B$2&amp;M988&amp;$B$2&amp;$B$1&amp;N988)</f>
        <v/>
      </c>
      <c r="W988" s="3" t="str">
        <f>IF(P988="","",$B$2&amp;O988&amp;$B$2&amp;$B$1&amp;P988)</f>
        <v/>
      </c>
      <c r="X988" s="3" t="str">
        <f>IF(R988="","",$B$2&amp;Q988&amp;$B$2&amp;$B$1&amp;R988)</f>
        <v/>
      </c>
      <c r="Y988" s="3" t="str">
        <f ca="1" t="shared" si="295"/>
        <v>{"AtkPower":0.5}</v>
      </c>
      <c r="Z988" s="11" t="s">
        <v>607</v>
      </c>
      <c r="AA988" s="11" t="str">
        <f ca="1" t="shared" si="288"/>
        <v>4级：回复生命值提升&lt;q=attr_atk&gt;&lt;c=A6EC41&gt;50%&lt;/c&gt;</v>
      </c>
      <c r="AB988" s="11"/>
      <c r="AC988" s="11"/>
      <c r="AD988" s="11">
        <v>4</v>
      </c>
      <c r="AE988" s="11"/>
      <c r="AF988" s="11" t="s">
        <v>345</v>
      </c>
      <c r="AG988" s="11"/>
      <c r="AH988" s="11"/>
      <c r="AI988" s="11"/>
      <c r="AJ988" s="11" t="s">
        <v>610</v>
      </c>
      <c r="AK988" s="11" t="str">
        <f>$B$8&amp;$B$6</f>
        <v>&lt;q=attr_atk&gt;&lt;c=A6EC41&gt;</v>
      </c>
      <c r="AL988" s="11" t="str">
        <f ca="1" t="shared" si="304"/>
        <v>50%</v>
      </c>
      <c r="AM988" s="11" t="s">
        <v>298</v>
      </c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 t="str">
        <f t="shared" si="296"/>
        <v>向友方投掷大麻，持续回复生命</v>
      </c>
      <c r="BQ988" s="11" t="str">
        <f ca="1" t="shared" si="287"/>
        <v>4级：回复生命值提升&lt;q=attr_atk&gt;&lt;c=A6EC41&gt;50%&lt;/c&gt;</v>
      </c>
      <c r="BR988" s="1">
        <f t="shared" si="299"/>
        <v>1</v>
      </c>
      <c r="BS988" s="1">
        <f t="shared" si="300"/>
        <v>104</v>
      </c>
      <c r="BT988" s="1">
        <f>COUNTIF($BS$10:BS988,601)</f>
        <v>21</v>
      </c>
      <c r="BU988" s="1">
        <f t="shared" si="301"/>
        <v>1</v>
      </c>
    </row>
    <row r="989" spans="2:73">
      <c r="B989" s="1" t="str">
        <f t="shared" si="297"/>
        <v>SkillDescBrief4100201</v>
      </c>
      <c r="C989" s="1" t="str">
        <f t="shared" si="298"/>
        <v>SkillDescDetail410020105</v>
      </c>
      <c r="D989" s="3">
        <v>410020105</v>
      </c>
      <c r="E989" s="3">
        <v>4100201</v>
      </c>
      <c r="F989" s="3">
        <v>5</v>
      </c>
      <c r="G989" s="3" t="s">
        <v>332</v>
      </c>
      <c r="H989" s="3">
        <v>0.55</v>
      </c>
      <c r="I989" s="3" t="s">
        <v>333</v>
      </c>
      <c r="J989" s="3"/>
      <c r="K989" s="3" t="s">
        <v>334</v>
      </c>
      <c r="L989" s="3"/>
      <c r="M989" s="3"/>
      <c r="N989" s="3"/>
      <c r="O989" s="3"/>
      <c r="P989" s="3"/>
      <c r="Q989" s="3" t="s">
        <v>335</v>
      </c>
      <c r="R989" s="3"/>
      <c r="S989" s="3" t="str">
        <f>IF(H989="","",$B$2&amp;G989&amp;$B$2&amp;$B$1&amp;H989)</f>
        <v>"AtkPower":0.55</v>
      </c>
      <c r="T989" s="3" t="str">
        <f>IF(J989="","",$B$2&amp;I989&amp;$B$2&amp;$B$1&amp;J989)</f>
        <v/>
      </c>
      <c r="U989" s="3" t="str">
        <f>IF(L989="","",$B$2&amp;K989&amp;$B$2&amp;$B$1&amp;L989)</f>
        <v/>
      </c>
      <c r="V989" s="3" t="str">
        <f>IF(N989="","",$B$2&amp;M989&amp;$B$2&amp;$B$1&amp;N989)</f>
        <v/>
      </c>
      <c r="W989" s="3" t="str">
        <f>IF(P989="","",$B$2&amp;O989&amp;$B$2&amp;$B$1&amp;P989)</f>
        <v/>
      </c>
      <c r="X989" s="3" t="str">
        <f>IF(R989="","",$B$2&amp;Q989&amp;$B$2&amp;$B$1&amp;R989)</f>
        <v/>
      </c>
      <c r="Y989" s="3" t="str">
        <f t="shared" si="295"/>
        <v>{"AtkPower":0.55}</v>
      </c>
      <c r="Z989" s="11" t="s">
        <v>607</v>
      </c>
      <c r="AA989" s="11" t="str">
        <f t="shared" si="288"/>
        <v>5级：回复生命值提升&lt;q=attr_atk&gt;&lt;c=A6EC41&gt;55%&lt;/c&gt;</v>
      </c>
      <c r="AB989" s="11"/>
      <c r="AC989" s="11"/>
      <c r="AD989" s="11">
        <v>5</v>
      </c>
      <c r="AE989" s="11"/>
      <c r="AF989" s="11" t="s">
        <v>345</v>
      </c>
      <c r="AG989" s="11"/>
      <c r="AH989" s="11"/>
      <c r="AI989" s="11"/>
      <c r="AJ989" s="11" t="s">
        <v>610</v>
      </c>
      <c r="AK989" s="11" t="str">
        <f>$B$8&amp;$B$6</f>
        <v>&lt;q=attr_atk&gt;&lt;c=A6EC41&gt;</v>
      </c>
      <c r="AL989" s="11" t="str">
        <f t="shared" si="304"/>
        <v>55%</v>
      </c>
      <c r="AM989" s="11" t="s">
        <v>298</v>
      </c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 t="str">
        <f t="shared" si="296"/>
        <v>向友方投掷大麻，持续回复生命</v>
      </c>
      <c r="BQ989" s="11" t="str">
        <f t="shared" si="287"/>
        <v>5级：回复生命值提升&lt;q=attr_atk&gt;&lt;c=A6EC41&gt;55%&lt;/c&gt;</v>
      </c>
      <c r="BR989" s="1">
        <f t="shared" si="299"/>
        <v>1</v>
      </c>
      <c r="BS989" s="1">
        <f t="shared" si="300"/>
        <v>105</v>
      </c>
      <c r="BT989" s="1">
        <f>COUNTIF($BS$10:BS989,601)</f>
        <v>21</v>
      </c>
      <c r="BU989" s="1">
        <f t="shared" si="301"/>
        <v>1</v>
      </c>
    </row>
    <row r="990" spans="2:73">
      <c r="B990" s="1" t="str">
        <f t="shared" si="297"/>
        <v>SkillDescBrief// 大招</v>
      </c>
      <c r="C990" s="1" t="str">
        <f t="shared" si="298"/>
        <v>SkillDescDetail// 大招</v>
      </c>
      <c r="D990" s="7" t="s">
        <v>199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 t="str">
        <f t="shared" si="295"/>
        <v/>
      </c>
      <c r="Z990" s="10" t="s">
        <v>336</v>
      </c>
      <c r="AA990" s="10" t="str">
        <f t="shared" si="288"/>
        <v/>
      </c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 t="str">
        <f t="shared" si="296"/>
        <v/>
      </c>
      <c r="BQ990" s="10" t="str">
        <f t="shared" si="287"/>
        <v/>
      </c>
      <c r="BR990" s="1">
        <f t="shared" si="299"/>
        <v>0</v>
      </c>
      <c r="BS990" s="1">
        <f t="shared" si="300"/>
        <v>0</v>
      </c>
      <c r="BT990" s="1">
        <f>COUNTIF($BS$10:BS990,601)</f>
        <v>21</v>
      </c>
      <c r="BU990" s="1">
        <f t="shared" si="301"/>
        <v>1</v>
      </c>
    </row>
    <row r="991" spans="2:73">
      <c r="B991" s="1" t="str">
        <f t="shared" si="297"/>
        <v>SkillDescBrief4100202</v>
      </c>
      <c r="C991" s="1" t="str">
        <f t="shared" si="298"/>
        <v>SkillDescDetail410020201</v>
      </c>
      <c r="D991" s="3">
        <v>410020201</v>
      </c>
      <c r="E991" s="3">
        <v>4100202</v>
      </c>
      <c r="F991" s="3">
        <v>1</v>
      </c>
      <c r="G991" s="3" t="s">
        <v>332</v>
      </c>
      <c r="H991" s="3">
        <v>0.3</v>
      </c>
      <c r="I991" s="3" t="s">
        <v>333</v>
      </c>
      <c r="J991" s="3"/>
      <c r="K991" s="3" t="s">
        <v>334</v>
      </c>
      <c r="L991" s="3">
        <f ca="1">ROUND(_xlfn.XLOOKUP($F991,$D$1:$D$5,$E$1:$E$5)*OFFSET(L991,5-F991,0)/0.05,0)*0.05</f>
        <v>0.7</v>
      </c>
      <c r="M991" s="3"/>
      <c r="N991" s="3"/>
      <c r="O991" s="3"/>
      <c r="P991" s="3"/>
      <c r="Q991" s="3" t="s">
        <v>335</v>
      </c>
      <c r="R991" s="3"/>
      <c r="S991" s="3" t="str">
        <f>IF(H991="","",$B$2&amp;G991&amp;$B$2&amp;$B$1&amp;H991)</f>
        <v>"AtkPower":0.3</v>
      </c>
      <c r="T991" s="3" t="str">
        <f>IF(J991="","",$B$2&amp;I991&amp;$B$2&amp;$B$1&amp;J991)</f>
        <v/>
      </c>
      <c r="U991" s="3" t="str">
        <f ca="1">IF(L991="","",$B$2&amp;K991&amp;$B$2&amp;$B$1&amp;L991)</f>
        <v>"BuffPower":0.7</v>
      </c>
      <c r="V991" s="3" t="str">
        <f>IF(N991="","",$B$2&amp;M991&amp;$B$2&amp;$B$1&amp;N991)</f>
        <v/>
      </c>
      <c r="W991" s="3" t="str">
        <f>IF(P991="","",$B$2&amp;O991&amp;$B$2&amp;$B$1&amp;P991)</f>
        <v/>
      </c>
      <c r="X991" s="3" t="str">
        <f>IF(R991="","",$B$2&amp;Q991&amp;$B$2&amp;$B$1&amp;R991)</f>
        <v/>
      </c>
      <c r="Y991" s="3" t="str">
        <f ca="1" t="shared" si="295"/>
        <v>{"AtkPower":0.3,"BuffPower":0.7}</v>
      </c>
      <c r="Z991" s="11" t="s">
        <v>611</v>
      </c>
      <c r="AA991" s="11" t="str">
        <f t="shared" si="288"/>
        <v>向攻击力最高的队友投掷吗啡，吗啡可以使队友的攻击必定触发暴击，暴击倍率提升&lt;c=A6EC41&gt;30%&lt;/c&gt;，持续&lt;c=A6EC41&gt;7&lt;/c&gt;秒</v>
      </c>
      <c r="AB991" s="11"/>
      <c r="AC991" s="11"/>
      <c r="AD991" s="11"/>
      <c r="AE991" s="11"/>
      <c r="AF991" s="11"/>
      <c r="AG991" s="11"/>
      <c r="AH991" s="11"/>
      <c r="AI991" s="11"/>
      <c r="AJ991" s="11" t="s">
        <v>612</v>
      </c>
      <c r="AK991" s="11" t="str">
        <f t="shared" ref="AK991:AK995" si="305">$B$6</f>
        <v>&lt;c=A6EC41&gt;</v>
      </c>
      <c r="AL991" s="11" t="str">
        <f t="shared" ref="AL991:AL995" si="306">ROUND($H991*100,2)&amp;"%"</f>
        <v>30%</v>
      </c>
      <c r="AM991" s="11" t="s">
        <v>298</v>
      </c>
      <c r="AN991" s="11" t="s">
        <v>553</v>
      </c>
      <c r="AO991" s="11" t="str">
        <f>$B$6</f>
        <v>&lt;c=A6EC41&gt;</v>
      </c>
      <c r="AP991" s="11">
        <v>7</v>
      </c>
      <c r="AQ991" s="11" t="s">
        <v>298</v>
      </c>
      <c r="AR991" s="11" t="s">
        <v>401</v>
      </c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 t="str">
        <f t="shared" si="296"/>
        <v>向友方投掷吗啡，提高暴击</v>
      </c>
      <c r="BQ991" s="11" t="str">
        <f t="shared" si="287"/>
        <v>向攻击力最高的队友投掷吗啡，吗啡可以使队友的攻击必定触发暴击，暴击倍率提升&lt;c=A6EC41&gt;30%&lt;/c&gt;，持续&lt;c=A6EC41&gt;7&lt;/c&gt;秒</v>
      </c>
      <c r="BR991" s="1">
        <f t="shared" si="299"/>
        <v>2</v>
      </c>
      <c r="BS991" s="1">
        <f t="shared" si="300"/>
        <v>201</v>
      </c>
      <c r="BT991" s="1">
        <f>COUNTIF($BS$10:BS991,601)</f>
        <v>21</v>
      </c>
      <c r="BU991" s="1">
        <f t="shared" si="301"/>
        <v>1</v>
      </c>
    </row>
    <row r="992" spans="2:73">
      <c r="B992" s="1" t="str">
        <f t="shared" si="297"/>
        <v>SkillDescBrief4100202</v>
      </c>
      <c r="C992" s="1" t="str">
        <f t="shared" si="298"/>
        <v>SkillDescDetail410020202</v>
      </c>
      <c r="D992" s="3">
        <v>410020202</v>
      </c>
      <c r="E992" s="3">
        <v>4100202</v>
      </c>
      <c r="F992" s="3">
        <v>2</v>
      </c>
      <c r="G992" s="3" t="s">
        <v>332</v>
      </c>
      <c r="H992" s="3">
        <v>0.35</v>
      </c>
      <c r="I992" s="3" t="s">
        <v>333</v>
      </c>
      <c r="J992" s="3"/>
      <c r="K992" s="3" t="s">
        <v>334</v>
      </c>
      <c r="L992" s="3">
        <f ca="1">ROUND(_xlfn.XLOOKUP($F992,$D$1:$D$5,$E$1:$E$5)*OFFSET(L992,5-F992,0)/0.05,0)*0.05</f>
        <v>0.75</v>
      </c>
      <c r="M992" s="3"/>
      <c r="N992" s="3"/>
      <c r="O992" s="3"/>
      <c r="P992" s="3"/>
      <c r="Q992" s="3" t="s">
        <v>335</v>
      </c>
      <c r="R992" s="3"/>
      <c r="S992" s="3" t="str">
        <f>IF(H992="","",$B$2&amp;G992&amp;$B$2&amp;$B$1&amp;H992)</f>
        <v>"AtkPower":0.35</v>
      </c>
      <c r="T992" s="3" t="str">
        <f>IF(J992="","",$B$2&amp;I992&amp;$B$2&amp;$B$1&amp;J992)</f>
        <v/>
      </c>
      <c r="U992" s="3" t="str">
        <f ca="1">IF(L992="","",$B$2&amp;K992&amp;$B$2&amp;$B$1&amp;L992)</f>
        <v>"BuffPower":0.75</v>
      </c>
      <c r="V992" s="3" t="str">
        <f>IF(N992="","",$B$2&amp;M992&amp;$B$2&amp;$B$1&amp;N992)</f>
        <v/>
      </c>
      <c r="W992" s="3" t="str">
        <f>IF(P992="","",$B$2&amp;O992&amp;$B$2&amp;$B$1&amp;P992)</f>
        <v/>
      </c>
      <c r="X992" s="3" t="str">
        <f>IF(R992="","",$B$2&amp;Q992&amp;$B$2&amp;$B$1&amp;R992)</f>
        <v/>
      </c>
      <c r="Y992" s="3" t="str">
        <f ca="1" t="shared" si="295"/>
        <v>{"AtkPower":0.35,"BuffPower":0.75}</v>
      </c>
      <c r="Z992" s="11" t="s">
        <v>611</v>
      </c>
      <c r="AA992" s="11" t="str">
        <f t="shared" si="288"/>
        <v>2级：暴击倍率提升&lt;c=A6EC41&gt;35%&lt;/c&gt;</v>
      </c>
      <c r="AB992" s="11"/>
      <c r="AC992" s="11"/>
      <c r="AD992" s="11">
        <v>2</v>
      </c>
      <c r="AE992" s="11"/>
      <c r="AF992" s="11" t="s">
        <v>345</v>
      </c>
      <c r="AG992" s="11"/>
      <c r="AH992" s="11"/>
      <c r="AI992" s="11"/>
      <c r="AJ992" s="11" t="s">
        <v>613</v>
      </c>
      <c r="AK992" s="11" t="str">
        <f t="shared" si="305"/>
        <v>&lt;c=A6EC41&gt;</v>
      </c>
      <c r="AL992" s="11" t="str">
        <f t="shared" si="306"/>
        <v>35%</v>
      </c>
      <c r="AM992" s="11" t="s">
        <v>298</v>
      </c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 t="str">
        <f t="shared" si="296"/>
        <v>向友方投掷吗啡，提高暴击</v>
      </c>
      <c r="BQ992" s="11" t="str">
        <f t="shared" si="287"/>
        <v>2级：暴击倍率提升&lt;c=A6EC41&gt;35%&lt;/c&gt;</v>
      </c>
      <c r="BR992" s="1">
        <f t="shared" si="299"/>
        <v>2</v>
      </c>
      <c r="BS992" s="1">
        <f t="shared" si="300"/>
        <v>202</v>
      </c>
      <c r="BT992" s="1">
        <f>COUNTIF($BS$10:BS992,601)</f>
        <v>21</v>
      </c>
      <c r="BU992" s="1">
        <f t="shared" si="301"/>
        <v>1</v>
      </c>
    </row>
    <row r="993" spans="2:73">
      <c r="B993" s="1" t="str">
        <f t="shared" si="297"/>
        <v>SkillDescBrief4100202</v>
      </c>
      <c r="C993" s="1" t="str">
        <f t="shared" si="298"/>
        <v>SkillDescDetail410020203</v>
      </c>
      <c r="D993" s="3">
        <v>410020203</v>
      </c>
      <c r="E993" s="3">
        <v>4100202</v>
      </c>
      <c r="F993" s="3">
        <v>3</v>
      </c>
      <c r="G993" s="3" t="s">
        <v>332</v>
      </c>
      <c r="H993" s="3">
        <f ca="1">ROUND(_xlfn.XLOOKUP($F993,$D$1:$D$5,$E$1:$E$5)*OFFSET(H993,5-F993,0)/0.05,0)*0.05</f>
        <v>0.4</v>
      </c>
      <c r="I993" s="3" t="s">
        <v>333</v>
      </c>
      <c r="J993" s="3"/>
      <c r="K993" s="3" t="s">
        <v>334</v>
      </c>
      <c r="L993" s="3">
        <f ca="1">ROUND(_xlfn.XLOOKUP($F993,$D$1:$D$5,$E$1:$E$5)*OFFSET(L993,5-F993,0)/0.05,0)*0.05</f>
        <v>0.8</v>
      </c>
      <c r="M993" s="3"/>
      <c r="N993" s="3"/>
      <c r="O993" s="3"/>
      <c r="P993" s="3"/>
      <c r="Q993" s="3" t="s">
        <v>335</v>
      </c>
      <c r="R993" s="3"/>
      <c r="S993" s="3" t="str">
        <f ca="1">IF(H993="","",$B$2&amp;G993&amp;$B$2&amp;$B$1&amp;H993)</f>
        <v>"AtkPower":0.4</v>
      </c>
      <c r="T993" s="3" t="str">
        <f>IF(J993="","",$B$2&amp;I993&amp;$B$2&amp;$B$1&amp;J993)</f>
        <v/>
      </c>
      <c r="U993" s="3" t="str">
        <f ca="1">IF(L993="","",$B$2&amp;K993&amp;$B$2&amp;$B$1&amp;L993)</f>
        <v>"BuffPower":0.8</v>
      </c>
      <c r="V993" s="3" t="str">
        <f>IF(N993="","",$B$2&amp;M993&amp;$B$2&amp;$B$1&amp;N993)</f>
        <v/>
      </c>
      <c r="W993" s="3" t="str">
        <f>IF(P993="","",$B$2&amp;O993&amp;$B$2&amp;$B$1&amp;P993)</f>
        <v/>
      </c>
      <c r="X993" s="3" t="str">
        <f>IF(R993="","",$B$2&amp;Q993&amp;$B$2&amp;$B$1&amp;R993)</f>
        <v/>
      </c>
      <c r="Y993" s="3" t="str">
        <f ca="1" t="shared" si="295"/>
        <v>{"AtkPower":0.4,"BuffPower":0.8}</v>
      </c>
      <c r="Z993" s="11" t="s">
        <v>611</v>
      </c>
      <c r="AA993" s="11" t="str">
        <f ca="1" t="shared" si="288"/>
        <v>3级：暴击倍率提升&lt;c=A6EC41&gt;40%&lt;/c&gt;</v>
      </c>
      <c r="AB993" s="11"/>
      <c r="AC993" s="11"/>
      <c r="AD993" s="11">
        <v>3</v>
      </c>
      <c r="AE993" s="11"/>
      <c r="AF993" s="11" t="s">
        <v>345</v>
      </c>
      <c r="AG993" s="11"/>
      <c r="AH993" s="11"/>
      <c r="AI993" s="11"/>
      <c r="AJ993" s="11" t="s">
        <v>613</v>
      </c>
      <c r="AK993" s="11" t="str">
        <f t="shared" si="305"/>
        <v>&lt;c=A6EC41&gt;</v>
      </c>
      <c r="AL993" s="11" t="str">
        <f ca="1" t="shared" si="306"/>
        <v>40%</v>
      </c>
      <c r="AM993" s="11" t="s">
        <v>298</v>
      </c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 t="str">
        <f t="shared" si="296"/>
        <v>向友方投掷吗啡，提高暴击</v>
      </c>
      <c r="BQ993" s="11" t="str">
        <f ca="1" t="shared" ref="BQ993:BQ1056" si="307">AA993</f>
        <v>3级：暴击倍率提升&lt;c=A6EC41&gt;40%&lt;/c&gt;</v>
      </c>
      <c r="BR993" s="1">
        <f t="shared" si="299"/>
        <v>2</v>
      </c>
      <c r="BS993" s="1">
        <f t="shared" si="300"/>
        <v>203</v>
      </c>
      <c r="BT993" s="1">
        <f>COUNTIF($BS$10:BS993,601)</f>
        <v>21</v>
      </c>
      <c r="BU993" s="1">
        <f t="shared" si="301"/>
        <v>1</v>
      </c>
    </row>
    <row r="994" spans="2:73">
      <c r="B994" s="1" t="str">
        <f t="shared" si="297"/>
        <v>SkillDescBrief4100202</v>
      </c>
      <c r="C994" s="1" t="str">
        <f t="shared" si="298"/>
        <v>SkillDescDetail410020204</v>
      </c>
      <c r="D994" s="3">
        <v>410020204</v>
      </c>
      <c r="E994" s="3">
        <v>4100202</v>
      </c>
      <c r="F994" s="3">
        <v>4</v>
      </c>
      <c r="G994" s="3" t="s">
        <v>332</v>
      </c>
      <c r="H994" s="3">
        <f ca="1">ROUND(_xlfn.XLOOKUP($F994,$D$1:$D$5,$E$1:$E$5)*OFFSET(H994,5-F994,0)/0.05,0)*0.05</f>
        <v>0.45</v>
      </c>
      <c r="I994" s="3" t="s">
        <v>333</v>
      </c>
      <c r="J994" s="3"/>
      <c r="K994" s="3" t="s">
        <v>334</v>
      </c>
      <c r="L994" s="3">
        <f ca="1">ROUND(_xlfn.XLOOKUP($F994,$D$1:$D$5,$E$1:$E$5)*OFFSET(L994,5-F994,0)/0.05,0)*0.05</f>
        <v>0.9</v>
      </c>
      <c r="M994" s="3"/>
      <c r="N994" s="3"/>
      <c r="O994" s="3"/>
      <c r="P994" s="3"/>
      <c r="Q994" s="3" t="s">
        <v>335</v>
      </c>
      <c r="R994" s="3"/>
      <c r="S994" s="3" t="str">
        <f ca="1">IF(H994="","",$B$2&amp;G994&amp;$B$2&amp;$B$1&amp;H994)</f>
        <v>"AtkPower":0.45</v>
      </c>
      <c r="T994" s="3" t="str">
        <f>IF(J994="","",$B$2&amp;I994&amp;$B$2&amp;$B$1&amp;J994)</f>
        <v/>
      </c>
      <c r="U994" s="3" t="str">
        <f ca="1">IF(L994="","",$B$2&amp;K994&amp;$B$2&amp;$B$1&amp;L994)</f>
        <v>"BuffPower":0.9</v>
      </c>
      <c r="V994" s="3" t="str">
        <f>IF(N994="","",$B$2&amp;M994&amp;$B$2&amp;$B$1&amp;N994)</f>
        <v/>
      </c>
      <c r="W994" s="3" t="str">
        <f>IF(P994="","",$B$2&amp;O994&amp;$B$2&amp;$B$1&amp;P994)</f>
        <v/>
      </c>
      <c r="X994" s="3" t="str">
        <f>IF(R994="","",$B$2&amp;Q994&amp;$B$2&amp;$B$1&amp;R994)</f>
        <v/>
      </c>
      <c r="Y994" s="3" t="str">
        <f ca="1" t="shared" si="295"/>
        <v>{"AtkPower":0.45,"BuffPower":0.9}</v>
      </c>
      <c r="Z994" s="11" t="s">
        <v>611</v>
      </c>
      <c r="AA994" s="11" t="str">
        <f ca="1" t="shared" si="288"/>
        <v>4级：暴击倍率提升&lt;c=A6EC41&gt;45%&lt;/c&gt;</v>
      </c>
      <c r="AB994" s="11"/>
      <c r="AC994" s="11"/>
      <c r="AD994" s="11">
        <v>4</v>
      </c>
      <c r="AE994" s="11"/>
      <c r="AF994" s="11" t="s">
        <v>345</v>
      </c>
      <c r="AG994" s="11"/>
      <c r="AH994" s="11"/>
      <c r="AI994" s="11"/>
      <c r="AJ994" s="11" t="s">
        <v>613</v>
      </c>
      <c r="AK994" s="11" t="str">
        <f t="shared" si="305"/>
        <v>&lt;c=A6EC41&gt;</v>
      </c>
      <c r="AL994" s="11" t="str">
        <f ca="1" t="shared" si="306"/>
        <v>45%</v>
      </c>
      <c r="AM994" s="11" t="s">
        <v>298</v>
      </c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 t="str">
        <f t="shared" si="296"/>
        <v>向友方投掷吗啡，提高暴击</v>
      </c>
      <c r="BQ994" s="11" t="str">
        <f ca="1" t="shared" si="307"/>
        <v>4级：暴击倍率提升&lt;c=A6EC41&gt;45%&lt;/c&gt;</v>
      </c>
      <c r="BR994" s="1">
        <f t="shared" si="299"/>
        <v>2</v>
      </c>
      <c r="BS994" s="1">
        <f t="shared" si="300"/>
        <v>204</v>
      </c>
      <c r="BT994" s="1">
        <f>COUNTIF($BS$10:BS994,601)</f>
        <v>21</v>
      </c>
      <c r="BU994" s="1">
        <f t="shared" si="301"/>
        <v>1</v>
      </c>
    </row>
    <row r="995" spans="2:73">
      <c r="B995" s="1" t="str">
        <f t="shared" si="297"/>
        <v>SkillDescBrief4100202</v>
      </c>
      <c r="C995" s="1" t="str">
        <f t="shared" si="298"/>
        <v>SkillDescDetail410020205</v>
      </c>
      <c r="D995" s="3">
        <v>410020205</v>
      </c>
      <c r="E995" s="3">
        <v>4100202</v>
      </c>
      <c r="F995" s="3">
        <v>5</v>
      </c>
      <c r="G995" s="3" t="s">
        <v>332</v>
      </c>
      <c r="H995" s="3">
        <v>0.5</v>
      </c>
      <c r="I995" s="3" t="s">
        <v>333</v>
      </c>
      <c r="J995" s="3"/>
      <c r="K995" s="3" t="s">
        <v>334</v>
      </c>
      <c r="L995" s="3">
        <v>1</v>
      </c>
      <c r="M995" s="3"/>
      <c r="N995" s="3"/>
      <c r="O995" s="3"/>
      <c r="P995" s="3"/>
      <c r="Q995" s="3" t="s">
        <v>335</v>
      </c>
      <c r="R995" s="3"/>
      <c r="S995" s="3" t="str">
        <f>IF(H995="","",$B$2&amp;G995&amp;$B$2&amp;$B$1&amp;H995)</f>
        <v>"AtkPower":0.5</v>
      </c>
      <c r="T995" s="3" t="str">
        <f>IF(J995="","",$B$2&amp;I995&amp;$B$2&amp;$B$1&amp;J995)</f>
        <v/>
      </c>
      <c r="U995" s="3" t="str">
        <f>IF(L995="","",$B$2&amp;K995&amp;$B$2&amp;$B$1&amp;L995)</f>
        <v>"BuffPower":1</v>
      </c>
      <c r="V995" s="3" t="str">
        <f>IF(N995="","",$B$2&amp;M995&amp;$B$2&amp;$B$1&amp;N995)</f>
        <v/>
      </c>
      <c r="W995" s="3" t="str">
        <f>IF(P995="","",$B$2&amp;O995&amp;$B$2&amp;$B$1&amp;P995)</f>
        <v/>
      </c>
      <c r="X995" s="3" t="str">
        <f>IF(R995="","",$B$2&amp;Q995&amp;$B$2&amp;$B$1&amp;R995)</f>
        <v/>
      </c>
      <c r="Y995" s="3" t="str">
        <f t="shared" si="295"/>
        <v>{"AtkPower":0.5,"BuffPower":1}</v>
      </c>
      <c r="Z995" s="11" t="s">
        <v>611</v>
      </c>
      <c r="AA995" s="11" t="str">
        <f t="shared" si="288"/>
        <v>5级：暴击倍率提升&lt;c=A6EC41&gt;50%&lt;/c&gt;</v>
      </c>
      <c r="AB995" s="11"/>
      <c r="AC995" s="11"/>
      <c r="AD995" s="11">
        <v>5</v>
      </c>
      <c r="AE995" s="11"/>
      <c r="AF995" s="11" t="s">
        <v>345</v>
      </c>
      <c r="AG995" s="11"/>
      <c r="AH995" s="11"/>
      <c r="AI995" s="11"/>
      <c r="AJ995" s="11" t="s">
        <v>613</v>
      </c>
      <c r="AK995" s="11" t="str">
        <f t="shared" si="305"/>
        <v>&lt;c=A6EC41&gt;</v>
      </c>
      <c r="AL995" s="11" t="str">
        <f t="shared" si="306"/>
        <v>50%</v>
      </c>
      <c r="AM995" s="11" t="s">
        <v>298</v>
      </c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 t="str">
        <f t="shared" si="296"/>
        <v>向友方投掷吗啡，提高暴击</v>
      </c>
      <c r="BQ995" s="11" t="str">
        <f t="shared" si="307"/>
        <v>5级：暴击倍率提升&lt;c=A6EC41&gt;50%&lt;/c&gt;</v>
      </c>
      <c r="BR995" s="1">
        <f t="shared" si="299"/>
        <v>2</v>
      </c>
      <c r="BS995" s="1">
        <f t="shared" si="300"/>
        <v>205</v>
      </c>
      <c r="BT995" s="1">
        <f>COUNTIF($BS$10:BS995,601)</f>
        <v>21</v>
      </c>
      <c r="BU995" s="1">
        <f t="shared" si="301"/>
        <v>1</v>
      </c>
    </row>
    <row r="996" spans="2:73">
      <c r="B996" s="1" t="str">
        <f t="shared" si="297"/>
        <v>SkillDescBrief// 经营被动</v>
      </c>
      <c r="C996" s="1" t="str">
        <f t="shared" si="298"/>
        <v>SkillDescDetail// 经营被动</v>
      </c>
      <c r="D996" s="7" t="s">
        <v>71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 t="str">
        <f t="shared" si="295"/>
        <v/>
      </c>
      <c r="Z996" s="10" t="s">
        <v>336</v>
      </c>
      <c r="AA996" s="10" t="str">
        <f t="shared" si="288"/>
        <v/>
      </c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 t="str">
        <f t="shared" si="296"/>
        <v/>
      </c>
      <c r="BQ996" s="10" t="str">
        <f t="shared" si="307"/>
        <v/>
      </c>
      <c r="BR996" s="1">
        <f t="shared" si="299"/>
        <v>0</v>
      </c>
      <c r="BS996" s="1">
        <f t="shared" si="300"/>
        <v>0</v>
      </c>
      <c r="BT996" s="1">
        <f>COUNTIF($BS$10:BS996,601)</f>
        <v>21</v>
      </c>
      <c r="BU996" s="1">
        <f t="shared" si="301"/>
        <v>1</v>
      </c>
    </row>
    <row r="997" spans="2:73">
      <c r="B997" s="1" t="str">
        <f t="shared" si="297"/>
        <v>SkillDescBrief4100203</v>
      </c>
      <c r="C997" s="1" t="str">
        <f t="shared" si="298"/>
        <v>SkillDescDetail410020301</v>
      </c>
      <c r="D997" s="3">
        <v>410020301</v>
      </c>
      <c r="E997" s="3">
        <v>4100203</v>
      </c>
      <c r="F997" s="3">
        <v>1</v>
      </c>
      <c r="G997" s="3" t="s">
        <v>332</v>
      </c>
      <c r="H997" s="3"/>
      <c r="I997" s="3" t="s">
        <v>333</v>
      </c>
      <c r="J997" s="3"/>
      <c r="K997" s="3" t="s">
        <v>334</v>
      </c>
      <c r="L997" s="3"/>
      <c r="M997" s="3"/>
      <c r="N997" s="3"/>
      <c r="O997" s="3"/>
      <c r="P997" s="3"/>
      <c r="Q997" s="3" t="s">
        <v>335</v>
      </c>
      <c r="R997" s="3"/>
      <c r="S997" s="3" t="str">
        <f>IF(H997="","",$B$2&amp;G997&amp;$B$2&amp;$B$1&amp;H997)</f>
        <v/>
      </c>
      <c r="T997" s="3" t="str">
        <f>IF(J997="","",$B$2&amp;I997&amp;$B$2&amp;$B$1&amp;J997)</f>
        <v/>
      </c>
      <c r="U997" s="3" t="str">
        <f>IF(L997="","",$B$2&amp;K997&amp;$B$2&amp;$B$1&amp;L997)</f>
        <v/>
      </c>
      <c r="V997" s="3" t="str">
        <f>IF(N997="","",$B$2&amp;M997&amp;$B$2&amp;$B$1&amp;N997)</f>
        <v/>
      </c>
      <c r="W997" s="3" t="str">
        <f>IF(P997="","",$B$2&amp;O997&amp;$B$2&amp;$B$1&amp;P997)</f>
        <v/>
      </c>
      <c r="X997" s="3" t="str">
        <f>IF(R997="","",$B$2&amp;Q997&amp;$B$2&amp;$B$1&amp;R997)</f>
        <v/>
      </c>
      <c r="Y997" s="3" t="str">
        <f t="shared" si="295"/>
        <v>{}</v>
      </c>
      <c r="Z997" s="11" t="s">
        <v>358</v>
      </c>
      <c r="AA997" s="11" t="str">
        <f t="shared" si="288"/>
        <v>放置在产业中时，产业收入提高&lt;c=A6EC41&gt;2&lt;/c&gt;倍，产业升级消耗减少&lt;c=A6EC41&gt;2&lt;/c&gt;倍</v>
      </c>
      <c r="AB997" s="11"/>
      <c r="AC997" s="11"/>
      <c r="AD997" s="11"/>
      <c r="AE997" s="11"/>
      <c r="AF997" s="11"/>
      <c r="AG997" s="11"/>
      <c r="AH997" s="11"/>
      <c r="AI997" s="11"/>
      <c r="AJ997" s="11" t="s">
        <v>359</v>
      </c>
      <c r="AK997" s="11" t="str">
        <f t="shared" ref="AK997:AK1001" si="308">$B$6</f>
        <v>&lt;c=A6EC41&gt;</v>
      </c>
      <c r="AL997" s="11">
        <v>2</v>
      </c>
      <c r="AM997" s="11" t="s">
        <v>298</v>
      </c>
      <c r="AN997" s="11" t="s">
        <v>360</v>
      </c>
      <c r="AO997" s="11" t="s">
        <v>304</v>
      </c>
      <c r="AP997" s="11">
        <v>2</v>
      </c>
      <c r="AQ997" s="11" t="s">
        <v>298</v>
      </c>
      <c r="AR997" s="11" t="s">
        <v>361</v>
      </c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 t="str">
        <f t="shared" si="296"/>
        <v>使产业收入提高，升级消耗减少</v>
      </c>
      <c r="BQ997" s="11" t="str">
        <f t="shared" si="307"/>
        <v>放置在产业中时，产业收入提高&lt;c=A6EC41&gt;2&lt;/c&gt;倍，产业升级消耗减少&lt;c=A6EC41&gt;2&lt;/c&gt;倍</v>
      </c>
      <c r="BR997" s="1">
        <f t="shared" si="299"/>
        <v>3</v>
      </c>
      <c r="BS997" s="1">
        <f t="shared" si="300"/>
        <v>301</v>
      </c>
      <c r="BT997" s="1">
        <f>COUNTIF($BS$10:BS997,601)</f>
        <v>21</v>
      </c>
      <c r="BU997" s="1">
        <f t="shared" si="301"/>
        <v>1</v>
      </c>
    </row>
    <row r="998" spans="2:73">
      <c r="B998" s="1" t="str">
        <f t="shared" si="297"/>
        <v>SkillDescBrief4100203</v>
      </c>
      <c r="C998" s="1" t="str">
        <f t="shared" si="298"/>
        <v>SkillDescDetail410020302</v>
      </c>
      <c r="D998" s="3">
        <v>410020302</v>
      </c>
      <c r="E998" s="3">
        <v>4100203</v>
      </c>
      <c r="F998" s="3">
        <v>2</v>
      </c>
      <c r="G998" s="3" t="s">
        <v>332</v>
      </c>
      <c r="H998" s="3"/>
      <c r="I998" s="3" t="s">
        <v>333</v>
      </c>
      <c r="J998" s="3"/>
      <c r="K998" s="3" t="s">
        <v>334</v>
      </c>
      <c r="L998" s="3"/>
      <c r="M998" s="3"/>
      <c r="N998" s="3"/>
      <c r="O998" s="3"/>
      <c r="P998" s="3"/>
      <c r="Q998" s="3" t="s">
        <v>335</v>
      </c>
      <c r="R998" s="3"/>
      <c r="S998" s="3" t="str">
        <f>IF(H998="","",$B$2&amp;G998&amp;$B$2&amp;$B$1&amp;H998)</f>
        <v/>
      </c>
      <c r="T998" s="3" t="str">
        <f>IF(J998="","",$B$2&amp;I998&amp;$B$2&amp;$B$1&amp;J998)</f>
        <v/>
      </c>
      <c r="U998" s="3" t="str">
        <f>IF(L998="","",$B$2&amp;K998&amp;$B$2&amp;$B$1&amp;L998)</f>
        <v/>
      </c>
      <c r="V998" s="3" t="str">
        <f>IF(N998="","",$B$2&amp;M998&amp;$B$2&amp;$B$1&amp;N998)</f>
        <v/>
      </c>
      <c r="W998" s="3" t="str">
        <f>IF(P998="","",$B$2&amp;O998&amp;$B$2&amp;$B$1&amp;P998)</f>
        <v/>
      </c>
      <c r="X998" s="3" t="str">
        <f>IF(R998="","",$B$2&amp;Q998&amp;$B$2&amp;$B$1&amp;R998)</f>
        <v/>
      </c>
      <c r="Y998" s="3" t="str">
        <f t="shared" si="295"/>
        <v>{}</v>
      </c>
      <c r="Z998" s="11" t="s">
        <v>358</v>
      </c>
      <c r="AA998" s="11" t="str">
        <f t="shared" si="288"/>
        <v>2级：放置在产业中时，产业收入提高&lt;c=A6EC41&gt;8&lt;/c&gt;倍，产业升级消耗减少&lt;c=A6EC41&gt;8&lt;/c&gt;倍</v>
      </c>
      <c r="AB998" s="11"/>
      <c r="AC998" s="11"/>
      <c r="AD998" s="11">
        <v>2</v>
      </c>
      <c r="AE998" s="11"/>
      <c r="AF998" s="11" t="s">
        <v>345</v>
      </c>
      <c r="AG998" s="11"/>
      <c r="AH998" s="11"/>
      <c r="AI998" s="11"/>
      <c r="AJ998" s="11" t="s">
        <v>359</v>
      </c>
      <c r="AK998" s="11" t="str">
        <f t="shared" si="308"/>
        <v>&lt;c=A6EC41&gt;</v>
      </c>
      <c r="AL998" s="11">
        <f>AL997*4</f>
        <v>8</v>
      </c>
      <c r="AM998" s="11" t="s">
        <v>298</v>
      </c>
      <c r="AN998" s="11" t="s">
        <v>360</v>
      </c>
      <c r="AO998" s="11" t="s">
        <v>304</v>
      </c>
      <c r="AP998" s="11">
        <f>AP997*4</f>
        <v>8</v>
      </c>
      <c r="AQ998" s="11" t="s">
        <v>298</v>
      </c>
      <c r="AR998" s="11" t="s">
        <v>361</v>
      </c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 t="str">
        <f t="shared" si="296"/>
        <v>使产业收入提高，升级消耗减少</v>
      </c>
      <c r="BQ998" s="11" t="str">
        <f t="shared" si="307"/>
        <v>2级：放置在产业中时，产业收入提高&lt;c=A6EC41&gt;8&lt;/c&gt;倍，产业升级消耗减少&lt;c=A6EC41&gt;8&lt;/c&gt;倍</v>
      </c>
      <c r="BR998" s="1">
        <f t="shared" si="299"/>
        <v>3</v>
      </c>
      <c r="BS998" s="1">
        <f t="shared" si="300"/>
        <v>302</v>
      </c>
      <c r="BT998" s="1">
        <f>COUNTIF($BS$10:BS998,601)</f>
        <v>21</v>
      </c>
      <c r="BU998" s="1">
        <f t="shared" si="301"/>
        <v>1</v>
      </c>
    </row>
    <row r="999" spans="2:73">
      <c r="B999" s="1" t="str">
        <f t="shared" si="297"/>
        <v>SkillDescBrief4100203</v>
      </c>
      <c r="C999" s="1" t="str">
        <f t="shared" si="298"/>
        <v>SkillDescDetail410020303</v>
      </c>
      <c r="D999" s="3">
        <v>410020303</v>
      </c>
      <c r="E999" s="3">
        <v>4100203</v>
      </c>
      <c r="F999" s="3">
        <v>3</v>
      </c>
      <c r="G999" s="3" t="s">
        <v>332</v>
      </c>
      <c r="H999" s="3"/>
      <c r="I999" s="3" t="s">
        <v>333</v>
      </c>
      <c r="J999" s="3"/>
      <c r="K999" s="3" t="s">
        <v>334</v>
      </c>
      <c r="L999" s="3"/>
      <c r="M999" s="3"/>
      <c r="N999" s="3"/>
      <c r="O999" s="3"/>
      <c r="P999" s="3"/>
      <c r="Q999" s="3" t="s">
        <v>335</v>
      </c>
      <c r="R999" s="3"/>
      <c r="S999" s="3" t="str">
        <f>IF(H999="","",$B$2&amp;G999&amp;$B$2&amp;$B$1&amp;H999)</f>
        <v/>
      </c>
      <c r="T999" s="3" t="str">
        <f>IF(J999="","",$B$2&amp;I999&amp;$B$2&amp;$B$1&amp;J999)</f>
        <v/>
      </c>
      <c r="U999" s="3" t="str">
        <f>IF(L999="","",$B$2&amp;K999&amp;$B$2&amp;$B$1&amp;L999)</f>
        <v/>
      </c>
      <c r="V999" s="3" t="str">
        <f>IF(N999="","",$B$2&amp;M999&amp;$B$2&amp;$B$1&amp;N999)</f>
        <v/>
      </c>
      <c r="W999" s="3" t="str">
        <f>IF(P999="","",$B$2&amp;O999&amp;$B$2&amp;$B$1&amp;P999)</f>
        <v/>
      </c>
      <c r="X999" s="3" t="str">
        <f>IF(R999="","",$B$2&amp;Q999&amp;$B$2&amp;$B$1&amp;R999)</f>
        <v/>
      </c>
      <c r="Y999" s="3" t="str">
        <f t="shared" si="295"/>
        <v>{}</v>
      </c>
      <c r="Z999" s="11" t="s">
        <v>358</v>
      </c>
      <c r="AA999" s="11" t="str">
        <f t="shared" si="288"/>
        <v>3级：放置在产业中时，产业收入提高&lt;c=A6EC41&gt;32&lt;/c&gt;倍，产业升级消耗减少&lt;c=A6EC41&gt;32&lt;/c&gt;倍</v>
      </c>
      <c r="AB999" s="11"/>
      <c r="AC999" s="11"/>
      <c r="AD999" s="11">
        <v>3</v>
      </c>
      <c r="AE999" s="11"/>
      <c r="AF999" s="11" t="s">
        <v>345</v>
      </c>
      <c r="AG999" s="11"/>
      <c r="AH999" s="11"/>
      <c r="AI999" s="11"/>
      <c r="AJ999" s="11" t="s">
        <v>359</v>
      </c>
      <c r="AK999" s="11" t="str">
        <f t="shared" si="308"/>
        <v>&lt;c=A6EC41&gt;</v>
      </c>
      <c r="AL999" s="11">
        <f>AL998*4</f>
        <v>32</v>
      </c>
      <c r="AM999" s="11" t="s">
        <v>298</v>
      </c>
      <c r="AN999" s="11" t="s">
        <v>360</v>
      </c>
      <c r="AO999" s="11" t="s">
        <v>304</v>
      </c>
      <c r="AP999" s="11">
        <f>AP998*4</f>
        <v>32</v>
      </c>
      <c r="AQ999" s="11" t="s">
        <v>298</v>
      </c>
      <c r="AR999" s="11" t="s">
        <v>361</v>
      </c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 t="str">
        <f t="shared" si="296"/>
        <v>使产业收入提高，升级消耗减少</v>
      </c>
      <c r="BQ999" s="11" t="str">
        <f t="shared" si="307"/>
        <v>3级：放置在产业中时，产业收入提高&lt;c=A6EC41&gt;32&lt;/c&gt;倍，产业升级消耗减少&lt;c=A6EC41&gt;32&lt;/c&gt;倍</v>
      </c>
      <c r="BR999" s="1">
        <f t="shared" si="299"/>
        <v>3</v>
      </c>
      <c r="BS999" s="1">
        <f t="shared" si="300"/>
        <v>303</v>
      </c>
      <c r="BT999" s="1">
        <f>COUNTIF($BS$10:BS999,601)</f>
        <v>21</v>
      </c>
      <c r="BU999" s="1">
        <f t="shared" si="301"/>
        <v>1</v>
      </c>
    </row>
    <row r="1000" spans="2:73">
      <c r="B1000" s="1" t="str">
        <f t="shared" si="297"/>
        <v>SkillDescBrief4100203</v>
      </c>
      <c r="C1000" s="1" t="str">
        <f t="shared" si="298"/>
        <v>SkillDescDetail410020304</v>
      </c>
      <c r="D1000" s="3">
        <v>410020304</v>
      </c>
      <c r="E1000" s="3">
        <v>4100203</v>
      </c>
      <c r="F1000" s="3">
        <v>4</v>
      </c>
      <c r="G1000" s="3" t="s">
        <v>332</v>
      </c>
      <c r="H1000" s="3"/>
      <c r="I1000" s="3" t="s">
        <v>333</v>
      </c>
      <c r="J1000" s="3"/>
      <c r="K1000" s="3" t="s">
        <v>334</v>
      </c>
      <c r="L1000" s="3"/>
      <c r="M1000" s="3"/>
      <c r="N1000" s="3"/>
      <c r="O1000" s="3"/>
      <c r="P1000" s="3"/>
      <c r="Q1000" s="3" t="s">
        <v>335</v>
      </c>
      <c r="R1000" s="3"/>
      <c r="S1000" s="3" t="str">
        <f>IF(H1000="","",$B$2&amp;G1000&amp;$B$2&amp;$B$1&amp;H1000)</f>
        <v/>
      </c>
      <c r="T1000" s="3" t="str">
        <f>IF(J1000="","",$B$2&amp;I1000&amp;$B$2&amp;$B$1&amp;J1000)</f>
        <v/>
      </c>
      <c r="U1000" s="3" t="str">
        <f>IF(L1000="","",$B$2&amp;K1000&amp;$B$2&amp;$B$1&amp;L1000)</f>
        <v/>
      </c>
      <c r="V1000" s="3" t="str">
        <f>IF(N1000="","",$B$2&amp;M1000&amp;$B$2&amp;$B$1&amp;N1000)</f>
        <v/>
      </c>
      <c r="W1000" s="3" t="str">
        <f>IF(P1000="","",$B$2&amp;O1000&amp;$B$2&amp;$B$1&amp;P1000)</f>
        <v/>
      </c>
      <c r="X1000" s="3" t="str">
        <f>IF(R1000="","",$B$2&amp;Q1000&amp;$B$2&amp;$B$1&amp;R1000)</f>
        <v/>
      </c>
      <c r="Y1000" s="3" t="str">
        <f t="shared" si="295"/>
        <v>{}</v>
      </c>
      <c r="Z1000" s="11" t="s">
        <v>358</v>
      </c>
      <c r="AA1000" s="11" t="str">
        <f t="shared" ref="AA1000:AA1063" si="309">_xlfn.TEXTJOIN("",1,AB1000:BO1000)</f>
        <v>4级：放置在产业中时，产业收入提高&lt;c=A6EC41&gt;64&lt;/c&gt;倍，产业升级消耗减少&lt;c=A6EC41&gt;64&lt;/c&gt;倍</v>
      </c>
      <c r="AB1000" s="11"/>
      <c r="AC1000" s="11"/>
      <c r="AD1000" s="11">
        <v>4</v>
      </c>
      <c r="AE1000" s="11"/>
      <c r="AF1000" s="11" t="s">
        <v>345</v>
      </c>
      <c r="AG1000" s="11"/>
      <c r="AH1000" s="11"/>
      <c r="AI1000" s="11"/>
      <c r="AJ1000" s="11" t="s">
        <v>359</v>
      </c>
      <c r="AK1000" s="11" t="str">
        <f t="shared" si="308"/>
        <v>&lt;c=A6EC41&gt;</v>
      </c>
      <c r="AL1000" s="11">
        <v>64</v>
      </c>
      <c r="AM1000" s="11" t="s">
        <v>298</v>
      </c>
      <c r="AN1000" s="11" t="s">
        <v>360</v>
      </c>
      <c r="AO1000" s="11" t="s">
        <v>304</v>
      </c>
      <c r="AP1000" s="11">
        <v>64</v>
      </c>
      <c r="AQ1000" s="11" t="s">
        <v>298</v>
      </c>
      <c r="AR1000" s="11" t="s">
        <v>361</v>
      </c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 t="str">
        <f t="shared" si="296"/>
        <v>使产业收入提高，升级消耗减少</v>
      </c>
      <c r="BQ1000" s="11" t="str">
        <f t="shared" si="307"/>
        <v>4级：放置在产业中时，产业收入提高&lt;c=A6EC41&gt;64&lt;/c&gt;倍，产业升级消耗减少&lt;c=A6EC41&gt;64&lt;/c&gt;倍</v>
      </c>
      <c r="BR1000" s="1">
        <f t="shared" si="299"/>
        <v>3</v>
      </c>
      <c r="BS1000" s="1">
        <f t="shared" si="300"/>
        <v>304</v>
      </c>
      <c r="BT1000" s="1">
        <f>COUNTIF($BS$10:BS1000,601)</f>
        <v>21</v>
      </c>
      <c r="BU1000" s="1">
        <f t="shared" si="301"/>
        <v>1</v>
      </c>
    </row>
    <row r="1001" spans="2:73">
      <c r="B1001" s="1" t="str">
        <f t="shared" si="297"/>
        <v>SkillDescBrief4100203</v>
      </c>
      <c r="C1001" s="1" t="str">
        <f t="shared" si="298"/>
        <v>SkillDescDetail410020305</v>
      </c>
      <c r="D1001" s="3">
        <v>410020305</v>
      </c>
      <c r="E1001" s="3">
        <v>4100203</v>
      </c>
      <c r="F1001" s="3">
        <v>5</v>
      </c>
      <c r="G1001" s="3" t="s">
        <v>332</v>
      </c>
      <c r="H1001" s="3"/>
      <c r="I1001" s="3" t="s">
        <v>333</v>
      </c>
      <c r="J1001" s="3"/>
      <c r="K1001" s="3" t="s">
        <v>334</v>
      </c>
      <c r="L1001" s="3"/>
      <c r="M1001" s="3"/>
      <c r="N1001" s="3"/>
      <c r="O1001" s="3"/>
      <c r="P1001" s="3"/>
      <c r="Q1001" s="3" t="s">
        <v>335</v>
      </c>
      <c r="R1001" s="3"/>
      <c r="S1001" s="3" t="str">
        <f>IF(H1001="","",$B$2&amp;G1001&amp;$B$2&amp;$B$1&amp;H1001)</f>
        <v/>
      </c>
      <c r="T1001" s="3" t="str">
        <f>IF(J1001="","",$B$2&amp;I1001&amp;$B$2&amp;$B$1&amp;J1001)</f>
        <v/>
      </c>
      <c r="U1001" s="3" t="str">
        <f>IF(L1001="","",$B$2&amp;K1001&amp;$B$2&amp;$B$1&amp;L1001)</f>
        <v/>
      </c>
      <c r="V1001" s="3" t="str">
        <f>IF(N1001="","",$B$2&amp;M1001&amp;$B$2&amp;$B$1&amp;N1001)</f>
        <v/>
      </c>
      <c r="W1001" s="3" t="str">
        <f>IF(P1001="","",$B$2&amp;O1001&amp;$B$2&amp;$B$1&amp;P1001)</f>
        <v/>
      </c>
      <c r="X1001" s="3" t="str">
        <f>IF(R1001="","",$B$2&amp;Q1001&amp;$B$2&amp;$B$1&amp;R1001)</f>
        <v/>
      </c>
      <c r="Y1001" s="3" t="str">
        <f t="shared" si="295"/>
        <v>{}</v>
      </c>
      <c r="Z1001" s="11" t="s">
        <v>358</v>
      </c>
      <c r="AA1001" s="11" t="str">
        <f t="shared" si="309"/>
        <v>5级：放置在产业中时，产业收入提高&lt;c=A6EC41&gt;128&lt;/c&gt;倍，产业升级消耗减少&lt;c=A6EC41&gt;128&lt;/c&gt;倍</v>
      </c>
      <c r="AB1001" s="11"/>
      <c r="AC1001" s="11"/>
      <c r="AD1001" s="11">
        <v>5</v>
      </c>
      <c r="AE1001" s="11"/>
      <c r="AF1001" s="11" t="s">
        <v>345</v>
      </c>
      <c r="AG1001" s="11"/>
      <c r="AH1001" s="11"/>
      <c r="AI1001" s="11"/>
      <c r="AJ1001" s="11" t="s">
        <v>359</v>
      </c>
      <c r="AK1001" s="11" t="str">
        <f t="shared" si="308"/>
        <v>&lt;c=A6EC41&gt;</v>
      </c>
      <c r="AL1001" s="11">
        <v>128</v>
      </c>
      <c r="AM1001" s="11" t="s">
        <v>298</v>
      </c>
      <c r="AN1001" s="11" t="s">
        <v>360</v>
      </c>
      <c r="AO1001" s="11" t="s">
        <v>304</v>
      </c>
      <c r="AP1001" s="11">
        <v>128</v>
      </c>
      <c r="AQ1001" s="11" t="s">
        <v>298</v>
      </c>
      <c r="AR1001" s="11" t="s">
        <v>361</v>
      </c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 t="str">
        <f t="shared" si="296"/>
        <v>使产业收入提高，升级消耗减少</v>
      </c>
      <c r="BQ1001" s="11" t="str">
        <f t="shared" si="307"/>
        <v>5级：放置在产业中时，产业收入提高&lt;c=A6EC41&gt;128&lt;/c&gt;倍，产业升级消耗减少&lt;c=A6EC41&gt;128&lt;/c&gt;倍</v>
      </c>
      <c r="BR1001" s="1">
        <f t="shared" si="299"/>
        <v>3</v>
      </c>
      <c r="BS1001" s="1">
        <f t="shared" si="300"/>
        <v>305</v>
      </c>
      <c r="BT1001" s="1">
        <f>COUNTIF($BS$10:BS1001,601)</f>
        <v>21</v>
      </c>
      <c r="BU1001" s="1">
        <f t="shared" si="301"/>
        <v>1</v>
      </c>
    </row>
    <row r="1002" spans="2:73">
      <c r="B1002" s="1" t="str">
        <f t="shared" si="297"/>
        <v>SkillDescBrief// 战斗被动</v>
      </c>
      <c r="C1002" s="1" t="str">
        <f t="shared" si="298"/>
        <v>SkillDescDetail// 战斗被动1</v>
      </c>
      <c r="D1002" s="7" t="s">
        <v>337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 t="str">
        <f t="shared" si="295"/>
        <v/>
      </c>
      <c r="Z1002" s="10" t="s">
        <v>336</v>
      </c>
      <c r="AA1002" s="10" t="str">
        <f t="shared" si="309"/>
        <v/>
      </c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 t="str">
        <f t="shared" si="296"/>
        <v/>
      </c>
      <c r="BQ1002" s="10" t="str">
        <f t="shared" si="307"/>
        <v/>
      </c>
      <c r="BR1002" s="1">
        <f t="shared" si="299"/>
        <v>0</v>
      </c>
      <c r="BS1002" s="1">
        <f t="shared" si="300"/>
        <v>0</v>
      </c>
      <c r="BT1002" s="1">
        <f>COUNTIF($BS$10:BS1002,601)</f>
        <v>21</v>
      </c>
      <c r="BU1002" s="1">
        <f t="shared" si="301"/>
        <v>1</v>
      </c>
    </row>
    <row r="1003" spans="2:73">
      <c r="B1003" s="1" t="str">
        <f t="shared" si="297"/>
        <v>SkillDescBrief4100204</v>
      </c>
      <c r="C1003" s="1" t="str">
        <f t="shared" si="298"/>
        <v>SkillDescDetail410020401</v>
      </c>
      <c r="D1003" s="3">
        <v>410020401</v>
      </c>
      <c r="E1003" s="3">
        <v>4100204</v>
      </c>
      <c r="F1003" s="3">
        <v>1</v>
      </c>
      <c r="G1003" s="3" t="s">
        <v>332</v>
      </c>
      <c r="H1003" s="3">
        <v>0.12</v>
      </c>
      <c r="I1003" s="3" t="s">
        <v>333</v>
      </c>
      <c r="J1003" s="3"/>
      <c r="K1003" s="3" t="s">
        <v>334</v>
      </c>
      <c r="L1003" s="3"/>
      <c r="M1003" s="3"/>
      <c r="N1003" s="3"/>
      <c r="O1003" s="3"/>
      <c r="P1003" s="3"/>
      <c r="Q1003" s="3" t="s">
        <v>335</v>
      </c>
      <c r="R1003" s="3"/>
      <c r="S1003" s="3" t="str">
        <f>IF(H1003="","",$B$2&amp;G1003&amp;$B$2&amp;$B$1&amp;H1003)</f>
        <v>"AtkPower":0.12</v>
      </c>
      <c r="T1003" s="3" t="str">
        <f>IF(J1003="","",$B$2&amp;I1003&amp;$B$2&amp;$B$1&amp;J1003)</f>
        <v/>
      </c>
      <c r="U1003" s="3" t="str">
        <f>IF(L1003="","",$B$2&amp;K1003&amp;$B$2&amp;$B$1&amp;L1003)</f>
        <v/>
      </c>
      <c r="V1003" s="3" t="str">
        <f>IF(N1003="","",$B$2&amp;M1003&amp;$B$2&amp;$B$1&amp;N1003)</f>
        <v/>
      </c>
      <c r="W1003" s="3" t="str">
        <f>IF(P1003="","",$B$2&amp;O1003&amp;$B$2&amp;$B$1&amp;P1003)</f>
        <v/>
      </c>
      <c r="X1003" s="3" t="str">
        <f>IF(R1003="","",$B$2&amp;Q1003&amp;$B$2&amp;$B$1&amp;R1003)</f>
        <v/>
      </c>
      <c r="Y1003" s="3" t="str">
        <f t="shared" si="295"/>
        <v>{"AtkPower":0.12}</v>
      </c>
      <c r="Z1003" s="11" t="s">
        <v>614</v>
      </c>
      <c r="AA1003" s="11" t="str">
        <f t="shared" si="309"/>
        <v>受到大麻治疗的队友受愈提升&lt;c=A6EC41&gt;12%&lt;/c&gt;</v>
      </c>
      <c r="AB1003" s="11"/>
      <c r="AC1003" s="11"/>
      <c r="AD1003" s="11"/>
      <c r="AE1003" s="11"/>
      <c r="AF1003" s="11"/>
      <c r="AG1003" s="11"/>
      <c r="AH1003" s="11"/>
      <c r="AI1003" s="11"/>
      <c r="AJ1003" s="11" t="s">
        <v>615</v>
      </c>
      <c r="AK1003" s="11" t="str">
        <f t="shared" ref="AK1003:AK1007" si="310">$B$6</f>
        <v>&lt;c=A6EC41&gt;</v>
      </c>
      <c r="AL1003" s="11" t="str">
        <f t="shared" ref="AL1003:AL1007" si="311">ROUND($H1003*100,2)&amp;"%"</f>
        <v>12%</v>
      </c>
      <c r="AM1003" s="11" t="s">
        <v>298</v>
      </c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 t="str">
        <f t="shared" si="296"/>
        <v>提升大麻的受愈效果</v>
      </c>
      <c r="BQ1003" s="11" t="str">
        <f t="shared" si="307"/>
        <v>受到大麻治疗的队友受愈提升&lt;c=A6EC41&gt;12%&lt;/c&gt;</v>
      </c>
      <c r="BR1003" s="1">
        <f t="shared" si="299"/>
        <v>4</v>
      </c>
      <c r="BS1003" s="1">
        <f t="shared" si="300"/>
        <v>401</v>
      </c>
      <c r="BT1003" s="1">
        <f>COUNTIF($BS$10:BS1003,601)</f>
        <v>21</v>
      </c>
      <c r="BU1003" s="1">
        <f t="shared" si="301"/>
        <v>1</v>
      </c>
    </row>
    <row r="1004" spans="2:73">
      <c r="B1004" s="1" t="str">
        <f t="shared" si="297"/>
        <v>SkillDescBrief4100204</v>
      </c>
      <c r="C1004" s="1" t="str">
        <f t="shared" si="298"/>
        <v>SkillDescDetail410020402</v>
      </c>
      <c r="D1004" s="3">
        <v>410020402</v>
      </c>
      <c r="E1004" s="3">
        <v>4100204</v>
      </c>
      <c r="F1004" s="3">
        <v>2</v>
      </c>
      <c r="G1004" s="3" t="s">
        <v>332</v>
      </c>
      <c r="H1004" s="3">
        <v>0.15</v>
      </c>
      <c r="I1004" s="3" t="s">
        <v>333</v>
      </c>
      <c r="J1004" s="3"/>
      <c r="K1004" s="3" t="s">
        <v>334</v>
      </c>
      <c r="L1004" s="3"/>
      <c r="M1004" s="3"/>
      <c r="N1004" s="3"/>
      <c r="O1004" s="3"/>
      <c r="P1004" s="3"/>
      <c r="Q1004" s="3" t="s">
        <v>335</v>
      </c>
      <c r="R1004" s="3"/>
      <c r="S1004" s="3" t="str">
        <f>IF(H1004="","",$B$2&amp;G1004&amp;$B$2&amp;$B$1&amp;H1004)</f>
        <v>"AtkPower":0.15</v>
      </c>
      <c r="T1004" s="3" t="str">
        <f>IF(J1004="","",$B$2&amp;I1004&amp;$B$2&amp;$B$1&amp;J1004)</f>
        <v/>
      </c>
      <c r="U1004" s="3" t="str">
        <f>IF(L1004="","",$B$2&amp;K1004&amp;$B$2&amp;$B$1&amp;L1004)</f>
        <v/>
      </c>
      <c r="V1004" s="3" t="str">
        <f>IF(N1004="","",$B$2&amp;M1004&amp;$B$2&amp;$B$1&amp;N1004)</f>
        <v/>
      </c>
      <c r="W1004" s="3" t="str">
        <f>IF(P1004="","",$B$2&amp;O1004&amp;$B$2&amp;$B$1&amp;P1004)</f>
        <v/>
      </c>
      <c r="X1004" s="3" t="str">
        <f>IF(R1004="","",$B$2&amp;Q1004&amp;$B$2&amp;$B$1&amp;R1004)</f>
        <v/>
      </c>
      <c r="Y1004" s="3" t="str">
        <f t="shared" si="295"/>
        <v>{"AtkPower":0.15}</v>
      </c>
      <c r="Z1004" s="11" t="s">
        <v>614</v>
      </c>
      <c r="AA1004" s="11" t="str">
        <f t="shared" si="309"/>
        <v>2级：受愈提升&lt;c=A6EC41&gt;15%&lt;/c&gt;</v>
      </c>
      <c r="AB1004" s="11"/>
      <c r="AC1004" s="11"/>
      <c r="AD1004" s="11">
        <v>2</v>
      </c>
      <c r="AE1004" s="11"/>
      <c r="AF1004" s="11" t="s">
        <v>345</v>
      </c>
      <c r="AG1004" s="11"/>
      <c r="AH1004" s="11"/>
      <c r="AI1004" s="11"/>
      <c r="AJ1004" s="11" t="s">
        <v>616</v>
      </c>
      <c r="AK1004" s="11" t="str">
        <f t="shared" si="310"/>
        <v>&lt;c=A6EC41&gt;</v>
      </c>
      <c r="AL1004" s="11" t="str">
        <f t="shared" si="311"/>
        <v>15%</v>
      </c>
      <c r="AM1004" s="11" t="s">
        <v>298</v>
      </c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 t="str">
        <f t="shared" si="296"/>
        <v>提升大麻的受愈效果</v>
      </c>
      <c r="BQ1004" s="11" t="str">
        <f t="shared" si="307"/>
        <v>2级：受愈提升&lt;c=A6EC41&gt;15%&lt;/c&gt;</v>
      </c>
      <c r="BR1004" s="1">
        <f t="shared" si="299"/>
        <v>4</v>
      </c>
      <c r="BS1004" s="1">
        <f t="shared" si="300"/>
        <v>402</v>
      </c>
      <c r="BT1004" s="1">
        <f>COUNTIF($BS$10:BS1004,601)</f>
        <v>21</v>
      </c>
      <c r="BU1004" s="1">
        <f t="shared" si="301"/>
        <v>1</v>
      </c>
    </row>
    <row r="1005" spans="2:73">
      <c r="B1005" s="1" t="str">
        <f t="shared" si="297"/>
        <v>SkillDescBrief4100204</v>
      </c>
      <c r="C1005" s="1" t="str">
        <f t="shared" si="298"/>
        <v>SkillDescDetail410020403</v>
      </c>
      <c r="D1005" s="3">
        <v>410020403</v>
      </c>
      <c r="E1005" s="3">
        <v>4100204</v>
      </c>
      <c r="F1005" s="3">
        <v>3</v>
      </c>
      <c r="G1005" s="3" t="s">
        <v>332</v>
      </c>
      <c r="H1005" s="3">
        <v>0.18</v>
      </c>
      <c r="I1005" s="3" t="s">
        <v>333</v>
      </c>
      <c r="J1005" s="3"/>
      <c r="K1005" s="3" t="s">
        <v>334</v>
      </c>
      <c r="L1005" s="3"/>
      <c r="M1005" s="3"/>
      <c r="N1005" s="3"/>
      <c r="O1005" s="3"/>
      <c r="P1005" s="3"/>
      <c r="Q1005" s="3" t="s">
        <v>335</v>
      </c>
      <c r="R1005" s="3"/>
      <c r="S1005" s="3" t="str">
        <f>IF(H1005="","",$B$2&amp;G1005&amp;$B$2&amp;$B$1&amp;H1005)</f>
        <v>"AtkPower":0.18</v>
      </c>
      <c r="T1005" s="3" t="str">
        <f>IF(J1005="","",$B$2&amp;I1005&amp;$B$2&amp;$B$1&amp;J1005)</f>
        <v/>
      </c>
      <c r="U1005" s="3" t="str">
        <f>IF(L1005="","",$B$2&amp;K1005&amp;$B$2&amp;$B$1&amp;L1005)</f>
        <v/>
      </c>
      <c r="V1005" s="3" t="str">
        <f>IF(N1005="","",$B$2&amp;M1005&amp;$B$2&amp;$B$1&amp;N1005)</f>
        <v/>
      </c>
      <c r="W1005" s="3" t="str">
        <f>IF(P1005="","",$B$2&amp;O1005&amp;$B$2&amp;$B$1&amp;P1005)</f>
        <v/>
      </c>
      <c r="X1005" s="3" t="str">
        <f>IF(R1005="","",$B$2&amp;Q1005&amp;$B$2&amp;$B$1&amp;R1005)</f>
        <v/>
      </c>
      <c r="Y1005" s="3" t="str">
        <f t="shared" si="295"/>
        <v>{"AtkPower":0.18}</v>
      </c>
      <c r="Z1005" s="11" t="s">
        <v>614</v>
      </c>
      <c r="AA1005" s="11" t="str">
        <f t="shared" si="309"/>
        <v>3级：受愈提升&lt;c=A6EC41&gt;18%&lt;/c&gt;</v>
      </c>
      <c r="AB1005" s="11"/>
      <c r="AC1005" s="11"/>
      <c r="AD1005" s="11">
        <v>3</v>
      </c>
      <c r="AE1005" s="11"/>
      <c r="AF1005" s="11" t="s">
        <v>345</v>
      </c>
      <c r="AG1005" s="11"/>
      <c r="AH1005" s="11"/>
      <c r="AI1005" s="11"/>
      <c r="AJ1005" s="11" t="s">
        <v>616</v>
      </c>
      <c r="AK1005" s="11" t="str">
        <f t="shared" si="310"/>
        <v>&lt;c=A6EC41&gt;</v>
      </c>
      <c r="AL1005" s="11" t="str">
        <f t="shared" si="311"/>
        <v>18%</v>
      </c>
      <c r="AM1005" s="11" t="s">
        <v>298</v>
      </c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 t="str">
        <f t="shared" si="296"/>
        <v>提升大麻的受愈效果</v>
      </c>
      <c r="BQ1005" s="11" t="str">
        <f t="shared" si="307"/>
        <v>3级：受愈提升&lt;c=A6EC41&gt;18%&lt;/c&gt;</v>
      </c>
      <c r="BR1005" s="1">
        <f t="shared" si="299"/>
        <v>4</v>
      </c>
      <c r="BS1005" s="1">
        <f t="shared" si="300"/>
        <v>403</v>
      </c>
      <c r="BT1005" s="1">
        <f>COUNTIF($BS$10:BS1005,601)</f>
        <v>21</v>
      </c>
      <c r="BU1005" s="1">
        <f t="shared" si="301"/>
        <v>1</v>
      </c>
    </row>
    <row r="1006" spans="2:73">
      <c r="B1006" s="1" t="str">
        <f t="shared" si="297"/>
        <v>SkillDescBrief4100204</v>
      </c>
      <c r="C1006" s="1" t="str">
        <f t="shared" si="298"/>
        <v>SkillDescDetail410020404</v>
      </c>
      <c r="D1006" s="3">
        <v>410020404</v>
      </c>
      <c r="E1006" s="3">
        <v>4100204</v>
      </c>
      <c r="F1006" s="3">
        <v>4</v>
      </c>
      <c r="G1006" s="3" t="s">
        <v>332</v>
      </c>
      <c r="H1006" s="3">
        <v>0.21</v>
      </c>
      <c r="I1006" s="3" t="s">
        <v>333</v>
      </c>
      <c r="J1006" s="3"/>
      <c r="K1006" s="3" t="s">
        <v>334</v>
      </c>
      <c r="L1006" s="3"/>
      <c r="M1006" s="3"/>
      <c r="N1006" s="3"/>
      <c r="O1006" s="3"/>
      <c r="P1006" s="3"/>
      <c r="Q1006" s="3" t="s">
        <v>335</v>
      </c>
      <c r="R1006" s="3"/>
      <c r="S1006" s="3" t="str">
        <f>IF(H1006="","",$B$2&amp;G1006&amp;$B$2&amp;$B$1&amp;H1006)</f>
        <v>"AtkPower":0.21</v>
      </c>
      <c r="T1006" s="3" t="str">
        <f>IF(J1006="","",$B$2&amp;I1006&amp;$B$2&amp;$B$1&amp;J1006)</f>
        <v/>
      </c>
      <c r="U1006" s="3" t="str">
        <f>IF(L1006="","",$B$2&amp;K1006&amp;$B$2&amp;$B$1&amp;L1006)</f>
        <v/>
      </c>
      <c r="V1006" s="3" t="str">
        <f>IF(N1006="","",$B$2&amp;M1006&amp;$B$2&amp;$B$1&amp;N1006)</f>
        <v/>
      </c>
      <c r="W1006" s="3" t="str">
        <f>IF(P1006="","",$B$2&amp;O1006&amp;$B$2&amp;$B$1&amp;P1006)</f>
        <v/>
      </c>
      <c r="X1006" s="3" t="str">
        <f>IF(R1006="","",$B$2&amp;Q1006&amp;$B$2&amp;$B$1&amp;R1006)</f>
        <v/>
      </c>
      <c r="Y1006" s="3" t="str">
        <f t="shared" si="295"/>
        <v>{"AtkPower":0.21}</v>
      </c>
      <c r="Z1006" s="11" t="s">
        <v>614</v>
      </c>
      <c r="AA1006" s="11" t="str">
        <f t="shared" si="309"/>
        <v>4级：受愈提升&lt;c=A6EC41&gt;21%&lt;/c&gt;</v>
      </c>
      <c r="AB1006" s="11"/>
      <c r="AC1006" s="11"/>
      <c r="AD1006" s="11">
        <v>4</v>
      </c>
      <c r="AE1006" s="11"/>
      <c r="AF1006" s="11" t="s">
        <v>345</v>
      </c>
      <c r="AG1006" s="11"/>
      <c r="AH1006" s="11"/>
      <c r="AI1006" s="11"/>
      <c r="AJ1006" s="11" t="s">
        <v>616</v>
      </c>
      <c r="AK1006" s="11" t="str">
        <f t="shared" si="310"/>
        <v>&lt;c=A6EC41&gt;</v>
      </c>
      <c r="AL1006" s="11" t="str">
        <f t="shared" si="311"/>
        <v>21%</v>
      </c>
      <c r="AM1006" s="11" t="s">
        <v>298</v>
      </c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 t="str">
        <f t="shared" si="296"/>
        <v>提升大麻的受愈效果</v>
      </c>
      <c r="BQ1006" s="11" t="str">
        <f t="shared" si="307"/>
        <v>4级：受愈提升&lt;c=A6EC41&gt;21%&lt;/c&gt;</v>
      </c>
      <c r="BR1006" s="1">
        <f t="shared" si="299"/>
        <v>4</v>
      </c>
      <c r="BS1006" s="1">
        <f t="shared" si="300"/>
        <v>404</v>
      </c>
      <c r="BT1006" s="1">
        <f>COUNTIF($BS$10:BS1006,601)</f>
        <v>21</v>
      </c>
      <c r="BU1006" s="1">
        <f t="shared" si="301"/>
        <v>1</v>
      </c>
    </row>
    <row r="1007" spans="2:73">
      <c r="B1007" s="1" t="str">
        <f t="shared" si="297"/>
        <v>SkillDescBrief4100204</v>
      </c>
      <c r="C1007" s="1" t="str">
        <f t="shared" si="298"/>
        <v>SkillDescDetail410020405</v>
      </c>
      <c r="D1007" s="3">
        <v>410020405</v>
      </c>
      <c r="E1007" s="3">
        <v>4100204</v>
      </c>
      <c r="F1007" s="3">
        <v>5</v>
      </c>
      <c r="G1007" s="3" t="s">
        <v>332</v>
      </c>
      <c r="H1007" s="3">
        <v>0.25</v>
      </c>
      <c r="I1007" s="3" t="s">
        <v>333</v>
      </c>
      <c r="J1007" s="3"/>
      <c r="K1007" s="3" t="s">
        <v>334</v>
      </c>
      <c r="L1007" s="3"/>
      <c r="M1007" s="3"/>
      <c r="N1007" s="3"/>
      <c r="O1007" s="3"/>
      <c r="P1007" s="3"/>
      <c r="Q1007" s="3" t="s">
        <v>335</v>
      </c>
      <c r="R1007" s="3"/>
      <c r="S1007" s="3" t="str">
        <f>IF(H1007="","",$B$2&amp;G1007&amp;$B$2&amp;$B$1&amp;H1007)</f>
        <v>"AtkPower":0.25</v>
      </c>
      <c r="T1007" s="3" t="str">
        <f>IF(J1007="","",$B$2&amp;I1007&amp;$B$2&amp;$B$1&amp;J1007)</f>
        <v/>
      </c>
      <c r="U1007" s="3" t="str">
        <f>IF(L1007="","",$B$2&amp;K1007&amp;$B$2&amp;$B$1&amp;L1007)</f>
        <v/>
      </c>
      <c r="V1007" s="3" t="str">
        <f>IF(N1007="","",$B$2&amp;M1007&amp;$B$2&amp;$B$1&amp;N1007)</f>
        <v/>
      </c>
      <c r="W1007" s="3" t="str">
        <f>IF(P1007="","",$B$2&amp;O1007&amp;$B$2&amp;$B$1&amp;P1007)</f>
        <v/>
      </c>
      <c r="X1007" s="3" t="str">
        <f>IF(R1007="","",$B$2&amp;Q1007&amp;$B$2&amp;$B$1&amp;R1007)</f>
        <v/>
      </c>
      <c r="Y1007" s="3" t="str">
        <f t="shared" si="295"/>
        <v>{"AtkPower":0.25}</v>
      </c>
      <c r="Z1007" s="11" t="s">
        <v>614</v>
      </c>
      <c r="AA1007" s="11" t="str">
        <f t="shared" si="309"/>
        <v>5级：受愈提升&lt;c=A6EC41&gt;25%&lt;/c&gt;</v>
      </c>
      <c r="AB1007" s="11"/>
      <c r="AC1007" s="11"/>
      <c r="AD1007" s="11">
        <v>5</v>
      </c>
      <c r="AE1007" s="11"/>
      <c r="AF1007" s="11" t="s">
        <v>345</v>
      </c>
      <c r="AG1007" s="11"/>
      <c r="AH1007" s="11"/>
      <c r="AI1007" s="11"/>
      <c r="AJ1007" s="11" t="s">
        <v>616</v>
      </c>
      <c r="AK1007" s="11" t="str">
        <f t="shared" si="310"/>
        <v>&lt;c=A6EC41&gt;</v>
      </c>
      <c r="AL1007" s="11" t="str">
        <f t="shared" si="311"/>
        <v>25%</v>
      </c>
      <c r="AM1007" s="11" t="s">
        <v>298</v>
      </c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 t="str">
        <f t="shared" si="296"/>
        <v>提升大麻的受愈效果</v>
      </c>
      <c r="BQ1007" s="11" t="str">
        <f t="shared" si="307"/>
        <v>5级：受愈提升&lt;c=A6EC41&gt;25%&lt;/c&gt;</v>
      </c>
      <c r="BR1007" s="1">
        <f t="shared" si="299"/>
        <v>4</v>
      </c>
      <c r="BS1007" s="1">
        <f t="shared" si="300"/>
        <v>405</v>
      </c>
      <c r="BT1007" s="1">
        <f>COUNTIF($BS$10:BS1007,601)</f>
        <v>21</v>
      </c>
      <c r="BU1007" s="1">
        <f t="shared" si="301"/>
        <v>1</v>
      </c>
    </row>
    <row r="1008" spans="2:73">
      <c r="B1008" s="1" t="str">
        <f t="shared" si="297"/>
        <v>SkillDescBrief// 战斗被动</v>
      </c>
      <c r="C1008" s="1" t="str">
        <f t="shared" si="298"/>
        <v>SkillDescDetail// 战斗被动2</v>
      </c>
      <c r="D1008" s="7" t="s">
        <v>338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 t="str">
        <f t="shared" si="295"/>
        <v/>
      </c>
      <c r="Z1008" s="10" t="s">
        <v>336</v>
      </c>
      <c r="AA1008" s="10" t="str">
        <f t="shared" si="309"/>
        <v/>
      </c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 t="str">
        <f t="shared" si="296"/>
        <v/>
      </c>
      <c r="BQ1008" s="10" t="str">
        <f t="shared" si="307"/>
        <v/>
      </c>
      <c r="BR1008" s="1">
        <f t="shared" si="299"/>
        <v>0</v>
      </c>
      <c r="BS1008" s="1">
        <f t="shared" si="300"/>
        <v>0</v>
      </c>
      <c r="BT1008" s="1">
        <f>COUNTIF($BS$10:BS1008,601)</f>
        <v>21</v>
      </c>
      <c r="BU1008" s="1">
        <f t="shared" si="301"/>
        <v>1</v>
      </c>
    </row>
    <row r="1009" spans="2:73">
      <c r="B1009" s="1" t="str">
        <f t="shared" si="297"/>
        <v>SkillDescBrief4100205</v>
      </c>
      <c r="C1009" s="1" t="str">
        <f t="shared" si="298"/>
        <v>SkillDescDetail410020501</v>
      </c>
      <c r="D1009" s="3">
        <v>410020501</v>
      </c>
      <c r="E1009" s="3">
        <v>4100205</v>
      </c>
      <c r="F1009" s="3">
        <v>1</v>
      </c>
      <c r="G1009" s="3" t="s">
        <v>332</v>
      </c>
      <c r="H1009" s="3"/>
      <c r="I1009" s="3" t="s">
        <v>333</v>
      </c>
      <c r="J1009" s="3"/>
      <c r="K1009" s="3" t="s">
        <v>334</v>
      </c>
      <c r="L1009" s="3"/>
      <c r="M1009" s="3"/>
      <c r="N1009" s="3"/>
      <c r="O1009" s="3"/>
      <c r="P1009" s="3"/>
      <c r="Q1009" s="3" t="s">
        <v>335</v>
      </c>
      <c r="R1009" s="3"/>
      <c r="S1009" s="3" t="str">
        <f>IF(H1009="","",$B$2&amp;G1009&amp;$B$2&amp;$B$1&amp;H1009)</f>
        <v/>
      </c>
      <c r="T1009" s="3" t="str">
        <f>IF(J1009="","",$B$2&amp;I1009&amp;$B$2&amp;$B$1&amp;J1009)</f>
        <v/>
      </c>
      <c r="U1009" s="3" t="str">
        <f>IF(L1009="","",$B$2&amp;K1009&amp;$B$2&amp;$B$1&amp;L1009)</f>
        <v/>
      </c>
      <c r="V1009" s="3" t="str">
        <f>IF(N1009="","",$B$2&amp;M1009&amp;$B$2&amp;$B$1&amp;N1009)</f>
        <v/>
      </c>
      <c r="W1009" s="3" t="str">
        <f>IF(P1009="","",$B$2&amp;O1009&amp;$B$2&amp;$B$1&amp;P1009)</f>
        <v/>
      </c>
      <c r="X1009" s="3" t="str">
        <f>IF(R1009="","",$B$2&amp;Q1009&amp;$B$2&amp;$B$1&amp;R1009)</f>
        <v/>
      </c>
      <c r="Y1009" s="3" t="str">
        <f t="shared" si="295"/>
        <v>{}</v>
      </c>
      <c r="Z1009" s="11" t="s">
        <v>336</v>
      </c>
      <c r="AA1009" s="11" t="str">
        <f t="shared" si="309"/>
        <v/>
      </c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 t="str">
        <f t="shared" si="296"/>
        <v/>
      </c>
      <c r="BQ1009" s="11" t="str">
        <f t="shared" si="307"/>
        <v/>
      </c>
      <c r="BR1009" s="1">
        <f t="shared" si="299"/>
        <v>5</v>
      </c>
      <c r="BS1009" s="1">
        <f t="shared" si="300"/>
        <v>501</v>
      </c>
      <c r="BT1009" s="1">
        <f>COUNTIF($BS$10:BS1009,601)</f>
        <v>21</v>
      </c>
      <c r="BU1009" s="1">
        <f t="shared" si="301"/>
        <v>1</v>
      </c>
    </row>
    <row r="1010" spans="2:73">
      <c r="B1010" s="1" t="str">
        <f t="shared" si="297"/>
        <v>SkillDescBrief4100205</v>
      </c>
      <c r="C1010" s="1" t="str">
        <f t="shared" si="298"/>
        <v>SkillDescDetail410020502</v>
      </c>
      <c r="D1010" s="3">
        <v>410020502</v>
      </c>
      <c r="E1010" s="3">
        <v>4100205</v>
      </c>
      <c r="F1010" s="3">
        <v>2</v>
      </c>
      <c r="G1010" s="3" t="s">
        <v>332</v>
      </c>
      <c r="H1010" s="3"/>
      <c r="I1010" s="3" t="s">
        <v>333</v>
      </c>
      <c r="J1010" s="3"/>
      <c r="K1010" s="3" t="s">
        <v>334</v>
      </c>
      <c r="L1010" s="3"/>
      <c r="M1010" s="3"/>
      <c r="N1010" s="3"/>
      <c r="O1010" s="3"/>
      <c r="P1010" s="3"/>
      <c r="Q1010" s="3" t="s">
        <v>335</v>
      </c>
      <c r="R1010" s="3"/>
      <c r="S1010" s="3" t="str">
        <f>IF(H1010="","",$B$2&amp;G1010&amp;$B$2&amp;$B$1&amp;H1010)</f>
        <v/>
      </c>
      <c r="T1010" s="3" t="str">
        <f>IF(J1010="","",$B$2&amp;I1010&amp;$B$2&amp;$B$1&amp;J1010)</f>
        <v/>
      </c>
      <c r="U1010" s="3" t="str">
        <f>IF(L1010="","",$B$2&amp;K1010&amp;$B$2&amp;$B$1&amp;L1010)</f>
        <v/>
      </c>
      <c r="V1010" s="3" t="str">
        <f>IF(N1010="","",$B$2&amp;M1010&amp;$B$2&amp;$B$1&amp;N1010)</f>
        <v/>
      </c>
      <c r="W1010" s="3" t="str">
        <f>IF(P1010="","",$B$2&amp;O1010&amp;$B$2&amp;$B$1&amp;P1010)</f>
        <v/>
      </c>
      <c r="X1010" s="3" t="str">
        <f>IF(R1010="","",$B$2&amp;Q1010&amp;$B$2&amp;$B$1&amp;R1010)</f>
        <v/>
      </c>
      <c r="Y1010" s="3" t="str">
        <f t="shared" si="295"/>
        <v>{}</v>
      </c>
      <c r="Z1010" s="11" t="s">
        <v>336</v>
      </c>
      <c r="AA1010" s="11" t="str">
        <f t="shared" si="309"/>
        <v/>
      </c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 t="str">
        <f t="shared" si="296"/>
        <v/>
      </c>
      <c r="BQ1010" s="11" t="str">
        <f t="shared" si="307"/>
        <v/>
      </c>
      <c r="BR1010" s="1">
        <f t="shared" si="299"/>
        <v>5</v>
      </c>
      <c r="BS1010" s="1">
        <f t="shared" si="300"/>
        <v>502</v>
      </c>
      <c r="BT1010" s="1">
        <f>COUNTIF($BS$10:BS1010,601)</f>
        <v>21</v>
      </c>
      <c r="BU1010" s="1">
        <f t="shared" si="301"/>
        <v>1</v>
      </c>
    </row>
    <row r="1011" spans="2:73">
      <c r="B1011" s="1" t="str">
        <f t="shared" si="297"/>
        <v>SkillDescBrief4100205</v>
      </c>
      <c r="C1011" s="1" t="str">
        <f t="shared" si="298"/>
        <v>SkillDescDetail410020503</v>
      </c>
      <c r="D1011" s="3">
        <v>410020503</v>
      </c>
      <c r="E1011" s="3">
        <v>4100205</v>
      </c>
      <c r="F1011" s="3">
        <v>3</v>
      </c>
      <c r="G1011" s="3" t="s">
        <v>332</v>
      </c>
      <c r="H1011" s="3"/>
      <c r="I1011" s="3" t="s">
        <v>333</v>
      </c>
      <c r="J1011" s="3"/>
      <c r="K1011" s="3" t="s">
        <v>334</v>
      </c>
      <c r="L1011" s="3"/>
      <c r="M1011" s="3"/>
      <c r="N1011" s="3"/>
      <c r="O1011" s="3"/>
      <c r="P1011" s="3"/>
      <c r="Q1011" s="3" t="s">
        <v>335</v>
      </c>
      <c r="R1011" s="3"/>
      <c r="S1011" s="3" t="str">
        <f>IF(H1011="","",$B$2&amp;G1011&amp;$B$2&amp;$B$1&amp;H1011)</f>
        <v/>
      </c>
      <c r="T1011" s="3" t="str">
        <f>IF(J1011="","",$B$2&amp;I1011&amp;$B$2&amp;$B$1&amp;J1011)</f>
        <v/>
      </c>
      <c r="U1011" s="3" t="str">
        <f>IF(L1011="","",$B$2&amp;K1011&amp;$B$2&amp;$B$1&amp;L1011)</f>
        <v/>
      </c>
      <c r="V1011" s="3" t="str">
        <f>IF(N1011="","",$B$2&amp;M1011&amp;$B$2&amp;$B$1&amp;N1011)</f>
        <v/>
      </c>
      <c r="W1011" s="3" t="str">
        <f>IF(P1011="","",$B$2&amp;O1011&amp;$B$2&amp;$B$1&amp;P1011)</f>
        <v/>
      </c>
      <c r="X1011" s="3" t="str">
        <f>IF(R1011="","",$B$2&amp;Q1011&amp;$B$2&amp;$B$1&amp;R1011)</f>
        <v/>
      </c>
      <c r="Y1011" s="3" t="str">
        <f t="shared" si="295"/>
        <v>{}</v>
      </c>
      <c r="Z1011" s="11" t="s">
        <v>336</v>
      </c>
      <c r="AA1011" s="11" t="str">
        <f t="shared" si="309"/>
        <v/>
      </c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 t="str">
        <f t="shared" si="296"/>
        <v/>
      </c>
      <c r="BQ1011" s="11" t="str">
        <f t="shared" si="307"/>
        <v/>
      </c>
      <c r="BR1011" s="1">
        <f t="shared" si="299"/>
        <v>5</v>
      </c>
      <c r="BS1011" s="1">
        <f t="shared" si="300"/>
        <v>503</v>
      </c>
      <c r="BT1011" s="1">
        <f>COUNTIF($BS$10:BS1011,601)</f>
        <v>21</v>
      </c>
      <c r="BU1011" s="1">
        <f t="shared" si="301"/>
        <v>1</v>
      </c>
    </row>
    <row r="1012" spans="2:73">
      <c r="B1012" s="1" t="str">
        <f t="shared" si="297"/>
        <v>SkillDescBrief4100205</v>
      </c>
      <c r="C1012" s="1" t="str">
        <f t="shared" si="298"/>
        <v>SkillDescDetail410020504</v>
      </c>
      <c r="D1012" s="3">
        <v>410020504</v>
      </c>
      <c r="E1012" s="3">
        <v>4100205</v>
      </c>
      <c r="F1012" s="3">
        <v>4</v>
      </c>
      <c r="G1012" s="3" t="s">
        <v>332</v>
      </c>
      <c r="H1012" s="3"/>
      <c r="I1012" s="3" t="s">
        <v>333</v>
      </c>
      <c r="J1012" s="3"/>
      <c r="K1012" s="3" t="s">
        <v>334</v>
      </c>
      <c r="L1012" s="3"/>
      <c r="M1012" s="3"/>
      <c r="N1012" s="3"/>
      <c r="O1012" s="3"/>
      <c r="P1012" s="3"/>
      <c r="Q1012" s="3" t="s">
        <v>335</v>
      </c>
      <c r="R1012" s="3"/>
      <c r="S1012" s="3" t="str">
        <f>IF(H1012="","",$B$2&amp;G1012&amp;$B$2&amp;$B$1&amp;H1012)</f>
        <v/>
      </c>
      <c r="T1012" s="3" t="str">
        <f>IF(J1012="","",$B$2&amp;I1012&amp;$B$2&amp;$B$1&amp;J1012)</f>
        <v/>
      </c>
      <c r="U1012" s="3" t="str">
        <f>IF(L1012="","",$B$2&amp;K1012&amp;$B$2&amp;$B$1&amp;L1012)</f>
        <v/>
      </c>
      <c r="V1012" s="3" t="str">
        <f>IF(N1012="","",$B$2&amp;M1012&amp;$B$2&amp;$B$1&amp;N1012)</f>
        <v/>
      </c>
      <c r="W1012" s="3" t="str">
        <f>IF(P1012="","",$B$2&amp;O1012&amp;$B$2&amp;$B$1&amp;P1012)</f>
        <v/>
      </c>
      <c r="X1012" s="3" t="str">
        <f>IF(R1012="","",$B$2&amp;Q1012&amp;$B$2&amp;$B$1&amp;R1012)</f>
        <v/>
      </c>
      <c r="Y1012" s="3" t="str">
        <f t="shared" si="295"/>
        <v>{}</v>
      </c>
      <c r="Z1012" s="11" t="s">
        <v>336</v>
      </c>
      <c r="AA1012" s="11" t="str">
        <f t="shared" si="309"/>
        <v/>
      </c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 t="str">
        <f t="shared" si="296"/>
        <v/>
      </c>
      <c r="BQ1012" s="11" t="str">
        <f t="shared" si="307"/>
        <v/>
      </c>
      <c r="BR1012" s="1">
        <f t="shared" si="299"/>
        <v>5</v>
      </c>
      <c r="BS1012" s="1">
        <f t="shared" si="300"/>
        <v>504</v>
      </c>
      <c r="BT1012" s="1">
        <f>COUNTIF($BS$10:BS1012,601)</f>
        <v>21</v>
      </c>
      <c r="BU1012" s="1">
        <f t="shared" si="301"/>
        <v>1</v>
      </c>
    </row>
    <row r="1013" spans="2:73">
      <c r="B1013" s="1" t="str">
        <f t="shared" si="297"/>
        <v>SkillDescBrief4100205</v>
      </c>
      <c r="C1013" s="1" t="str">
        <f t="shared" si="298"/>
        <v>SkillDescDetail410020505</v>
      </c>
      <c r="D1013" s="3">
        <v>410020505</v>
      </c>
      <c r="E1013" s="3">
        <v>4100205</v>
      </c>
      <c r="F1013" s="3">
        <v>5</v>
      </c>
      <c r="G1013" s="3" t="s">
        <v>332</v>
      </c>
      <c r="H1013" s="3"/>
      <c r="I1013" s="3" t="s">
        <v>333</v>
      </c>
      <c r="J1013" s="3"/>
      <c r="K1013" s="3" t="s">
        <v>334</v>
      </c>
      <c r="L1013" s="3"/>
      <c r="M1013" s="3"/>
      <c r="N1013" s="3"/>
      <c r="O1013" s="3"/>
      <c r="P1013" s="3"/>
      <c r="Q1013" s="3" t="s">
        <v>335</v>
      </c>
      <c r="R1013" s="3"/>
      <c r="S1013" s="3" t="str">
        <f>IF(H1013="","",$B$2&amp;G1013&amp;$B$2&amp;$B$1&amp;H1013)</f>
        <v/>
      </c>
      <c r="T1013" s="3" t="str">
        <f>IF(J1013="","",$B$2&amp;I1013&amp;$B$2&amp;$B$1&amp;J1013)</f>
        <v/>
      </c>
      <c r="U1013" s="3" t="str">
        <f>IF(L1013="","",$B$2&amp;K1013&amp;$B$2&amp;$B$1&amp;L1013)</f>
        <v/>
      </c>
      <c r="V1013" s="3" t="str">
        <f>IF(N1013="","",$B$2&amp;M1013&amp;$B$2&amp;$B$1&amp;N1013)</f>
        <v/>
      </c>
      <c r="W1013" s="3" t="str">
        <f>IF(P1013="","",$B$2&amp;O1013&amp;$B$2&amp;$B$1&amp;P1013)</f>
        <v/>
      </c>
      <c r="X1013" s="3" t="str">
        <f>IF(R1013="","",$B$2&amp;Q1013&amp;$B$2&amp;$B$1&amp;R1013)</f>
        <v/>
      </c>
      <c r="Y1013" s="3" t="str">
        <f t="shared" si="295"/>
        <v>{}</v>
      </c>
      <c r="Z1013" s="11" t="s">
        <v>336</v>
      </c>
      <c r="AA1013" s="11" t="str">
        <f t="shared" si="309"/>
        <v/>
      </c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 t="str">
        <f t="shared" si="296"/>
        <v/>
      </c>
      <c r="BQ1013" s="11" t="str">
        <f t="shared" si="307"/>
        <v/>
      </c>
      <c r="BR1013" s="1">
        <f t="shared" si="299"/>
        <v>5</v>
      </c>
      <c r="BS1013" s="1">
        <f t="shared" si="300"/>
        <v>505</v>
      </c>
      <c r="BT1013" s="1">
        <f>COUNTIF($BS$10:BS1013,601)</f>
        <v>21</v>
      </c>
      <c r="BU1013" s="1">
        <f t="shared" si="301"/>
        <v>1</v>
      </c>
    </row>
    <row r="1014" spans="2:73">
      <c r="B1014" s="1" t="str">
        <f t="shared" si="297"/>
        <v>SkillDescBrief// 战斗被动</v>
      </c>
      <c r="C1014" s="1" t="str">
        <f t="shared" si="298"/>
        <v>SkillDescDetail// 战斗被动3</v>
      </c>
      <c r="D1014" s="7" t="s">
        <v>339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 t="str">
        <f t="shared" si="295"/>
        <v/>
      </c>
      <c r="Z1014" s="10" t="s">
        <v>336</v>
      </c>
      <c r="AA1014" s="10" t="str">
        <f t="shared" si="309"/>
        <v/>
      </c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 t="str">
        <f t="shared" si="296"/>
        <v/>
      </c>
      <c r="BQ1014" s="10" t="str">
        <f t="shared" si="307"/>
        <v/>
      </c>
      <c r="BR1014" s="1">
        <f t="shared" si="299"/>
        <v>0</v>
      </c>
      <c r="BS1014" s="1">
        <f t="shared" si="300"/>
        <v>0</v>
      </c>
      <c r="BT1014" s="1">
        <f>COUNTIF($BS$10:BS1014,601)</f>
        <v>21</v>
      </c>
      <c r="BU1014" s="1">
        <f t="shared" si="301"/>
        <v>1</v>
      </c>
    </row>
    <row r="1015" spans="2:73">
      <c r="B1015" s="1" t="str">
        <f t="shared" si="297"/>
        <v>SkillDescBrief4100206</v>
      </c>
      <c r="C1015" s="1" t="str">
        <f t="shared" si="298"/>
        <v>SkillDescDetail410020601</v>
      </c>
      <c r="D1015" s="3">
        <v>410020601</v>
      </c>
      <c r="E1015" s="3">
        <v>4100206</v>
      </c>
      <c r="F1015" s="3">
        <v>1</v>
      </c>
      <c r="G1015" s="3" t="s">
        <v>332</v>
      </c>
      <c r="H1015" s="3"/>
      <c r="I1015" s="3" t="s">
        <v>333</v>
      </c>
      <c r="J1015" s="3"/>
      <c r="K1015" s="3" t="s">
        <v>334</v>
      </c>
      <c r="L1015" s="3"/>
      <c r="M1015" s="3"/>
      <c r="N1015" s="3"/>
      <c r="O1015" s="3"/>
      <c r="P1015" s="3"/>
      <c r="Q1015" s="3" t="s">
        <v>335</v>
      </c>
      <c r="R1015" s="3"/>
      <c r="S1015" s="3" t="str">
        <f>IF(H1015="","",$B$2&amp;G1015&amp;$B$2&amp;$B$1&amp;H1015)</f>
        <v/>
      </c>
      <c r="T1015" s="3" t="str">
        <f>IF(J1015="","",$B$2&amp;I1015&amp;$B$2&amp;$B$1&amp;J1015)</f>
        <v/>
      </c>
      <c r="U1015" s="3" t="str">
        <f>IF(L1015="","",$B$2&amp;K1015&amp;$B$2&amp;$B$1&amp;L1015)</f>
        <v/>
      </c>
      <c r="V1015" s="3" t="str">
        <f>IF(N1015="","",$B$2&amp;M1015&amp;$B$2&amp;$B$1&amp;N1015)</f>
        <v/>
      </c>
      <c r="W1015" s="3" t="str">
        <f>IF(P1015="","",$B$2&amp;O1015&amp;$B$2&amp;$B$1&amp;P1015)</f>
        <v/>
      </c>
      <c r="X1015" s="3" t="str">
        <f>IF(R1015="","",$B$2&amp;Q1015&amp;$B$2&amp;$B$1&amp;R1015)</f>
        <v/>
      </c>
      <c r="Y1015" s="3" t="str">
        <f t="shared" si="295"/>
        <v>{}</v>
      </c>
      <c r="Z1015" s="11" t="s">
        <v>341</v>
      </c>
      <c r="AA1015" s="11" t="str">
        <f t="shared" si="309"/>
        <v>投掷燃烧瓶，对&lt;c=A6EC41&gt;1&lt;/c&gt;个敌人造成&lt;q=attr_atk&gt;&lt;c=A6EC41&gt;0%&lt;/c&gt;伤害</v>
      </c>
      <c r="AB1015" s="11"/>
      <c r="AC1015" s="11"/>
      <c r="AD1015" s="11"/>
      <c r="AE1015" s="11"/>
      <c r="AF1015" s="11"/>
      <c r="AG1015" s="11"/>
      <c r="AH1015" s="11"/>
      <c r="AI1015" s="11"/>
      <c r="AJ1015" s="11" t="s">
        <v>342</v>
      </c>
      <c r="AK1015" s="11" t="str">
        <f>$B$6</f>
        <v>&lt;c=A6EC41&gt;</v>
      </c>
      <c r="AL1015" s="11">
        <v>1</v>
      </c>
      <c r="AM1015" s="11" t="s">
        <v>298</v>
      </c>
      <c r="AN1015" s="11" t="s">
        <v>343</v>
      </c>
      <c r="AO1015" s="11"/>
      <c r="AP1015" s="11"/>
      <c r="AQ1015" s="11"/>
      <c r="AR1015" s="11"/>
      <c r="AS1015" s="11" t="str">
        <f t="shared" ref="AS1015:AS1019" si="312">$B$8&amp;$B$6</f>
        <v>&lt;q=attr_atk&gt;&lt;c=A6EC41&gt;</v>
      </c>
      <c r="AT1015" s="13" t="str">
        <f t="shared" ref="AT1015:AT1019" si="313">ROUND(H1015*100,2)&amp;"%"</f>
        <v>0%</v>
      </c>
      <c r="AU1015" s="11" t="s">
        <v>298</v>
      </c>
      <c r="AV1015" s="11" t="s">
        <v>344</v>
      </c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 t="str">
        <f t="shared" si="296"/>
        <v>这是另一个专属装备技能，它必须很好很强大</v>
      </c>
      <c r="BQ1015" s="11" t="str">
        <f t="shared" si="307"/>
        <v>投掷燃烧瓶，对&lt;c=A6EC41&gt;1&lt;/c&gt;个敌人造成&lt;q=attr_atk&gt;&lt;c=A6EC41&gt;0%&lt;/c&gt;伤害</v>
      </c>
      <c r="BR1015" s="1">
        <f t="shared" si="299"/>
        <v>6</v>
      </c>
      <c r="BS1015" s="1">
        <f t="shared" si="300"/>
        <v>601</v>
      </c>
      <c r="BT1015" s="1">
        <f>COUNTIF($BS$10:BS1015,601)</f>
        <v>22</v>
      </c>
      <c r="BU1015" s="1">
        <f t="shared" si="301"/>
        <v>0</v>
      </c>
    </row>
    <row r="1016" spans="2:73">
      <c r="B1016" s="1" t="str">
        <f t="shared" si="297"/>
        <v>SkillDescBrief4100206</v>
      </c>
      <c r="C1016" s="1" t="str">
        <f t="shared" si="298"/>
        <v>SkillDescDetail410020602</v>
      </c>
      <c r="D1016" s="3">
        <v>410020602</v>
      </c>
      <c r="E1016" s="3">
        <v>4100206</v>
      </c>
      <c r="F1016" s="3">
        <v>2</v>
      </c>
      <c r="G1016" s="3" t="s">
        <v>332</v>
      </c>
      <c r="H1016" s="3"/>
      <c r="I1016" s="3" t="s">
        <v>333</v>
      </c>
      <c r="J1016" s="3"/>
      <c r="K1016" s="3" t="s">
        <v>334</v>
      </c>
      <c r="L1016" s="3"/>
      <c r="M1016" s="3"/>
      <c r="N1016" s="3"/>
      <c r="O1016" s="3"/>
      <c r="P1016" s="3"/>
      <c r="Q1016" s="3" t="s">
        <v>335</v>
      </c>
      <c r="R1016" s="3"/>
      <c r="S1016" s="3" t="str">
        <f>IF(H1016="","",$B$2&amp;G1016&amp;$B$2&amp;$B$1&amp;H1016)</f>
        <v/>
      </c>
      <c r="T1016" s="3" t="str">
        <f>IF(J1016="","",$B$2&amp;I1016&amp;$B$2&amp;$B$1&amp;J1016)</f>
        <v/>
      </c>
      <c r="U1016" s="3" t="str">
        <f>IF(L1016="","",$B$2&amp;K1016&amp;$B$2&amp;$B$1&amp;L1016)</f>
        <v/>
      </c>
      <c r="V1016" s="3" t="str">
        <f>IF(N1016="","",$B$2&amp;M1016&amp;$B$2&amp;$B$1&amp;N1016)</f>
        <v/>
      </c>
      <c r="W1016" s="3" t="str">
        <f>IF(P1016="","",$B$2&amp;O1016&amp;$B$2&amp;$B$1&amp;P1016)</f>
        <v/>
      </c>
      <c r="X1016" s="3" t="str">
        <f>IF(R1016="","",$B$2&amp;Q1016&amp;$B$2&amp;$B$1&amp;R1016)</f>
        <v/>
      </c>
      <c r="Y1016" s="3" t="str">
        <f t="shared" si="295"/>
        <v>{}</v>
      </c>
      <c r="Z1016" s="11" t="s">
        <v>341</v>
      </c>
      <c r="AA1016" s="11" t="str">
        <f t="shared" si="309"/>
        <v>2级：伤害提升至&lt;q=attr_atk&gt;&lt;c=A6EC41&gt;0%&lt;/c&gt;</v>
      </c>
      <c r="AB1016" s="11"/>
      <c r="AC1016" s="11"/>
      <c r="AD1016" s="11">
        <v>2</v>
      </c>
      <c r="AE1016" s="11"/>
      <c r="AF1016" s="11" t="s">
        <v>345</v>
      </c>
      <c r="AG1016" s="11"/>
      <c r="AH1016" s="11"/>
      <c r="AI1016" s="11"/>
      <c r="AJ1016" s="11"/>
      <c r="AK1016" s="11"/>
      <c r="AL1016" s="11"/>
      <c r="AM1016" s="11"/>
      <c r="AN1016" s="11" t="s">
        <v>346</v>
      </c>
      <c r="AO1016" s="11"/>
      <c r="AP1016" s="11"/>
      <c r="AQ1016" s="11"/>
      <c r="AR1016" s="11"/>
      <c r="AS1016" s="11" t="str">
        <f t="shared" si="312"/>
        <v>&lt;q=attr_atk&gt;&lt;c=A6EC41&gt;</v>
      </c>
      <c r="AT1016" s="13" t="str">
        <f t="shared" si="313"/>
        <v>0%</v>
      </c>
      <c r="AU1016" s="11" t="s">
        <v>298</v>
      </c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 t="str">
        <f t="shared" si="296"/>
        <v>这是另一个专属装备技能，它必须很好很强大</v>
      </c>
      <c r="BQ1016" s="11" t="str">
        <f t="shared" si="307"/>
        <v>2级：伤害提升至&lt;q=attr_atk&gt;&lt;c=A6EC41&gt;0%&lt;/c&gt;</v>
      </c>
      <c r="BR1016" s="1">
        <f t="shared" si="299"/>
        <v>6</v>
      </c>
      <c r="BS1016" s="1">
        <f t="shared" si="300"/>
        <v>602</v>
      </c>
      <c r="BT1016" s="1">
        <f>COUNTIF($BS$10:BS1016,601)</f>
        <v>22</v>
      </c>
      <c r="BU1016" s="1">
        <f t="shared" si="301"/>
        <v>0</v>
      </c>
    </row>
    <row r="1017" spans="2:73">
      <c r="B1017" s="1" t="str">
        <f t="shared" si="297"/>
        <v>SkillDescBrief4100206</v>
      </c>
      <c r="C1017" s="1" t="str">
        <f t="shared" si="298"/>
        <v>SkillDescDetail410020603</v>
      </c>
      <c r="D1017" s="3">
        <v>410020603</v>
      </c>
      <c r="E1017" s="3">
        <v>4100206</v>
      </c>
      <c r="F1017" s="3">
        <v>3</v>
      </c>
      <c r="G1017" s="3" t="s">
        <v>332</v>
      </c>
      <c r="H1017" s="3"/>
      <c r="I1017" s="3" t="s">
        <v>333</v>
      </c>
      <c r="J1017" s="3"/>
      <c r="K1017" s="3" t="s">
        <v>334</v>
      </c>
      <c r="L1017" s="3"/>
      <c r="M1017" s="3"/>
      <c r="N1017" s="3"/>
      <c r="O1017" s="3"/>
      <c r="P1017" s="3"/>
      <c r="Q1017" s="3" t="s">
        <v>335</v>
      </c>
      <c r="R1017" s="3"/>
      <c r="S1017" s="3" t="str">
        <f>IF(H1017="","",$B$2&amp;G1017&amp;$B$2&amp;$B$1&amp;H1017)</f>
        <v/>
      </c>
      <c r="T1017" s="3" t="str">
        <f>IF(J1017="","",$B$2&amp;I1017&amp;$B$2&amp;$B$1&amp;J1017)</f>
        <v/>
      </c>
      <c r="U1017" s="3" t="str">
        <f>IF(L1017="","",$B$2&amp;K1017&amp;$B$2&amp;$B$1&amp;L1017)</f>
        <v/>
      </c>
      <c r="V1017" s="3" t="str">
        <f>IF(N1017="","",$B$2&amp;M1017&amp;$B$2&amp;$B$1&amp;N1017)</f>
        <v/>
      </c>
      <c r="W1017" s="3" t="str">
        <f>IF(P1017="","",$B$2&amp;O1017&amp;$B$2&amp;$B$1&amp;P1017)</f>
        <v/>
      </c>
      <c r="X1017" s="3" t="str">
        <f>IF(R1017="","",$B$2&amp;Q1017&amp;$B$2&amp;$B$1&amp;R1017)</f>
        <v/>
      </c>
      <c r="Y1017" s="3" t="str">
        <f t="shared" si="295"/>
        <v>{}</v>
      </c>
      <c r="Z1017" s="11" t="s">
        <v>341</v>
      </c>
      <c r="AA1017" s="11" t="str">
        <f t="shared" si="309"/>
        <v>3级：伤害提升至&lt;q=attr_atk&gt;&lt;c=A6EC41&gt;0%&lt;/c&gt;</v>
      </c>
      <c r="AB1017" s="11"/>
      <c r="AC1017" s="11"/>
      <c r="AD1017" s="11">
        <v>3</v>
      </c>
      <c r="AE1017" s="11"/>
      <c r="AF1017" s="11" t="s">
        <v>345</v>
      </c>
      <c r="AG1017" s="11"/>
      <c r="AH1017" s="11"/>
      <c r="AI1017" s="11"/>
      <c r="AJ1017" s="11"/>
      <c r="AK1017" s="11"/>
      <c r="AL1017" s="11"/>
      <c r="AM1017" s="11"/>
      <c r="AN1017" s="11" t="s">
        <v>346</v>
      </c>
      <c r="AO1017" s="11"/>
      <c r="AP1017" s="11"/>
      <c r="AQ1017" s="11"/>
      <c r="AR1017" s="11"/>
      <c r="AS1017" s="11" t="str">
        <f t="shared" si="312"/>
        <v>&lt;q=attr_atk&gt;&lt;c=A6EC41&gt;</v>
      </c>
      <c r="AT1017" s="13" t="str">
        <f t="shared" si="313"/>
        <v>0%</v>
      </c>
      <c r="AU1017" s="11" t="s">
        <v>298</v>
      </c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 t="str">
        <f t="shared" si="296"/>
        <v>这是另一个专属装备技能，它必须很好很强大</v>
      </c>
      <c r="BQ1017" s="11" t="str">
        <f t="shared" si="307"/>
        <v>3级：伤害提升至&lt;q=attr_atk&gt;&lt;c=A6EC41&gt;0%&lt;/c&gt;</v>
      </c>
      <c r="BR1017" s="1">
        <f t="shared" si="299"/>
        <v>6</v>
      </c>
      <c r="BS1017" s="1">
        <f t="shared" si="300"/>
        <v>603</v>
      </c>
      <c r="BT1017" s="1">
        <f>COUNTIF($BS$10:BS1017,601)</f>
        <v>22</v>
      </c>
      <c r="BU1017" s="1">
        <f t="shared" si="301"/>
        <v>0</v>
      </c>
    </row>
    <row r="1018" spans="2:73">
      <c r="B1018" s="1" t="str">
        <f t="shared" si="297"/>
        <v>SkillDescBrief4100206</v>
      </c>
      <c r="C1018" s="1" t="str">
        <f t="shared" si="298"/>
        <v>SkillDescDetail410020604</v>
      </c>
      <c r="D1018" s="3">
        <v>410020604</v>
      </c>
      <c r="E1018" s="3">
        <v>4100206</v>
      </c>
      <c r="F1018" s="3">
        <v>4</v>
      </c>
      <c r="G1018" s="3" t="s">
        <v>332</v>
      </c>
      <c r="H1018" s="3"/>
      <c r="I1018" s="3" t="s">
        <v>333</v>
      </c>
      <c r="J1018" s="3"/>
      <c r="K1018" s="3" t="s">
        <v>334</v>
      </c>
      <c r="L1018" s="3"/>
      <c r="M1018" s="3"/>
      <c r="N1018" s="3"/>
      <c r="O1018" s="3"/>
      <c r="P1018" s="3"/>
      <c r="Q1018" s="3" t="s">
        <v>335</v>
      </c>
      <c r="R1018" s="3"/>
      <c r="S1018" s="3" t="str">
        <f>IF(H1018="","",$B$2&amp;G1018&amp;$B$2&amp;$B$1&amp;H1018)</f>
        <v/>
      </c>
      <c r="T1018" s="3" t="str">
        <f>IF(J1018="","",$B$2&amp;I1018&amp;$B$2&amp;$B$1&amp;J1018)</f>
        <v/>
      </c>
      <c r="U1018" s="3" t="str">
        <f>IF(L1018="","",$B$2&amp;K1018&amp;$B$2&amp;$B$1&amp;L1018)</f>
        <v/>
      </c>
      <c r="V1018" s="3" t="str">
        <f>IF(N1018="","",$B$2&amp;M1018&amp;$B$2&amp;$B$1&amp;N1018)</f>
        <v/>
      </c>
      <c r="W1018" s="3" t="str">
        <f>IF(P1018="","",$B$2&amp;O1018&amp;$B$2&amp;$B$1&amp;P1018)</f>
        <v/>
      </c>
      <c r="X1018" s="3" t="str">
        <f>IF(R1018="","",$B$2&amp;Q1018&amp;$B$2&amp;$B$1&amp;R1018)</f>
        <v/>
      </c>
      <c r="Y1018" s="3" t="str">
        <f t="shared" si="295"/>
        <v>{}</v>
      </c>
      <c r="Z1018" s="11" t="s">
        <v>341</v>
      </c>
      <c r="AA1018" s="11" t="str">
        <f t="shared" si="309"/>
        <v>4级：伤害提升至&lt;q=attr_atk&gt;&lt;c=A6EC41&gt;0%&lt;/c&gt;</v>
      </c>
      <c r="AB1018" s="11"/>
      <c r="AC1018" s="11"/>
      <c r="AD1018" s="11">
        <v>4</v>
      </c>
      <c r="AE1018" s="11"/>
      <c r="AF1018" s="11" t="s">
        <v>345</v>
      </c>
      <c r="AG1018" s="11"/>
      <c r="AH1018" s="11"/>
      <c r="AI1018" s="11"/>
      <c r="AJ1018" s="11"/>
      <c r="AK1018" s="11"/>
      <c r="AL1018" s="11"/>
      <c r="AM1018" s="11"/>
      <c r="AN1018" s="11" t="s">
        <v>346</v>
      </c>
      <c r="AO1018" s="11"/>
      <c r="AP1018" s="11"/>
      <c r="AQ1018" s="11"/>
      <c r="AR1018" s="11"/>
      <c r="AS1018" s="11" t="str">
        <f t="shared" si="312"/>
        <v>&lt;q=attr_atk&gt;&lt;c=A6EC41&gt;</v>
      </c>
      <c r="AT1018" s="13" t="str">
        <f t="shared" si="313"/>
        <v>0%</v>
      </c>
      <c r="AU1018" s="11" t="s">
        <v>298</v>
      </c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 t="str">
        <f t="shared" si="296"/>
        <v>这是另一个专属装备技能，它必须很好很强大</v>
      </c>
      <c r="BQ1018" s="11" t="str">
        <f t="shared" si="307"/>
        <v>4级：伤害提升至&lt;q=attr_atk&gt;&lt;c=A6EC41&gt;0%&lt;/c&gt;</v>
      </c>
      <c r="BR1018" s="1">
        <f t="shared" si="299"/>
        <v>6</v>
      </c>
      <c r="BS1018" s="1">
        <f t="shared" si="300"/>
        <v>604</v>
      </c>
      <c r="BT1018" s="1">
        <f>COUNTIF($BS$10:BS1018,601)</f>
        <v>22</v>
      </c>
      <c r="BU1018" s="1">
        <f t="shared" si="301"/>
        <v>0</v>
      </c>
    </row>
    <row r="1019" spans="2:73">
      <c r="B1019" s="1" t="str">
        <f t="shared" si="297"/>
        <v>SkillDescBrief4100206</v>
      </c>
      <c r="C1019" s="1" t="str">
        <f t="shared" si="298"/>
        <v>SkillDescDetail410020605</v>
      </c>
      <c r="D1019" s="3">
        <v>410020605</v>
      </c>
      <c r="E1019" s="3">
        <v>4100206</v>
      </c>
      <c r="F1019" s="3">
        <v>5</v>
      </c>
      <c r="G1019" s="3" t="s">
        <v>332</v>
      </c>
      <c r="H1019" s="3"/>
      <c r="I1019" s="3" t="s">
        <v>333</v>
      </c>
      <c r="J1019" s="3"/>
      <c r="K1019" s="3" t="s">
        <v>334</v>
      </c>
      <c r="L1019" s="3"/>
      <c r="M1019" s="3"/>
      <c r="N1019" s="3"/>
      <c r="O1019" s="3"/>
      <c r="P1019" s="3"/>
      <c r="Q1019" s="3" t="s">
        <v>335</v>
      </c>
      <c r="R1019" s="3"/>
      <c r="S1019" s="3" t="str">
        <f>IF(H1019="","",$B$2&amp;G1019&amp;$B$2&amp;$B$1&amp;H1019)</f>
        <v/>
      </c>
      <c r="T1019" s="3" t="str">
        <f>IF(J1019="","",$B$2&amp;I1019&amp;$B$2&amp;$B$1&amp;J1019)</f>
        <v/>
      </c>
      <c r="U1019" s="3" t="str">
        <f>IF(L1019="","",$B$2&amp;K1019&amp;$B$2&amp;$B$1&amp;L1019)</f>
        <v/>
      </c>
      <c r="V1019" s="3" t="str">
        <f>IF(N1019="","",$B$2&amp;M1019&amp;$B$2&amp;$B$1&amp;N1019)</f>
        <v/>
      </c>
      <c r="W1019" s="3" t="str">
        <f>IF(P1019="","",$B$2&amp;O1019&amp;$B$2&amp;$B$1&amp;P1019)</f>
        <v/>
      </c>
      <c r="X1019" s="3" t="str">
        <f>IF(R1019="","",$B$2&amp;Q1019&amp;$B$2&amp;$B$1&amp;R1019)</f>
        <v/>
      </c>
      <c r="Y1019" s="3" t="str">
        <f t="shared" si="295"/>
        <v>{}</v>
      </c>
      <c r="Z1019" s="11" t="s">
        <v>347</v>
      </c>
      <c r="AA1019" s="11" t="str">
        <f t="shared" si="309"/>
        <v>5级：伤害提升至&lt;q=attr_atk&gt;&lt;c=A6EC41&gt;0%&lt;/c&gt;</v>
      </c>
      <c r="AB1019" s="11"/>
      <c r="AC1019" s="11"/>
      <c r="AD1019" s="11">
        <v>5</v>
      </c>
      <c r="AE1019" s="11"/>
      <c r="AF1019" s="11" t="s">
        <v>345</v>
      </c>
      <c r="AG1019" s="11"/>
      <c r="AH1019" s="11"/>
      <c r="AI1019" s="11"/>
      <c r="AJ1019" s="11"/>
      <c r="AK1019" s="11"/>
      <c r="AL1019" s="11"/>
      <c r="AM1019" s="11"/>
      <c r="AN1019" s="11" t="s">
        <v>346</v>
      </c>
      <c r="AO1019" s="11"/>
      <c r="AP1019" s="11"/>
      <c r="AQ1019" s="11"/>
      <c r="AR1019" s="11"/>
      <c r="AS1019" s="11" t="str">
        <f t="shared" si="312"/>
        <v>&lt;q=attr_atk&gt;&lt;c=A6EC41&gt;</v>
      </c>
      <c r="AT1019" s="13" t="str">
        <f t="shared" si="313"/>
        <v>0%</v>
      </c>
      <c r="AU1019" s="11" t="s">
        <v>298</v>
      </c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 t="str">
        <f t="shared" si="296"/>
        <v>这是另一个专属装备技能，它必须非常好非常强大</v>
      </c>
      <c r="BQ1019" s="11" t="str">
        <f t="shared" si="307"/>
        <v>5级：伤害提升至&lt;q=attr_atk&gt;&lt;c=A6EC41&gt;0%&lt;/c&gt;</v>
      </c>
      <c r="BR1019" s="1">
        <f t="shared" si="299"/>
        <v>6</v>
      </c>
      <c r="BS1019" s="1">
        <f t="shared" si="300"/>
        <v>605</v>
      </c>
      <c r="BT1019" s="1">
        <f>COUNTIF($BS$10:BS1019,601)</f>
        <v>22</v>
      </c>
      <c r="BU1019" s="1">
        <f t="shared" si="301"/>
        <v>0</v>
      </c>
    </row>
    <row r="1020" spans="2:73">
      <c r="B1020" s="1" t="str">
        <f t="shared" si="297"/>
        <v>SkillDescBrief// 战斗被动</v>
      </c>
      <c r="C1020" s="1" t="str">
        <f t="shared" si="298"/>
        <v>SkillDescDetail// 战斗被动4</v>
      </c>
      <c r="D1020" s="7" t="s">
        <v>340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 t="str">
        <f t="shared" si="295"/>
        <v/>
      </c>
      <c r="Z1020" s="10" t="s">
        <v>336</v>
      </c>
      <c r="AA1020" s="10" t="str">
        <f t="shared" si="309"/>
        <v/>
      </c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 t="str">
        <f t="shared" si="296"/>
        <v/>
      </c>
      <c r="BQ1020" s="10" t="str">
        <f t="shared" si="307"/>
        <v/>
      </c>
      <c r="BR1020" s="1">
        <f t="shared" si="299"/>
        <v>0</v>
      </c>
      <c r="BS1020" s="1">
        <f t="shared" si="300"/>
        <v>0</v>
      </c>
      <c r="BT1020" s="1">
        <f>COUNTIF($BS$10:BS1020,601)</f>
        <v>22</v>
      </c>
      <c r="BU1020" s="1">
        <f t="shared" si="301"/>
        <v>0</v>
      </c>
    </row>
    <row r="1021" spans="2:73">
      <c r="B1021" s="1" t="str">
        <f t="shared" si="297"/>
        <v>SkillDescBrief4100207</v>
      </c>
      <c r="C1021" s="1" t="str">
        <f t="shared" si="298"/>
        <v>SkillDescDetail410020701</v>
      </c>
      <c r="D1021" s="3">
        <v>410020701</v>
      </c>
      <c r="E1021" s="3">
        <v>4100207</v>
      </c>
      <c r="F1021" s="3">
        <v>1</v>
      </c>
      <c r="G1021" s="3" t="s">
        <v>332</v>
      </c>
      <c r="H1021" s="3">
        <v>0.42</v>
      </c>
      <c r="I1021" s="3" t="s">
        <v>333</v>
      </c>
      <c r="J1021" s="3"/>
      <c r="K1021" s="3" t="s">
        <v>334</v>
      </c>
      <c r="L1021" s="3"/>
      <c r="M1021" s="3"/>
      <c r="N1021" s="3"/>
      <c r="O1021" s="3"/>
      <c r="P1021" s="3"/>
      <c r="Q1021" s="3" t="s">
        <v>335</v>
      </c>
      <c r="R1021" s="3"/>
      <c r="S1021" s="3" t="str">
        <f>IF(H1021="","",$B$2&amp;G1021&amp;$B$2&amp;$B$1&amp;H1021)</f>
        <v>"AtkPower":0.42</v>
      </c>
      <c r="T1021" s="3" t="str">
        <f>IF(J1021="","",$B$2&amp;I1021&amp;$B$2&amp;$B$1&amp;J1021)</f>
        <v/>
      </c>
      <c r="U1021" s="3" t="str">
        <f>IF(L1021="","",$B$2&amp;K1021&amp;$B$2&amp;$B$1&amp;L1021)</f>
        <v/>
      </c>
      <c r="V1021" s="3" t="str">
        <f>IF(N1021="","",$B$2&amp;M1021&amp;$B$2&amp;$B$1&amp;N1021)</f>
        <v/>
      </c>
      <c r="W1021" s="3" t="str">
        <f>IF(P1021="","",$B$2&amp;O1021&amp;$B$2&amp;$B$1&amp;P1021)</f>
        <v/>
      </c>
      <c r="X1021" s="3" t="str">
        <f>IF(R1021="","",$B$2&amp;Q1021&amp;$B$2&amp;$B$1&amp;R1021)</f>
        <v/>
      </c>
      <c r="Y1021" s="3" t="str">
        <f t="shared" si="295"/>
        <v>{"AtkPower":0.42}</v>
      </c>
      <c r="Z1021" s="11" t="s">
        <v>617</v>
      </c>
      <c r="AA1021" s="11" t="str">
        <f t="shared" si="309"/>
        <v>吗啡可以治疗目标已损的&lt;q=attr_hp&gt;&lt;c=A6EC41&gt;42%&lt;/c&gt;生命值</v>
      </c>
      <c r="AB1021" s="11"/>
      <c r="AC1021" s="11"/>
      <c r="AD1021" s="11"/>
      <c r="AE1021" s="11"/>
      <c r="AF1021" s="11"/>
      <c r="AG1021" s="11"/>
      <c r="AH1021" s="11"/>
      <c r="AI1021" s="11"/>
      <c r="AJ1021" s="11" t="s">
        <v>618</v>
      </c>
      <c r="AK1021" s="11" t="str">
        <f>$B$9&amp;$B$6</f>
        <v>&lt;q=attr_hp&gt;&lt;c=A6EC41&gt;</v>
      </c>
      <c r="AL1021" s="11" t="str">
        <f>ROUND($H1021*100,2)&amp;"%"</f>
        <v>42%</v>
      </c>
      <c r="AM1021" s="11" t="s">
        <v>298</v>
      </c>
      <c r="AN1021" s="11" t="s">
        <v>584</v>
      </c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 t="str">
        <f t="shared" si="296"/>
        <v>吗啡会治疗目标</v>
      </c>
      <c r="BQ1021" s="11" t="str">
        <f t="shared" si="307"/>
        <v>吗啡可以治疗目标已损的&lt;q=attr_hp&gt;&lt;c=A6EC41&gt;42%&lt;/c&gt;生命值</v>
      </c>
      <c r="BR1021" s="1">
        <f t="shared" si="299"/>
        <v>7</v>
      </c>
      <c r="BS1021" s="1">
        <f t="shared" si="300"/>
        <v>701</v>
      </c>
      <c r="BT1021" s="1">
        <f>COUNTIF($BS$10:BS1021,601)</f>
        <v>22</v>
      </c>
      <c r="BU1021" s="1">
        <f t="shared" si="301"/>
        <v>0</v>
      </c>
    </row>
    <row r="1022" spans="2:73">
      <c r="B1022" s="1" t="str">
        <f t="shared" si="297"/>
        <v>SkillDescBrief4100207</v>
      </c>
      <c r="C1022" s="1" t="str">
        <f t="shared" si="298"/>
        <v>SkillDescDetail410020702</v>
      </c>
      <c r="D1022" s="3">
        <v>410020702</v>
      </c>
      <c r="E1022" s="3">
        <v>4100207</v>
      </c>
      <c r="F1022" s="3">
        <v>2</v>
      </c>
      <c r="G1022" s="3" t="s">
        <v>332</v>
      </c>
      <c r="H1022" s="3"/>
      <c r="I1022" s="3" t="s">
        <v>333</v>
      </c>
      <c r="J1022" s="3"/>
      <c r="K1022" s="3" t="s">
        <v>334</v>
      </c>
      <c r="L1022" s="3"/>
      <c r="M1022" s="3"/>
      <c r="N1022" s="3"/>
      <c r="O1022" s="3"/>
      <c r="P1022" s="3"/>
      <c r="Q1022" s="3" t="s">
        <v>335</v>
      </c>
      <c r="R1022" s="3"/>
      <c r="S1022" s="3" t="str">
        <f>IF(H1022="","",$B$2&amp;G1022&amp;$B$2&amp;$B$1&amp;H1022)</f>
        <v/>
      </c>
      <c r="T1022" s="3" t="str">
        <f>IF(J1022="","",$B$2&amp;I1022&amp;$B$2&amp;$B$1&amp;J1022)</f>
        <v/>
      </c>
      <c r="U1022" s="3" t="str">
        <f>IF(L1022="","",$B$2&amp;K1022&amp;$B$2&amp;$B$1&amp;L1022)</f>
        <v/>
      </c>
      <c r="V1022" s="3" t="str">
        <f>IF(N1022="","",$B$2&amp;M1022&amp;$B$2&amp;$B$1&amp;N1022)</f>
        <v/>
      </c>
      <c r="W1022" s="3" t="str">
        <f>IF(P1022="","",$B$2&amp;O1022&amp;$B$2&amp;$B$1&amp;P1022)</f>
        <v/>
      </c>
      <c r="X1022" s="3" t="str">
        <f>IF(R1022="","",$B$2&amp;Q1022&amp;$B$2&amp;$B$1&amp;R1022)</f>
        <v/>
      </c>
      <c r="Y1022" s="3" t="str">
        <f t="shared" si="295"/>
        <v>{}</v>
      </c>
      <c r="Z1022" s="11" t="s">
        <v>336</v>
      </c>
      <c r="AA1022" s="11" t="str">
        <f t="shared" si="309"/>
        <v/>
      </c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 t="str">
        <f t="shared" si="296"/>
        <v/>
      </c>
      <c r="BQ1022" s="11" t="str">
        <f t="shared" si="307"/>
        <v/>
      </c>
      <c r="BR1022" s="1">
        <f t="shared" si="299"/>
        <v>7</v>
      </c>
      <c r="BS1022" s="1">
        <f t="shared" si="300"/>
        <v>702</v>
      </c>
      <c r="BT1022" s="1">
        <f>COUNTIF($BS$10:BS1022,601)</f>
        <v>22</v>
      </c>
      <c r="BU1022" s="1">
        <f t="shared" si="301"/>
        <v>0</v>
      </c>
    </row>
    <row r="1023" spans="2:73">
      <c r="B1023" s="1" t="str">
        <f t="shared" si="297"/>
        <v>SkillDescBrief4100207</v>
      </c>
      <c r="C1023" s="1" t="str">
        <f t="shared" si="298"/>
        <v>SkillDescDetail410020703</v>
      </c>
      <c r="D1023" s="3">
        <v>410020703</v>
      </c>
      <c r="E1023" s="3">
        <v>4100207</v>
      </c>
      <c r="F1023" s="3">
        <v>3</v>
      </c>
      <c r="G1023" s="3" t="s">
        <v>332</v>
      </c>
      <c r="H1023" s="3"/>
      <c r="I1023" s="3" t="s">
        <v>333</v>
      </c>
      <c r="J1023" s="3"/>
      <c r="K1023" s="3" t="s">
        <v>334</v>
      </c>
      <c r="L1023" s="3"/>
      <c r="M1023" s="3"/>
      <c r="N1023" s="3"/>
      <c r="O1023" s="3"/>
      <c r="P1023" s="3"/>
      <c r="Q1023" s="3" t="s">
        <v>335</v>
      </c>
      <c r="R1023" s="3"/>
      <c r="S1023" s="3" t="str">
        <f>IF(H1023="","",$B$2&amp;G1023&amp;$B$2&amp;$B$1&amp;H1023)</f>
        <v/>
      </c>
      <c r="T1023" s="3" t="str">
        <f>IF(J1023="","",$B$2&amp;I1023&amp;$B$2&amp;$B$1&amp;J1023)</f>
        <v/>
      </c>
      <c r="U1023" s="3" t="str">
        <f>IF(L1023="","",$B$2&amp;K1023&amp;$B$2&amp;$B$1&amp;L1023)</f>
        <v/>
      </c>
      <c r="V1023" s="3" t="str">
        <f>IF(N1023="","",$B$2&amp;M1023&amp;$B$2&amp;$B$1&amp;N1023)</f>
        <v/>
      </c>
      <c r="W1023" s="3" t="str">
        <f>IF(P1023="","",$B$2&amp;O1023&amp;$B$2&amp;$B$1&amp;P1023)</f>
        <v/>
      </c>
      <c r="X1023" s="3" t="str">
        <f>IF(R1023="","",$B$2&amp;Q1023&amp;$B$2&amp;$B$1&amp;R1023)</f>
        <v/>
      </c>
      <c r="Y1023" s="3" t="str">
        <f t="shared" si="295"/>
        <v>{}</v>
      </c>
      <c r="Z1023" s="11" t="s">
        <v>336</v>
      </c>
      <c r="AA1023" s="11" t="str">
        <f t="shared" si="309"/>
        <v/>
      </c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 t="str">
        <f t="shared" si="296"/>
        <v/>
      </c>
      <c r="BQ1023" s="11" t="str">
        <f t="shared" si="307"/>
        <v/>
      </c>
      <c r="BR1023" s="1">
        <f t="shared" si="299"/>
        <v>7</v>
      </c>
      <c r="BS1023" s="1">
        <f t="shared" si="300"/>
        <v>703</v>
      </c>
      <c r="BT1023" s="1">
        <f>COUNTIF($BS$10:BS1023,601)</f>
        <v>22</v>
      </c>
      <c r="BU1023" s="1">
        <f t="shared" si="301"/>
        <v>0</v>
      </c>
    </row>
    <row r="1024" spans="2:73">
      <c r="B1024" s="1" t="str">
        <f t="shared" si="297"/>
        <v>SkillDescBrief4100207</v>
      </c>
      <c r="C1024" s="1" t="str">
        <f t="shared" si="298"/>
        <v>SkillDescDetail410020704</v>
      </c>
      <c r="D1024" s="3">
        <v>410020704</v>
      </c>
      <c r="E1024" s="3">
        <v>4100207</v>
      </c>
      <c r="F1024" s="3">
        <v>4</v>
      </c>
      <c r="G1024" s="3" t="s">
        <v>332</v>
      </c>
      <c r="H1024" s="3"/>
      <c r="I1024" s="3" t="s">
        <v>333</v>
      </c>
      <c r="J1024" s="3"/>
      <c r="K1024" s="3" t="s">
        <v>334</v>
      </c>
      <c r="L1024" s="3"/>
      <c r="M1024" s="3"/>
      <c r="N1024" s="3"/>
      <c r="O1024" s="3"/>
      <c r="P1024" s="3"/>
      <c r="Q1024" s="3" t="s">
        <v>335</v>
      </c>
      <c r="R1024" s="3"/>
      <c r="S1024" s="3" t="str">
        <f>IF(H1024="","",$B$2&amp;G1024&amp;$B$2&amp;$B$1&amp;H1024)</f>
        <v/>
      </c>
      <c r="T1024" s="3" t="str">
        <f>IF(J1024="","",$B$2&amp;I1024&amp;$B$2&amp;$B$1&amp;J1024)</f>
        <v/>
      </c>
      <c r="U1024" s="3" t="str">
        <f>IF(L1024="","",$B$2&amp;K1024&amp;$B$2&amp;$B$1&amp;L1024)</f>
        <v/>
      </c>
      <c r="V1024" s="3" t="str">
        <f>IF(N1024="","",$B$2&amp;M1024&amp;$B$2&amp;$B$1&amp;N1024)</f>
        <v/>
      </c>
      <c r="W1024" s="3" t="str">
        <f>IF(P1024="","",$B$2&amp;O1024&amp;$B$2&amp;$B$1&amp;P1024)</f>
        <v/>
      </c>
      <c r="X1024" s="3" t="str">
        <f>IF(R1024="","",$B$2&amp;Q1024&amp;$B$2&amp;$B$1&amp;R1024)</f>
        <v/>
      </c>
      <c r="Y1024" s="3" t="str">
        <f t="shared" si="295"/>
        <v>{}</v>
      </c>
      <c r="Z1024" s="11" t="s">
        <v>336</v>
      </c>
      <c r="AA1024" s="11" t="str">
        <f t="shared" si="309"/>
        <v/>
      </c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 t="str">
        <f t="shared" si="296"/>
        <v/>
      </c>
      <c r="BQ1024" s="11" t="str">
        <f t="shared" si="307"/>
        <v/>
      </c>
      <c r="BR1024" s="1">
        <f t="shared" si="299"/>
        <v>7</v>
      </c>
      <c r="BS1024" s="1">
        <f t="shared" si="300"/>
        <v>704</v>
      </c>
      <c r="BT1024" s="1">
        <f>COUNTIF($BS$10:BS1024,601)</f>
        <v>22</v>
      </c>
      <c r="BU1024" s="1">
        <f t="shared" si="301"/>
        <v>0</v>
      </c>
    </row>
    <row r="1025" spans="2:73">
      <c r="B1025" s="1" t="str">
        <f t="shared" si="297"/>
        <v>SkillDescBrief4100207</v>
      </c>
      <c r="C1025" s="1" t="str">
        <f t="shared" si="298"/>
        <v>SkillDescDetail410020705</v>
      </c>
      <c r="D1025" s="3">
        <v>410020705</v>
      </c>
      <c r="E1025" s="3">
        <v>4100207</v>
      </c>
      <c r="F1025" s="3">
        <v>5</v>
      </c>
      <c r="G1025" s="3" t="s">
        <v>332</v>
      </c>
      <c r="H1025" s="3"/>
      <c r="I1025" s="3" t="s">
        <v>333</v>
      </c>
      <c r="J1025" s="3"/>
      <c r="K1025" s="3" t="s">
        <v>334</v>
      </c>
      <c r="L1025" s="3"/>
      <c r="M1025" s="3"/>
      <c r="N1025" s="3"/>
      <c r="O1025" s="3"/>
      <c r="P1025" s="3"/>
      <c r="Q1025" s="3" t="s">
        <v>335</v>
      </c>
      <c r="R1025" s="3"/>
      <c r="S1025" s="3" t="str">
        <f>IF(H1025="","",$B$2&amp;G1025&amp;$B$2&amp;$B$1&amp;H1025)</f>
        <v/>
      </c>
      <c r="T1025" s="3" t="str">
        <f>IF(J1025="","",$B$2&amp;I1025&amp;$B$2&amp;$B$1&amp;J1025)</f>
        <v/>
      </c>
      <c r="U1025" s="3" t="str">
        <f>IF(L1025="","",$B$2&amp;K1025&amp;$B$2&amp;$B$1&amp;L1025)</f>
        <v/>
      </c>
      <c r="V1025" s="3" t="str">
        <f>IF(N1025="","",$B$2&amp;M1025&amp;$B$2&amp;$B$1&amp;N1025)</f>
        <v/>
      </c>
      <c r="W1025" s="3" t="str">
        <f>IF(P1025="","",$B$2&amp;O1025&amp;$B$2&amp;$B$1&amp;P1025)</f>
        <v/>
      </c>
      <c r="X1025" s="3" t="str">
        <f>IF(R1025="","",$B$2&amp;Q1025&amp;$B$2&amp;$B$1&amp;R1025)</f>
        <v/>
      </c>
      <c r="Y1025" s="3" t="str">
        <f t="shared" si="295"/>
        <v>{}</v>
      </c>
      <c r="Z1025" s="11" t="s">
        <v>336</v>
      </c>
      <c r="AA1025" s="11" t="str">
        <f t="shared" si="309"/>
        <v/>
      </c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 t="str">
        <f t="shared" si="296"/>
        <v/>
      </c>
      <c r="BQ1025" s="11" t="str">
        <f t="shared" si="307"/>
        <v/>
      </c>
      <c r="BR1025" s="1">
        <f t="shared" si="299"/>
        <v>7</v>
      </c>
      <c r="BS1025" s="1">
        <f t="shared" si="300"/>
        <v>705</v>
      </c>
      <c r="BT1025" s="1">
        <f>COUNTIF($BS$10:BS1025,601)</f>
        <v>22</v>
      </c>
      <c r="BU1025" s="1">
        <f t="shared" si="301"/>
        <v>0</v>
      </c>
    </row>
    <row r="1026" spans="2:73">
      <c r="B1026" s="1" t="str">
        <f t="shared" si="297"/>
        <v>SkillDescBrief// 柄式手雷</v>
      </c>
      <c r="C1026" s="1" t="str">
        <f t="shared" si="298"/>
        <v>SkillDescDetail// 柄式手雷</v>
      </c>
      <c r="D1026" s="7" t="s">
        <v>619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 t="str">
        <f t="shared" si="295"/>
        <v/>
      </c>
      <c r="Z1026" s="10" t="s">
        <v>336</v>
      </c>
      <c r="AA1026" s="10" t="str">
        <f t="shared" si="309"/>
        <v/>
      </c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 t="str">
        <f t="shared" si="296"/>
        <v/>
      </c>
      <c r="BQ1026" s="10" t="str">
        <f t="shared" si="307"/>
        <v/>
      </c>
      <c r="BR1026" s="1">
        <f t="shared" si="299"/>
        <v>0</v>
      </c>
      <c r="BS1026" s="1">
        <f t="shared" si="300"/>
        <v>0</v>
      </c>
      <c r="BT1026" s="1">
        <f>COUNTIF($BS$10:BS1026,601)</f>
        <v>22</v>
      </c>
      <c r="BU1026" s="1">
        <f t="shared" si="301"/>
        <v>0</v>
      </c>
    </row>
    <row r="1027" spans="2:73">
      <c r="B1027" s="1" t="str">
        <f t="shared" si="297"/>
        <v>SkillDescBrief// 普攻</v>
      </c>
      <c r="C1027" s="1" t="str">
        <f t="shared" si="298"/>
        <v>SkillDescDetail// 普攻</v>
      </c>
      <c r="D1027" s="7" t="s">
        <v>331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 t="str">
        <f t="shared" si="295"/>
        <v/>
      </c>
      <c r="Z1027" s="10" t="s">
        <v>336</v>
      </c>
      <c r="AA1027" s="10" t="str">
        <f t="shared" si="309"/>
        <v/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 t="str">
        <f t="shared" si="296"/>
        <v/>
      </c>
      <c r="BQ1027" s="10" t="str">
        <f t="shared" si="307"/>
        <v/>
      </c>
      <c r="BR1027" s="1">
        <f t="shared" si="299"/>
        <v>0</v>
      </c>
      <c r="BS1027" s="1">
        <f t="shared" si="300"/>
        <v>0</v>
      </c>
      <c r="BT1027" s="1">
        <f>COUNTIF($BS$10:BS1027,601)</f>
        <v>22</v>
      </c>
      <c r="BU1027" s="1">
        <f t="shared" si="301"/>
        <v>0</v>
      </c>
    </row>
    <row r="1028" spans="2:73">
      <c r="B1028" s="1" t="str">
        <f t="shared" si="297"/>
        <v>SkillDescBrief4100301</v>
      </c>
      <c r="C1028" s="1" t="str">
        <f t="shared" si="298"/>
        <v>SkillDescDetail410030101</v>
      </c>
      <c r="D1028" s="3">
        <v>410030101</v>
      </c>
      <c r="E1028" s="3">
        <v>4100301</v>
      </c>
      <c r="F1028" s="3">
        <v>1</v>
      </c>
      <c r="G1028" s="3" t="s">
        <v>332</v>
      </c>
      <c r="H1028" s="3">
        <f ca="1">ROUND(_xlfn.XLOOKUP($F1028,$D$1:$D$5,$E$1:$E$5)*OFFSET(H1028,5-F1028,0)/0.05,0)*0.05</f>
        <v>1.45</v>
      </c>
      <c r="I1028" s="3" t="s">
        <v>333</v>
      </c>
      <c r="J1028" s="3"/>
      <c r="K1028" s="3" t="s">
        <v>334</v>
      </c>
      <c r="L1028" s="3"/>
      <c r="M1028" s="3"/>
      <c r="N1028" s="3"/>
      <c r="O1028" s="3"/>
      <c r="P1028" s="3"/>
      <c r="Q1028" s="3" t="s">
        <v>335</v>
      </c>
      <c r="R1028" s="3"/>
      <c r="S1028" s="3" t="str">
        <f ca="1">IF(H1028="","",$B$2&amp;G1028&amp;$B$2&amp;$B$1&amp;H1028)</f>
        <v>"AtkPower":1.45</v>
      </c>
      <c r="T1028" s="3" t="str">
        <f>IF(J1028="","",$B$2&amp;I1028&amp;$B$2&amp;$B$1&amp;J1028)</f>
        <v/>
      </c>
      <c r="U1028" s="3" t="str">
        <f>IF(L1028="","",$B$2&amp;K1028&amp;$B$2&amp;$B$1&amp;L1028)</f>
        <v/>
      </c>
      <c r="V1028" s="3" t="str">
        <f>IF(N1028="","",$B$2&amp;M1028&amp;$B$2&amp;$B$1&amp;N1028)</f>
        <v/>
      </c>
      <c r="W1028" s="3" t="str">
        <f>IF(P1028="","",$B$2&amp;O1028&amp;$B$2&amp;$B$1&amp;P1028)</f>
        <v/>
      </c>
      <c r="X1028" s="3" t="str">
        <f>IF(R1028="","",$B$2&amp;Q1028&amp;$B$2&amp;$B$1&amp;R1028)</f>
        <v/>
      </c>
      <c r="Y1028" s="3" t="str">
        <f ca="1" t="shared" si="295"/>
        <v>{"AtkPower":1.45}</v>
      </c>
      <c r="Z1028" s="11" t="s">
        <v>620</v>
      </c>
      <c r="AA1028" s="11" t="str">
        <f ca="1" t="shared" si="309"/>
        <v>投掷柄式手雷，对&lt;c=A6EC41&gt;1&lt;/c&gt;个敌人造成额外&lt;q=attr_atk&gt;&lt;c=A6EC41&gt;145%&lt;/c&gt;伤害</v>
      </c>
      <c r="AB1028" s="11"/>
      <c r="AC1028" s="11"/>
      <c r="AD1028" s="11"/>
      <c r="AE1028" s="11"/>
      <c r="AF1028" s="11"/>
      <c r="AG1028" s="11"/>
      <c r="AH1028" s="11"/>
      <c r="AI1028" s="11"/>
      <c r="AJ1028" s="11" t="s">
        <v>621</v>
      </c>
      <c r="AK1028" s="11" t="str">
        <f>$B$6</f>
        <v>&lt;c=A6EC41&gt;</v>
      </c>
      <c r="AL1028" s="12">
        <v>1</v>
      </c>
      <c r="AM1028" s="11" t="s">
        <v>298</v>
      </c>
      <c r="AN1028" s="11" t="s">
        <v>622</v>
      </c>
      <c r="AO1028" s="11" t="str">
        <f>$B$8&amp;$B$6</f>
        <v>&lt;q=attr_atk&gt;&lt;c=A6EC41&gt;</v>
      </c>
      <c r="AP1028" s="11" t="str">
        <f ca="1">ROUND($H1028*100,2)&amp;"%"</f>
        <v>145%</v>
      </c>
      <c r="AQ1028" s="11" t="s">
        <v>298</v>
      </c>
      <c r="AR1028" s="11" t="s">
        <v>344</v>
      </c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 t="str">
        <f t="shared" si="296"/>
        <v>投掷柄式手雷</v>
      </c>
      <c r="BQ1028" s="11" t="str">
        <f ca="1" t="shared" si="307"/>
        <v>投掷柄式手雷，对&lt;c=A6EC41&gt;1&lt;/c&gt;个敌人造成额外&lt;q=attr_atk&gt;&lt;c=A6EC41&gt;145%&lt;/c&gt;伤害</v>
      </c>
      <c r="BR1028" s="1">
        <f t="shared" si="299"/>
        <v>1</v>
      </c>
      <c r="BS1028" s="1">
        <f t="shared" si="300"/>
        <v>101</v>
      </c>
      <c r="BT1028" s="1">
        <f>COUNTIF($BS$10:BS1028,601)</f>
        <v>22</v>
      </c>
      <c r="BU1028" s="1">
        <f t="shared" si="301"/>
        <v>0</v>
      </c>
    </row>
    <row r="1029" spans="2:73">
      <c r="B1029" s="1" t="str">
        <f t="shared" si="297"/>
        <v>SkillDescBrief4100301</v>
      </c>
      <c r="C1029" s="1" t="str">
        <f t="shared" si="298"/>
        <v>SkillDescDetail410030102</v>
      </c>
      <c r="D1029" s="3">
        <v>410030102</v>
      </c>
      <c r="E1029" s="3">
        <v>4100301</v>
      </c>
      <c r="F1029" s="3">
        <v>2</v>
      </c>
      <c r="G1029" s="3" t="s">
        <v>332</v>
      </c>
      <c r="H1029" s="3">
        <f ca="1">ROUND(_xlfn.XLOOKUP($F1029,$D$1:$D$5,$E$1:$E$5)*OFFSET(H1029,5-F1029,0)/0.05,0)*0.05</f>
        <v>1.6</v>
      </c>
      <c r="I1029" s="3" t="s">
        <v>333</v>
      </c>
      <c r="J1029" s="3"/>
      <c r="K1029" s="3" t="s">
        <v>334</v>
      </c>
      <c r="L1029" s="3"/>
      <c r="M1029" s="3"/>
      <c r="N1029" s="3"/>
      <c r="O1029" s="3"/>
      <c r="P1029" s="3"/>
      <c r="Q1029" s="3" t="s">
        <v>335</v>
      </c>
      <c r="R1029" s="3"/>
      <c r="S1029" s="3" t="str">
        <f ca="1">IF(H1029="","",$B$2&amp;G1029&amp;$B$2&amp;$B$1&amp;H1029)</f>
        <v>"AtkPower":1.6</v>
      </c>
      <c r="T1029" s="3" t="str">
        <f>IF(J1029="","",$B$2&amp;I1029&amp;$B$2&amp;$B$1&amp;J1029)</f>
        <v/>
      </c>
      <c r="U1029" s="3" t="str">
        <f>IF(L1029="","",$B$2&amp;K1029&amp;$B$2&amp;$B$1&amp;L1029)</f>
        <v/>
      </c>
      <c r="V1029" s="3" t="str">
        <f>IF(N1029="","",$B$2&amp;M1029&amp;$B$2&amp;$B$1&amp;N1029)</f>
        <v/>
      </c>
      <c r="W1029" s="3" t="str">
        <f>IF(P1029="","",$B$2&amp;O1029&amp;$B$2&amp;$B$1&amp;P1029)</f>
        <v/>
      </c>
      <c r="X1029" s="3" t="str">
        <f>IF(R1029="","",$B$2&amp;Q1029&amp;$B$2&amp;$B$1&amp;R1029)</f>
        <v/>
      </c>
      <c r="Y1029" s="3" t="str">
        <f ca="1" t="shared" si="295"/>
        <v>{"AtkPower":1.6}</v>
      </c>
      <c r="Z1029" s="11" t="s">
        <v>620</v>
      </c>
      <c r="AA1029" s="11" t="str">
        <f ca="1" t="shared" si="309"/>
        <v>2级：造成的伤害提升&lt;q=attr_atk&gt;&lt;c=A6EC41&gt;160%&lt;/c&gt;</v>
      </c>
      <c r="AB1029" s="11"/>
      <c r="AC1029" s="11"/>
      <c r="AD1029" s="11">
        <v>2</v>
      </c>
      <c r="AE1029" s="11"/>
      <c r="AF1029" s="11" t="s">
        <v>345</v>
      </c>
      <c r="AG1029" s="11"/>
      <c r="AH1029" s="11"/>
      <c r="AI1029" s="11"/>
      <c r="AJ1029" s="11" t="s">
        <v>302</v>
      </c>
      <c r="AK1029" s="11" t="str">
        <f t="shared" ref="AK1029:AK1032" si="314">$B$8&amp;$B$6</f>
        <v>&lt;q=attr_atk&gt;&lt;c=A6EC41&gt;</v>
      </c>
      <c r="AL1029" s="11" t="str">
        <f ca="1" t="shared" ref="AL1029:AL1032" si="315">ROUND($H1029*100,2)&amp;"%"</f>
        <v>160%</v>
      </c>
      <c r="AM1029" s="11" t="s">
        <v>298</v>
      </c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 t="str">
        <f t="shared" si="296"/>
        <v>投掷柄式手雷</v>
      </c>
      <c r="BQ1029" s="11" t="str">
        <f ca="1" t="shared" si="307"/>
        <v>2级：造成的伤害提升&lt;q=attr_atk&gt;&lt;c=A6EC41&gt;160%&lt;/c&gt;</v>
      </c>
      <c r="BR1029" s="1">
        <f t="shared" si="299"/>
        <v>1</v>
      </c>
      <c r="BS1029" s="1">
        <f t="shared" si="300"/>
        <v>102</v>
      </c>
      <c r="BT1029" s="1">
        <f>COUNTIF($BS$10:BS1029,601)</f>
        <v>22</v>
      </c>
      <c r="BU1029" s="1">
        <f t="shared" si="301"/>
        <v>0</v>
      </c>
    </row>
    <row r="1030" spans="2:73">
      <c r="B1030" s="1" t="str">
        <f t="shared" si="297"/>
        <v>SkillDescBrief4100301</v>
      </c>
      <c r="C1030" s="1" t="str">
        <f t="shared" si="298"/>
        <v>SkillDescDetail410030103</v>
      </c>
      <c r="D1030" s="3">
        <v>410030103</v>
      </c>
      <c r="E1030" s="3">
        <v>4100301</v>
      </c>
      <c r="F1030" s="3">
        <v>3</v>
      </c>
      <c r="G1030" s="3" t="s">
        <v>332</v>
      </c>
      <c r="H1030" s="3">
        <f ca="1">ROUND(_xlfn.XLOOKUP($F1030,$D$1:$D$5,$E$1:$E$5)*OFFSET(H1030,5-F1030,0)/0.05,0)*0.05</f>
        <v>1.7</v>
      </c>
      <c r="I1030" s="3" t="s">
        <v>333</v>
      </c>
      <c r="J1030" s="3"/>
      <c r="K1030" s="3" t="s">
        <v>334</v>
      </c>
      <c r="L1030" s="3"/>
      <c r="M1030" s="3"/>
      <c r="N1030" s="3"/>
      <c r="O1030" s="3"/>
      <c r="P1030" s="3"/>
      <c r="Q1030" s="3" t="s">
        <v>335</v>
      </c>
      <c r="R1030" s="3"/>
      <c r="S1030" s="3" t="str">
        <f ca="1">IF(H1030="","",$B$2&amp;G1030&amp;$B$2&amp;$B$1&amp;H1030)</f>
        <v>"AtkPower":1.7</v>
      </c>
      <c r="T1030" s="3" t="str">
        <f>IF(J1030="","",$B$2&amp;I1030&amp;$B$2&amp;$B$1&amp;J1030)</f>
        <v/>
      </c>
      <c r="U1030" s="3" t="str">
        <f>IF(L1030="","",$B$2&amp;K1030&amp;$B$2&amp;$B$1&amp;L1030)</f>
        <v/>
      </c>
      <c r="V1030" s="3" t="str">
        <f>IF(N1030="","",$B$2&amp;M1030&amp;$B$2&amp;$B$1&amp;N1030)</f>
        <v/>
      </c>
      <c r="W1030" s="3" t="str">
        <f>IF(P1030="","",$B$2&amp;O1030&amp;$B$2&amp;$B$1&amp;P1030)</f>
        <v/>
      </c>
      <c r="X1030" s="3" t="str">
        <f>IF(R1030="","",$B$2&amp;Q1030&amp;$B$2&amp;$B$1&amp;R1030)</f>
        <v/>
      </c>
      <c r="Y1030" s="3" t="str">
        <f ca="1" t="shared" si="295"/>
        <v>{"AtkPower":1.7}</v>
      </c>
      <c r="Z1030" s="11" t="s">
        <v>620</v>
      </c>
      <c r="AA1030" s="11" t="str">
        <f ca="1" t="shared" si="309"/>
        <v>3级：造成的伤害提升&lt;q=attr_atk&gt;&lt;c=A6EC41&gt;170%&lt;/c&gt;</v>
      </c>
      <c r="AB1030" s="11"/>
      <c r="AC1030" s="11"/>
      <c r="AD1030" s="11">
        <v>3</v>
      </c>
      <c r="AE1030" s="11"/>
      <c r="AF1030" s="11" t="s">
        <v>345</v>
      </c>
      <c r="AG1030" s="11"/>
      <c r="AH1030" s="11"/>
      <c r="AI1030" s="11"/>
      <c r="AJ1030" s="11" t="s">
        <v>302</v>
      </c>
      <c r="AK1030" s="11" t="str">
        <f t="shared" si="314"/>
        <v>&lt;q=attr_atk&gt;&lt;c=A6EC41&gt;</v>
      </c>
      <c r="AL1030" s="11" t="str">
        <f ca="1" t="shared" si="315"/>
        <v>170%</v>
      </c>
      <c r="AM1030" s="11" t="s">
        <v>298</v>
      </c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 t="str">
        <f t="shared" si="296"/>
        <v>投掷柄式手雷</v>
      </c>
      <c r="BQ1030" s="11" t="str">
        <f ca="1" t="shared" si="307"/>
        <v>3级：造成的伤害提升&lt;q=attr_atk&gt;&lt;c=A6EC41&gt;170%&lt;/c&gt;</v>
      </c>
      <c r="BR1030" s="1">
        <f t="shared" si="299"/>
        <v>1</v>
      </c>
      <c r="BS1030" s="1">
        <f t="shared" si="300"/>
        <v>103</v>
      </c>
      <c r="BT1030" s="1">
        <f>COUNTIF($BS$10:BS1030,601)</f>
        <v>22</v>
      </c>
      <c r="BU1030" s="1">
        <f t="shared" si="301"/>
        <v>0</v>
      </c>
    </row>
    <row r="1031" spans="2:73">
      <c r="B1031" s="1" t="str">
        <f t="shared" si="297"/>
        <v>SkillDescBrief4100301</v>
      </c>
      <c r="C1031" s="1" t="str">
        <f t="shared" si="298"/>
        <v>SkillDescDetail410030104</v>
      </c>
      <c r="D1031" s="3">
        <v>410030104</v>
      </c>
      <c r="E1031" s="3">
        <v>4100301</v>
      </c>
      <c r="F1031" s="3">
        <v>4</v>
      </c>
      <c r="G1031" s="3" t="s">
        <v>332</v>
      </c>
      <c r="H1031" s="3">
        <f ca="1">ROUND(_xlfn.XLOOKUP($F1031,$D$1:$D$5,$E$1:$E$5)*OFFSET(H1031,5-F1031,0)/0.05,0)*0.05</f>
        <v>1.9</v>
      </c>
      <c r="I1031" s="3" t="s">
        <v>333</v>
      </c>
      <c r="J1031" s="3"/>
      <c r="K1031" s="3" t="s">
        <v>334</v>
      </c>
      <c r="L1031" s="3"/>
      <c r="M1031" s="3"/>
      <c r="N1031" s="3"/>
      <c r="O1031" s="3"/>
      <c r="P1031" s="3"/>
      <c r="Q1031" s="3" t="s">
        <v>335</v>
      </c>
      <c r="R1031" s="3"/>
      <c r="S1031" s="3" t="str">
        <f ca="1">IF(H1031="","",$B$2&amp;G1031&amp;$B$2&amp;$B$1&amp;H1031)</f>
        <v>"AtkPower":1.9</v>
      </c>
      <c r="T1031" s="3" t="str">
        <f>IF(J1031="","",$B$2&amp;I1031&amp;$B$2&amp;$B$1&amp;J1031)</f>
        <v/>
      </c>
      <c r="U1031" s="3" t="str">
        <f>IF(L1031="","",$B$2&amp;K1031&amp;$B$2&amp;$B$1&amp;L1031)</f>
        <v/>
      </c>
      <c r="V1031" s="3" t="str">
        <f>IF(N1031="","",$B$2&amp;M1031&amp;$B$2&amp;$B$1&amp;N1031)</f>
        <v/>
      </c>
      <c r="W1031" s="3" t="str">
        <f>IF(P1031="","",$B$2&amp;O1031&amp;$B$2&amp;$B$1&amp;P1031)</f>
        <v/>
      </c>
      <c r="X1031" s="3" t="str">
        <f>IF(R1031="","",$B$2&amp;Q1031&amp;$B$2&amp;$B$1&amp;R1031)</f>
        <v/>
      </c>
      <c r="Y1031" s="3" t="str">
        <f ca="1" t="shared" si="295"/>
        <v>{"AtkPower":1.9}</v>
      </c>
      <c r="Z1031" s="11" t="s">
        <v>620</v>
      </c>
      <c r="AA1031" s="11" t="str">
        <f ca="1" t="shared" si="309"/>
        <v>4级：造成的伤害提升&lt;q=attr_atk&gt;&lt;c=A6EC41&gt;190%&lt;/c&gt;</v>
      </c>
      <c r="AB1031" s="11"/>
      <c r="AC1031" s="11"/>
      <c r="AD1031" s="11">
        <v>4</v>
      </c>
      <c r="AE1031" s="11"/>
      <c r="AF1031" s="11" t="s">
        <v>345</v>
      </c>
      <c r="AG1031" s="11"/>
      <c r="AH1031" s="11"/>
      <c r="AI1031" s="11"/>
      <c r="AJ1031" s="11" t="s">
        <v>302</v>
      </c>
      <c r="AK1031" s="11" t="str">
        <f t="shared" si="314"/>
        <v>&lt;q=attr_atk&gt;&lt;c=A6EC41&gt;</v>
      </c>
      <c r="AL1031" s="11" t="str">
        <f ca="1" t="shared" si="315"/>
        <v>190%</v>
      </c>
      <c r="AM1031" s="11" t="s">
        <v>298</v>
      </c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 t="str">
        <f t="shared" si="296"/>
        <v>投掷柄式手雷</v>
      </c>
      <c r="BQ1031" s="11" t="str">
        <f ca="1" t="shared" si="307"/>
        <v>4级：造成的伤害提升&lt;q=attr_atk&gt;&lt;c=A6EC41&gt;190%&lt;/c&gt;</v>
      </c>
      <c r="BR1031" s="1">
        <f t="shared" si="299"/>
        <v>1</v>
      </c>
      <c r="BS1031" s="1">
        <f t="shared" si="300"/>
        <v>104</v>
      </c>
      <c r="BT1031" s="1">
        <f>COUNTIF($BS$10:BS1031,601)</f>
        <v>22</v>
      </c>
      <c r="BU1031" s="1">
        <f t="shared" si="301"/>
        <v>0</v>
      </c>
    </row>
    <row r="1032" spans="2:73">
      <c r="B1032" s="1" t="str">
        <f t="shared" si="297"/>
        <v>SkillDescBrief4100301</v>
      </c>
      <c r="C1032" s="1" t="str">
        <f t="shared" si="298"/>
        <v>SkillDescDetail410030105</v>
      </c>
      <c r="D1032" s="3">
        <v>410030105</v>
      </c>
      <c r="E1032" s="3">
        <v>4100301</v>
      </c>
      <c r="F1032" s="3">
        <v>5</v>
      </c>
      <c r="G1032" s="3" t="s">
        <v>332</v>
      </c>
      <c r="H1032" s="3">
        <v>2.1</v>
      </c>
      <c r="I1032" s="3" t="s">
        <v>333</v>
      </c>
      <c r="J1032" s="3"/>
      <c r="K1032" s="3" t="s">
        <v>334</v>
      </c>
      <c r="L1032" s="3"/>
      <c r="M1032" s="3"/>
      <c r="N1032" s="3"/>
      <c r="O1032" s="3"/>
      <c r="P1032" s="3"/>
      <c r="Q1032" s="3" t="s">
        <v>335</v>
      </c>
      <c r="R1032" s="3"/>
      <c r="S1032" s="3" t="str">
        <f>IF(H1032="","",$B$2&amp;G1032&amp;$B$2&amp;$B$1&amp;H1032)</f>
        <v>"AtkPower":2.1</v>
      </c>
      <c r="T1032" s="3" t="str">
        <f>IF(J1032="","",$B$2&amp;I1032&amp;$B$2&amp;$B$1&amp;J1032)</f>
        <v/>
      </c>
      <c r="U1032" s="3" t="str">
        <f>IF(L1032="","",$B$2&amp;K1032&amp;$B$2&amp;$B$1&amp;L1032)</f>
        <v/>
      </c>
      <c r="V1032" s="3" t="str">
        <f>IF(N1032="","",$B$2&amp;M1032&amp;$B$2&amp;$B$1&amp;N1032)</f>
        <v/>
      </c>
      <c r="W1032" s="3" t="str">
        <f>IF(P1032="","",$B$2&amp;O1032&amp;$B$2&amp;$B$1&amp;P1032)</f>
        <v/>
      </c>
      <c r="X1032" s="3" t="str">
        <f>IF(R1032="","",$B$2&amp;Q1032&amp;$B$2&amp;$B$1&amp;R1032)</f>
        <v/>
      </c>
      <c r="Y1032" s="3" t="str">
        <f t="shared" si="295"/>
        <v>{"AtkPower":2.1}</v>
      </c>
      <c r="Z1032" s="11" t="s">
        <v>620</v>
      </c>
      <c r="AA1032" s="11" t="str">
        <f t="shared" si="309"/>
        <v>5级：造成的伤害提升&lt;q=attr_atk&gt;&lt;c=A6EC41&gt;210%&lt;/c&gt;</v>
      </c>
      <c r="AB1032" s="11"/>
      <c r="AC1032" s="11"/>
      <c r="AD1032" s="11">
        <v>5</v>
      </c>
      <c r="AE1032" s="11"/>
      <c r="AF1032" s="11" t="s">
        <v>345</v>
      </c>
      <c r="AG1032" s="11"/>
      <c r="AH1032" s="11"/>
      <c r="AI1032" s="11"/>
      <c r="AJ1032" s="11" t="s">
        <v>302</v>
      </c>
      <c r="AK1032" s="11" t="str">
        <f t="shared" si="314"/>
        <v>&lt;q=attr_atk&gt;&lt;c=A6EC41&gt;</v>
      </c>
      <c r="AL1032" s="11" t="str">
        <f t="shared" si="315"/>
        <v>210%</v>
      </c>
      <c r="AM1032" s="11" t="s">
        <v>298</v>
      </c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 t="str">
        <f t="shared" si="296"/>
        <v>投掷柄式手雷</v>
      </c>
      <c r="BQ1032" s="11" t="str">
        <f t="shared" si="307"/>
        <v>5级：造成的伤害提升&lt;q=attr_atk&gt;&lt;c=A6EC41&gt;210%&lt;/c&gt;</v>
      </c>
      <c r="BR1032" s="1">
        <f t="shared" si="299"/>
        <v>1</v>
      </c>
      <c r="BS1032" s="1">
        <f t="shared" si="300"/>
        <v>105</v>
      </c>
      <c r="BT1032" s="1">
        <f>COUNTIF($BS$10:BS1032,601)</f>
        <v>22</v>
      </c>
      <c r="BU1032" s="1">
        <f t="shared" si="301"/>
        <v>0</v>
      </c>
    </row>
    <row r="1033" spans="2:73">
      <c r="B1033" s="1" t="str">
        <f t="shared" si="297"/>
        <v>SkillDescBrief// 大招</v>
      </c>
      <c r="C1033" s="1" t="str">
        <f t="shared" si="298"/>
        <v>SkillDescDetail// 大招</v>
      </c>
      <c r="D1033" s="7" t="s">
        <v>199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 t="str">
        <f t="shared" si="295"/>
        <v/>
      </c>
      <c r="Z1033" s="10" t="s">
        <v>336</v>
      </c>
      <c r="AA1033" s="10" t="str">
        <f t="shared" si="309"/>
        <v/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 t="str">
        <f t="shared" si="296"/>
        <v/>
      </c>
      <c r="BQ1033" s="10" t="str">
        <f t="shared" si="307"/>
        <v/>
      </c>
      <c r="BR1033" s="1">
        <f t="shared" si="299"/>
        <v>0</v>
      </c>
      <c r="BS1033" s="1">
        <f t="shared" si="300"/>
        <v>0</v>
      </c>
      <c r="BT1033" s="1">
        <f>COUNTIF($BS$10:BS1033,601)</f>
        <v>22</v>
      </c>
      <c r="BU1033" s="1">
        <f t="shared" si="301"/>
        <v>0</v>
      </c>
    </row>
    <row r="1034" spans="2:73">
      <c r="B1034" s="1" t="str">
        <f t="shared" si="297"/>
        <v>SkillDescBrief4100302</v>
      </c>
      <c r="C1034" s="1" t="str">
        <f t="shared" si="298"/>
        <v>SkillDescDetail410030201</v>
      </c>
      <c r="D1034" s="3">
        <v>410030201</v>
      </c>
      <c r="E1034" s="3">
        <v>4100302</v>
      </c>
      <c r="F1034" s="3">
        <v>1</v>
      </c>
      <c r="G1034" s="3" t="s">
        <v>332</v>
      </c>
      <c r="H1034" s="3">
        <f ca="1">ROUND(_xlfn.XLOOKUP($F1034,$D$1:$D$5,$E$1:$E$5)*OFFSET(H1034,5-F1034,0)/0.05,0)*0.05</f>
        <v>0.7</v>
      </c>
      <c r="I1034" s="3" t="s">
        <v>333</v>
      </c>
      <c r="J1034" s="3"/>
      <c r="K1034" s="3" t="s">
        <v>334</v>
      </c>
      <c r="L1034" s="3">
        <f ca="1">ROUND(_xlfn.XLOOKUP($F1034,$D$1:$D$5,$E$1:$E$5)*OFFSET(L1034,5-F1034,0)/0.05,0)*0.05</f>
        <v>0.7</v>
      </c>
      <c r="M1034" s="3"/>
      <c r="N1034" s="3"/>
      <c r="O1034" s="3"/>
      <c r="P1034" s="3"/>
      <c r="Q1034" s="3" t="s">
        <v>335</v>
      </c>
      <c r="R1034" s="3"/>
      <c r="S1034" s="3" t="str">
        <f ca="1">IF(H1034="","",$B$2&amp;G1034&amp;$B$2&amp;$B$1&amp;H1034)</f>
        <v>"AtkPower":0.7</v>
      </c>
      <c r="T1034" s="3" t="str">
        <f>IF(J1034="","",$B$2&amp;I1034&amp;$B$2&amp;$B$1&amp;J1034)</f>
        <v/>
      </c>
      <c r="U1034" s="3" t="str">
        <f ca="1">IF(L1034="","",$B$2&amp;K1034&amp;$B$2&amp;$B$1&amp;L1034)</f>
        <v>"BuffPower":0.7</v>
      </c>
      <c r="V1034" s="3" t="str">
        <f>IF(N1034="","",$B$2&amp;M1034&amp;$B$2&amp;$B$1&amp;N1034)</f>
        <v/>
      </c>
      <c r="W1034" s="3" t="str">
        <f>IF(P1034="","",$B$2&amp;O1034&amp;$B$2&amp;$B$1&amp;P1034)</f>
        <v/>
      </c>
      <c r="X1034" s="3" t="str">
        <f>IF(R1034="","",$B$2&amp;Q1034&amp;$B$2&amp;$B$1&amp;R1034)</f>
        <v/>
      </c>
      <c r="Y1034" s="3" t="str">
        <f ca="1" t="shared" ref="Y1034:Y1097" si="316">IF(E1034="","",$A$3&amp;_xlfn.TEXTJOIN($C$1,1,S1034:X1034)&amp;$A$4)</f>
        <v>{"AtkPower":0.7,"BuffPower":0.7}</v>
      </c>
      <c r="Z1034" s="11" t="s">
        <v>623</v>
      </c>
      <c r="AA1034" s="11" t="str">
        <f ca="1" t="shared" si="309"/>
        <v>提高自身&lt;c=A6EC41&gt;100%&lt;/c&gt;攻击速度，并在造成伤害时回复此次伤害&lt;c=A6EC41&gt;70%&lt;/c&gt;的生命值</v>
      </c>
      <c r="AB1034" s="11"/>
      <c r="AC1034" s="11"/>
      <c r="AD1034" s="11"/>
      <c r="AE1034" s="11"/>
      <c r="AF1034" s="11"/>
      <c r="AG1034" s="11"/>
      <c r="AH1034" s="11"/>
      <c r="AI1034" s="11"/>
      <c r="AJ1034" s="11" t="s">
        <v>624</v>
      </c>
      <c r="AK1034" s="11" t="str">
        <f>$B$6</f>
        <v>&lt;c=A6EC41&gt;</v>
      </c>
      <c r="AL1034" s="11" t="str">
        <f>"100%"</f>
        <v>100%</v>
      </c>
      <c r="AM1034" s="11" t="s">
        <v>298</v>
      </c>
      <c r="AN1034" s="11" t="s">
        <v>625</v>
      </c>
      <c r="AO1034" s="11" t="str">
        <f>$B$6</f>
        <v>&lt;c=A6EC41&gt;</v>
      </c>
      <c r="AP1034" s="11" t="str">
        <f ca="1" t="shared" ref="AP1034:AP1038" si="317">ROUND($H1034*100,2)&amp;"%"</f>
        <v>70%</v>
      </c>
      <c r="AQ1034" s="11" t="s">
        <v>298</v>
      </c>
      <c r="AR1034" s="11" t="s">
        <v>503</v>
      </c>
      <c r="AS1034" s="11"/>
      <c r="AT1034" s="11"/>
      <c r="AU1034" s="11"/>
      <c r="AV1034" s="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 t="str">
        <f t="shared" ref="BP1034:BP1097" si="318">Z1034</f>
        <v>提高自身攻击速度，并在造成伤害时回复生命</v>
      </c>
      <c r="BQ1034" s="11" t="str">
        <f ca="1" t="shared" si="307"/>
        <v>提高自身&lt;c=A6EC41&gt;100%&lt;/c&gt;攻击速度，并在造成伤害时回复此次伤害&lt;c=A6EC41&gt;70%&lt;/c&gt;的生命值</v>
      </c>
      <c r="BR1034" s="1">
        <f t="shared" si="299"/>
        <v>2</v>
      </c>
      <c r="BS1034" s="1">
        <f t="shared" si="300"/>
        <v>201</v>
      </c>
      <c r="BT1034" s="1">
        <f>COUNTIF($BS$10:BS1034,601)</f>
        <v>22</v>
      </c>
      <c r="BU1034" s="1">
        <f t="shared" si="301"/>
        <v>0</v>
      </c>
    </row>
    <row r="1035" spans="2:73">
      <c r="B1035" s="1" t="str">
        <f t="shared" ref="B1035:B1098" si="319">$C$3&amp;LEFT($D1035,7)</f>
        <v>SkillDescBrief4100302</v>
      </c>
      <c r="C1035" s="1" t="str">
        <f t="shared" ref="C1035:C1098" si="320">$C$4&amp;$D1035</f>
        <v>SkillDescDetail410030202</v>
      </c>
      <c r="D1035" s="3">
        <v>410030202</v>
      </c>
      <c r="E1035" s="3">
        <v>4100302</v>
      </c>
      <c r="F1035" s="3">
        <v>2</v>
      </c>
      <c r="G1035" s="3" t="s">
        <v>332</v>
      </c>
      <c r="H1035" s="3">
        <f ca="1">ROUND(_xlfn.XLOOKUP($F1035,$D$1:$D$5,$E$1:$E$5)*OFFSET(H1035,5-F1035,0)/0.05,0)*0.05</f>
        <v>0.75</v>
      </c>
      <c r="I1035" s="3" t="s">
        <v>333</v>
      </c>
      <c r="J1035" s="3"/>
      <c r="K1035" s="3" t="s">
        <v>334</v>
      </c>
      <c r="L1035" s="3">
        <f ca="1">ROUND(_xlfn.XLOOKUP($F1035,$D$1:$D$5,$E$1:$E$5)*OFFSET(L1035,5-F1035,0)/0.05,0)*0.05</f>
        <v>0.75</v>
      </c>
      <c r="M1035" s="3"/>
      <c r="N1035" s="3"/>
      <c r="O1035" s="3"/>
      <c r="P1035" s="3"/>
      <c r="Q1035" s="3" t="s">
        <v>335</v>
      </c>
      <c r="R1035" s="3"/>
      <c r="S1035" s="3" t="str">
        <f ca="1">IF(H1035="","",$B$2&amp;G1035&amp;$B$2&amp;$B$1&amp;H1035)</f>
        <v>"AtkPower":0.75</v>
      </c>
      <c r="T1035" s="3" t="str">
        <f>IF(J1035="","",$B$2&amp;I1035&amp;$B$2&amp;$B$1&amp;J1035)</f>
        <v/>
      </c>
      <c r="U1035" s="3" t="str">
        <f ca="1">IF(L1035="","",$B$2&amp;K1035&amp;$B$2&amp;$B$1&amp;L1035)</f>
        <v>"BuffPower":0.75</v>
      </c>
      <c r="V1035" s="3" t="str">
        <f>IF(N1035="","",$B$2&amp;M1035&amp;$B$2&amp;$B$1&amp;N1035)</f>
        <v/>
      </c>
      <c r="W1035" s="3" t="str">
        <f>IF(P1035="","",$B$2&amp;O1035&amp;$B$2&amp;$B$1&amp;P1035)</f>
        <v/>
      </c>
      <c r="X1035" s="3" t="str">
        <f>IF(R1035="","",$B$2&amp;Q1035&amp;$B$2&amp;$B$1&amp;R1035)</f>
        <v/>
      </c>
      <c r="Y1035" s="3" t="str">
        <f ca="1" t="shared" si="316"/>
        <v>{"AtkPower":0.75,"BuffPower":0.75}</v>
      </c>
      <c r="Z1035" s="11" t="s">
        <v>623</v>
      </c>
      <c r="AA1035" s="11" t="str">
        <f ca="1" t="shared" si="309"/>
        <v>2级：回复生命值提升&lt;c=A6EC41&gt;75%&lt;/c&gt;</v>
      </c>
      <c r="AB1035" s="11"/>
      <c r="AC1035" s="11"/>
      <c r="AD1035" s="11">
        <v>2</v>
      </c>
      <c r="AE1035" s="11"/>
      <c r="AF1035" s="11" t="s">
        <v>345</v>
      </c>
      <c r="AG1035" s="11"/>
      <c r="AH1035" s="11"/>
      <c r="AI1035" s="11"/>
      <c r="AJ1035" s="11"/>
      <c r="AK1035" s="11"/>
      <c r="AL1035" s="11"/>
      <c r="AM1035" s="11"/>
      <c r="AN1035" s="11" t="s">
        <v>610</v>
      </c>
      <c r="AO1035" s="11" t="str">
        <f>$B$6</f>
        <v>&lt;c=A6EC41&gt;</v>
      </c>
      <c r="AP1035" s="11" t="str">
        <f ca="1" t="shared" si="317"/>
        <v>75%</v>
      </c>
      <c r="AQ1035" s="11" t="s">
        <v>298</v>
      </c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 t="str">
        <f t="shared" si="318"/>
        <v>提高自身攻击速度，并在造成伤害时回复生命</v>
      </c>
      <c r="BQ1035" s="11" t="str">
        <f ca="1" t="shared" si="307"/>
        <v>2级：回复生命值提升&lt;c=A6EC41&gt;75%&lt;/c&gt;</v>
      </c>
      <c r="BR1035" s="1">
        <f t="shared" ref="BR1035:BR1098" si="321">MOD(E1035,100)</f>
        <v>2</v>
      </c>
      <c r="BS1035" s="1">
        <f t="shared" ref="BS1035:BS1098" si="322">BR1035*100+F1035</f>
        <v>202</v>
      </c>
      <c r="BT1035" s="1">
        <f>COUNTIF($BS$10:BS1035,601)</f>
        <v>22</v>
      </c>
      <c r="BU1035" s="1">
        <f t="shared" ref="BU1035:BU1098" si="323">IF(MOD(BT1035,2)=0,0,1)</f>
        <v>0</v>
      </c>
    </row>
    <row r="1036" spans="2:73">
      <c r="B1036" s="1" t="str">
        <f t="shared" si="319"/>
        <v>SkillDescBrief4100302</v>
      </c>
      <c r="C1036" s="1" t="str">
        <f t="shared" si="320"/>
        <v>SkillDescDetail410030203</v>
      </c>
      <c r="D1036" s="3">
        <v>410030203</v>
      </c>
      <c r="E1036" s="3">
        <v>4100302</v>
      </c>
      <c r="F1036" s="3">
        <v>3</v>
      </c>
      <c r="G1036" s="3" t="s">
        <v>332</v>
      </c>
      <c r="H1036" s="3">
        <f ca="1">ROUND(_xlfn.XLOOKUP($F1036,$D$1:$D$5,$E$1:$E$5)*OFFSET(H1036,5-F1036,0)/0.05,0)*0.05</f>
        <v>0.8</v>
      </c>
      <c r="I1036" s="3" t="s">
        <v>333</v>
      </c>
      <c r="J1036" s="3"/>
      <c r="K1036" s="3" t="s">
        <v>334</v>
      </c>
      <c r="L1036" s="3">
        <f ca="1">ROUND(_xlfn.XLOOKUP($F1036,$D$1:$D$5,$E$1:$E$5)*OFFSET(L1036,5-F1036,0)/0.05,0)*0.05</f>
        <v>0.8</v>
      </c>
      <c r="M1036" s="3"/>
      <c r="N1036" s="3"/>
      <c r="O1036" s="3"/>
      <c r="P1036" s="3"/>
      <c r="Q1036" s="3" t="s">
        <v>335</v>
      </c>
      <c r="R1036" s="3"/>
      <c r="S1036" s="3" t="str">
        <f ca="1">IF(H1036="","",$B$2&amp;G1036&amp;$B$2&amp;$B$1&amp;H1036)</f>
        <v>"AtkPower":0.8</v>
      </c>
      <c r="T1036" s="3" t="str">
        <f>IF(J1036="","",$B$2&amp;I1036&amp;$B$2&amp;$B$1&amp;J1036)</f>
        <v/>
      </c>
      <c r="U1036" s="3" t="str">
        <f ca="1">IF(L1036="","",$B$2&amp;K1036&amp;$B$2&amp;$B$1&amp;L1036)</f>
        <v>"BuffPower":0.8</v>
      </c>
      <c r="V1036" s="3" t="str">
        <f>IF(N1036="","",$B$2&amp;M1036&amp;$B$2&amp;$B$1&amp;N1036)</f>
        <v/>
      </c>
      <c r="W1036" s="3" t="str">
        <f>IF(P1036="","",$B$2&amp;O1036&amp;$B$2&amp;$B$1&amp;P1036)</f>
        <v/>
      </c>
      <c r="X1036" s="3" t="str">
        <f>IF(R1036="","",$B$2&amp;Q1036&amp;$B$2&amp;$B$1&amp;R1036)</f>
        <v/>
      </c>
      <c r="Y1036" s="3" t="str">
        <f ca="1" t="shared" si="316"/>
        <v>{"AtkPower":0.8,"BuffPower":0.8}</v>
      </c>
      <c r="Z1036" s="11" t="s">
        <v>623</v>
      </c>
      <c r="AA1036" s="11" t="str">
        <f ca="1" t="shared" si="309"/>
        <v>3级：回复生命值提升&lt;c=A6EC41&gt;80%&lt;/c&gt;</v>
      </c>
      <c r="AB1036" s="11"/>
      <c r="AC1036" s="11"/>
      <c r="AD1036" s="11">
        <v>3</v>
      </c>
      <c r="AE1036" s="11"/>
      <c r="AF1036" s="11" t="s">
        <v>345</v>
      </c>
      <c r="AG1036" s="11"/>
      <c r="AH1036" s="11"/>
      <c r="AI1036" s="11"/>
      <c r="AJ1036" s="11"/>
      <c r="AK1036" s="11"/>
      <c r="AL1036" s="11"/>
      <c r="AM1036" s="11"/>
      <c r="AN1036" s="11" t="s">
        <v>610</v>
      </c>
      <c r="AO1036" s="11" t="str">
        <f>$B$6</f>
        <v>&lt;c=A6EC41&gt;</v>
      </c>
      <c r="AP1036" s="11" t="str">
        <f ca="1" t="shared" si="317"/>
        <v>80%</v>
      </c>
      <c r="AQ1036" s="11" t="s">
        <v>298</v>
      </c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 t="str">
        <f t="shared" si="318"/>
        <v>提高自身攻击速度，并在造成伤害时回复生命</v>
      </c>
      <c r="BQ1036" s="11" t="str">
        <f ca="1" t="shared" si="307"/>
        <v>3级：回复生命值提升&lt;c=A6EC41&gt;80%&lt;/c&gt;</v>
      </c>
      <c r="BR1036" s="1">
        <f t="shared" si="321"/>
        <v>2</v>
      </c>
      <c r="BS1036" s="1">
        <f t="shared" si="322"/>
        <v>203</v>
      </c>
      <c r="BT1036" s="1">
        <f>COUNTIF($BS$10:BS1036,601)</f>
        <v>22</v>
      </c>
      <c r="BU1036" s="1">
        <f t="shared" si="323"/>
        <v>0</v>
      </c>
    </row>
    <row r="1037" spans="2:73">
      <c r="B1037" s="1" t="str">
        <f t="shared" si="319"/>
        <v>SkillDescBrief4100302</v>
      </c>
      <c r="C1037" s="1" t="str">
        <f t="shared" si="320"/>
        <v>SkillDescDetail410030204</v>
      </c>
      <c r="D1037" s="3">
        <v>410030204</v>
      </c>
      <c r="E1037" s="3">
        <v>4100302</v>
      </c>
      <c r="F1037" s="3">
        <v>4</v>
      </c>
      <c r="G1037" s="3" t="s">
        <v>332</v>
      </c>
      <c r="H1037" s="3">
        <f ca="1">ROUND(_xlfn.XLOOKUP($F1037,$D$1:$D$5,$E$1:$E$5)*OFFSET(H1037,5-F1037,0)/0.05,0)*0.05</f>
        <v>0.9</v>
      </c>
      <c r="I1037" s="3" t="s">
        <v>333</v>
      </c>
      <c r="J1037" s="3"/>
      <c r="K1037" s="3" t="s">
        <v>334</v>
      </c>
      <c r="L1037" s="3">
        <f ca="1">ROUND(_xlfn.XLOOKUP($F1037,$D$1:$D$5,$E$1:$E$5)*OFFSET(L1037,5-F1037,0)/0.05,0)*0.05</f>
        <v>0.9</v>
      </c>
      <c r="M1037" s="3"/>
      <c r="N1037" s="3"/>
      <c r="O1037" s="3"/>
      <c r="P1037" s="3"/>
      <c r="Q1037" s="3" t="s">
        <v>335</v>
      </c>
      <c r="R1037" s="3"/>
      <c r="S1037" s="3" t="str">
        <f ca="1">IF(H1037="","",$B$2&amp;G1037&amp;$B$2&amp;$B$1&amp;H1037)</f>
        <v>"AtkPower":0.9</v>
      </c>
      <c r="T1037" s="3" t="str">
        <f>IF(J1037="","",$B$2&amp;I1037&amp;$B$2&amp;$B$1&amp;J1037)</f>
        <v/>
      </c>
      <c r="U1037" s="3" t="str">
        <f ca="1">IF(L1037="","",$B$2&amp;K1037&amp;$B$2&amp;$B$1&amp;L1037)</f>
        <v>"BuffPower":0.9</v>
      </c>
      <c r="V1037" s="3" t="str">
        <f>IF(N1037="","",$B$2&amp;M1037&amp;$B$2&amp;$B$1&amp;N1037)</f>
        <v/>
      </c>
      <c r="W1037" s="3" t="str">
        <f>IF(P1037="","",$B$2&amp;O1037&amp;$B$2&amp;$B$1&amp;P1037)</f>
        <v/>
      </c>
      <c r="X1037" s="3" t="str">
        <f>IF(R1037="","",$B$2&amp;Q1037&amp;$B$2&amp;$B$1&amp;R1037)</f>
        <v/>
      </c>
      <c r="Y1037" s="3" t="str">
        <f ca="1" t="shared" si="316"/>
        <v>{"AtkPower":0.9,"BuffPower":0.9}</v>
      </c>
      <c r="Z1037" s="11" t="s">
        <v>623</v>
      </c>
      <c r="AA1037" s="11" t="str">
        <f ca="1" t="shared" si="309"/>
        <v>4级：回复生命值提升&lt;c=A6EC41&gt;90%&lt;/c&gt;</v>
      </c>
      <c r="AB1037" s="11"/>
      <c r="AC1037" s="11"/>
      <c r="AD1037" s="11">
        <v>4</v>
      </c>
      <c r="AE1037" s="11"/>
      <c r="AF1037" s="11" t="s">
        <v>345</v>
      </c>
      <c r="AG1037" s="11"/>
      <c r="AH1037" s="11"/>
      <c r="AI1037" s="11"/>
      <c r="AJ1037" s="11"/>
      <c r="AK1037" s="11"/>
      <c r="AL1037" s="11"/>
      <c r="AM1037" s="11"/>
      <c r="AN1037" s="11" t="s">
        <v>610</v>
      </c>
      <c r="AO1037" s="11" t="str">
        <f>$B$6</f>
        <v>&lt;c=A6EC41&gt;</v>
      </c>
      <c r="AP1037" s="11" t="str">
        <f ca="1" t="shared" si="317"/>
        <v>90%</v>
      </c>
      <c r="AQ1037" s="11" t="s">
        <v>298</v>
      </c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 t="str">
        <f t="shared" si="318"/>
        <v>提高自身攻击速度，并在造成伤害时回复生命</v>
      </c>
      <c r="BQ1037" s="11" t="str">
        <f ca="1" t="shared" si="307"/>
        <v>4级：回复生命值提升&lt;c=A6EC41&gt;90%&lt;/c&gt;</v>
      </c>
      <c r="BR1037" s="1">
        <f t="shared" si="321"/>
        <v>2</v>
      </c>
      <c r="BS1037" s="1">
        <f t="shared" si="322"/>
        <v>204</v>
      </c>
      <c r="BT1037" s="1">
        <f>COUNTIF($BS$10:BS1037,601)</f>
        <v>22</v>
      </c>
      <c r="BU1037" s="1">
        <f t="shared" si="323"/>
        <v>0</v>
      </c>
    </row>
    <row r="1038" spans="2:73">
      <c r="B1038" s="1" t="str">
        <f t="shared" si="319"/>
        <v>SkillDescBrief4100302</v>
      </c>
      <c r="C1038" s="1" t="str">
        <f t="shared" si="320"/>
        <v>SkillDescDetail410030205</v>
      </c>
      <c r="D1038" s="3">
        <v>410030205</v>
      </c>
      <c r="E1038" s="3">
        <v>4100302</v>
      </c>
      <c r="F1038" s="3">
        <v>5</v>
      </c>
      <c r="G1038" s="3" t="s">
        <v>332</v>
      </c>
      <c r="H1038" s="3">
        <v>1</v>
      </c>
      <c r="I1038" s="3" t="s">
        <v>333</v>
      </c>
      <c r="J1038" s="3"/>
      <c r="K1038" s="3" t="s">
        <v>334</v>
      </c>
      <c r="L1038" s="3">
        <v>1</v>
      </c>
      <c r="M1038" s="3"/>
      <c r="N1038" s="3"/>
      <c r="O1038" s="3"/>
      <c r="P1038" s="3"/>
      <c r="Q1038" s="3" t="s">
        <v>335</v>
      </c>
      <c r="R1038" s="3"/>
      <c r="S1038" s="3" t="str">
        <f>IF(H1038="","",$B$2&amp;G1038&amp;$B$2&amp;$B$1&amp;H1038)</f>
        <v>"AtkPower":1</v>
      </c>
      <c r="T1038" s="3" t="str">
        <f>IF(J1038="","",$B$2&amp;I1038&amp;$B$2&amp;$B$1&amp;J1038)</f>
        <v/>
      </c>
      <c r="U1038" s="3" t="str">
        <f>IF(L1038="","",$B$2&amp;K1038&amp;$B$2&amp;$B$1&amp;L1038)</f>
        <v>"BuffPower":1</v>
      </c>
      <c r="V1038" s="3" t="str">
        <f>IF(N1038="","",$B$2&amp;M1038&amp;$B$2&amp;$B$1&amp;N1038)</f>
        <v/>
      </c>
      <c r="W1038" s="3" t="str">
        <f>IF(P1038="","",$B$2&amp;O1038&amp;$B$2&amp;$B$1&amp;P1038)</f>
        <v/>
      </c>
      <c r="X1038" s="3" t="str">
        <f>IF(R1038="","",$B$2&amp;Q1038&amp;$B$2&amp;$B$1&amp;R1038)</f>
        <v/>
      </c>
      <c r="Y1038" s="3" t="str">
        <f t="shared" si="316"/>
        <v>{"AtkPower":1,"BuffPower":1}</v>
      </c>
      <c r="Z1038" s="11" t="s">
        <v>623</v>
      </c>
      <c r="AA1038" s="11" t="str">
        <f t="shared" si="309"/>
        <v>5级：回复生命值提升&lt;c=A6EC41&gt;100%&lt;/c&gt;</v>
      </c>
      <c r="AB1038" s="11"/>
      <c r="AC1038" s="11"/>
      <c r="AD1038" s="11">
        <v>5</v>
      </c>
      <c r="AE1038" s="11"/>
      <c r="AF1038" s="11" t="s">
        <v>345</v>
      </c>
      <c r="AG1038" s="11"/>
      <c r="AH1038" s="11"/>
      <c r="AI1038" s="11"/>
      <c r="AJ1038" s="11"/>
      <c r="AK1038" s="11"/>
      <c r="AL1038" s="11"/>
      <c r="AM1038" s="11"/>
      <c r="AN1038" s="11" t="s">
        <v>610</v>
      </c>
      <c r="AO1038" s="11" t="str">
        <f>$B$6</f>
        <v>&lt;c=A6EC41&gt;</v>
      </c>
      <c r="AP1038" s="11" t="str">
        <f t="shared" si="317"/>
        <v>100%</v>
      </c>
      <c r="AQ1038" s="11" t="s">
        <v>298</v>
      </c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 t="str">
        <f t="shared" si="318"/>
        <v>提高自身攻击速度，并在造成伤害时回复生命</v>
      </c>
      <c r="BQ1038" s="11" t="str">
        <f t="shared" si="307"/>
        <v>5级：回复生命值提升&lt;c=A6EC41&gt;100%&lt;/c&gt;</v>
      </c>
      <c r="BR1038" s="1">
        <f t="shared" si="321"/>
        <v>2</v>
      </c>
      <c r="BS1038" s="1">
        <f t="shared" si="322"/>
        <v>205</v>
      </c>
      <c r="BT1038" s="1">
        <f>COUNTIF($BS$10:BS1038,601)</f>
        <v>22</v>
      </c>
      <c r="BU1038" s="1">
        <f t="shared" si="323"/>
        <v>0</v>
      </c>
    </row>
    <row r="1039" spans="2:73">
      <c r="B1039" s="1" t="str">
        <f t="shared" si="319"/>
        <v>SkillDescBrief// 经营被动</v>
      </c>
      <c r="C1039" s="1" t="str">
        <f t="shared" si="320"/>
        <v>SkillDescDetail// 经营被动</v>
      </c>
      <c r="D1039" s="7" t="s">
        <v>71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 t="str">
        <f t="shared" si="316"/>
        <v/>
      </c>
      <c r="Z1039" s="10" t="s">
        <v>336</v>
      </c>
      <c r="AA1039" s="10" t="str">
        <f t="shared" si="309"/>
        <v/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 t="str">
        <f t="shared" si="318"/>
        <v/>
      </c>
      <c r="BQ1039" s="10" t="str">
        <f t="shared" si="307"/>
        <v/>
      </c>
      <c r="BR1039" s="1">
        <f t="shared" si="321"/>
        <v>0</v>
      </c>
      <c r="BS1039" s="1">
        <f t="shared" si="322"/>
        <v>0</v>
      </c>
      <c r="BT1039" s="1">
        <f>COUNTIF($BS$10:BS1039,601)</f>
        <v>22</v>
      </c>
      <c r="BU1039" s="1">
        <f t="shared" si="323"/>
        <v>0</v>
      </c>
    </row>
    <row r="1040" spans="2:73">
      <c r="B1040" s="1" t="str">
        <f t="shared" si="319"/>
        <v>SkillDescBrief4100303</v>
      </c>
      <c r="C1040" s="1" t="str">
        <f t="shared" si="320"/>
        <v>SkillDescDetail410030301</v>
      </c>
      <c r="D1040" s="3">
        <v>410030301</v>
      </c>
      <c r="E1040" s="3">
        <v>4100303</v>
      </c>
      <c r="F1040" s="3">
        <v>1</v>
      </c>
      <c r="G1040" s="3" t="s">
        <v>332</v>
      </c>
      <c r="H1040" s="3"/>
      <c r="I1040" s="3" t="s">
        <v>333</v>
      </c>
      <c r="J1040" s="3"/>
      <c r="K1040" s="3" t="s">
        <v>334</v>
      </c>
      <c r="L1040" s="3"/>
      <c r="M1040" s="3"/>
      <c r="N1040" s="3"/>
      <c r="O1040" s="3"/>
      <c r="P1040" s="3"/>
      <c r="Q1040" s="3" t="s">
        <v>335</v>
      </c>
      <c r="R1040" s="3"/>
      <c r="S1040" s="3" t="str">
        <f>IF(H1040="","",$B$2&amp;G1040&amp;$B$2&amp;$B$1&amp;H1040)</f>
        <v/>
      </c>
      <c r="T1040" s="3" t="str">
        <f>IF(J1040="","",$B$2&amp;I1040&amp;$B$2&amp;$B$1&amp;J1040)</f>
        <v/>
      </c>
      <c r="U1040" s="3" t="str">
        <f>IF(L1040="","",$B$2&amp;K1040&amp;$B$2&amp;$B$1&amp;L1040)</f>
        <v/>
      </c>
      <c r="V1040" s="3" t="str">
        <f>IF(N1040="","",$B$2&amp;M1040&amp;$B$2&amp;$B$1&amp;N1040)</f>
        <v/>
      </c>
      <c r="W1040" s="3" t="str">
        <f>IF(P1040="","",$B$2&amp;O1040&amp;$B$2&amp;$B$1&amp;P1040)</f>
        <v/>
      </c>
      <c r="X1040" s="3" t="str">
        <f>IF(R1040="","",$B$2&amp;Q1040&amp;$B$2&amp;$B$1&amp;R1040)</f>
        <v/>
      </c>
      <c r="Y1040" s="3" t="str">
        <f t="shared" si="316"/>
        <v>{}</v>
      </c>
      <c r="Z1040" s="11" t="s">
        <v>358</v>
      </c>
      <c r="AA1040" s="11" t="str">
        <f t="shared" si="309"/>
        <v>放置在产业中时，产业收入提高&lt;c=A6EC41&gt;2&lt;/c&gt;倍，产业升级消耗减少&lt;c=A6EC41&gt;2&lt;/c&gt;倍</v>
      </c>
      <c r="AB1040" s="11"/>
      <c r="AC1040" s="11"/>
      <c r="AD1040" s="11"/>
      <c r="AE1040" s="11"/>
      <c r="AF1040" s="11"/>
      <c r="AG1040" s="11"/>
      <c r="AH1040" s="11"/>
      <c r="AI1040" s="11"/>
      <c r="AJ1040" s="11" t="s">
        <v>359</v>
      </c>
      <c r="AK1040" s="11" t="str">
        <f t="shared" ref="AK1040:AK1044" si="324">$B$6</f>
        <v>&lt;c=A6EC41&gt;</v>
      </c>
      <c r="AL1040" s="11">
        <v>2</v>
      </c>
      <c r="AM1040" s="11" t="s">
        <v>298</v>
      </c>
      <c r="AN1040" s="11" t="s">
        <v>360</v>
      </c>
      <c r="AO1040" s="11" t="s">
        <v>304</v>
      </c>
      <c r="AP1040" s="11">
        <v>2</v>
      </c>
      <c r="AQ1040" s="11" t="s">
        <v>298</v>
      </c>
      <c r="AR1040" s="11" t="s">
        <v>361</v>
      </c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 t="str">
        <f t="shared" si="318"/>
        <v>使产业收入提高，升级消耗减少</v>
      </c>
      <c r="BQ1040" s="11" t="str">
        <f t="shared" si="307"/>
        <v>放置在产业中时，产业收入提高&lt;c=A6EC41&gt;2&lt;/c&gt;倍，产业升级消耗减少&lt;c=A6EC41&gt;2&lt;/c&gt;倍</v>
      </c>
      <c r="BR1040" s="1">
        <f t="shared" si="321"/>
        <v>3</v>
      </c>
      <c r="BS1040" s="1">
        <f t="shared" si="322"/>
        <v>301</v>
      </c>
      <c r="BT1040" s="1">
        <f>COUNTIF($BS$10:BS1040,601)</f>
        <v>22</v>
      </c>
      <c r="BU1040" s="1">
        <f t="shared" si="323"/>
        <v>0</v>
      </c>
    </row>
    <row r="1041" spans="2:73">
      <c r="B1041" s="1" t="str">
        <f t="shared" si="319"/>
        <v>SkillDescBrief4100303</v>
      </c>
      <c r="C1041" s="1" t="str">
        <f t="shared" si="320"/>
        <v>SkillDescDetail410030302</v>
      </c>
      <c r="D1041" s="3">
        <v>410030302</v>
      </c>
      <c r="E1041" s="3">
        <v>4100303</v>
      </c>
      <c r="F1041" s="3">
        <v>2</v>
      </c>
      <c r="G1041" s="3" t="s">
        <v>332</v>
      </c>
      <c r="H1041" s="3"/>
      <c r="I1041" s="3" t="s">
        <v>333</v>
      </c>
      <c r="J1041" s="3"/>
      <c r="K1041" s="3" t="s">
        <v>334</v>
      </c>
      <c r="L1041" s="3"/>
      <c r="M1041" s="3"/>
      <c r="N1041" s="3"/>
      <c r="O1041" s="3"/>
      <c r="P1041" s="3"/>
      <c r="Q1041" s="3" t="s">
        <v>335</v>
      </c>
      <c r="R1041" s="3"/>
      <c r="S1041" s="3" t="str">
        <f>IF(H1041="","",$B$2&amp;G1041&amp;$B$2&amp;$B$1&amp;H1041)</f>
        <v/>
      </c>
      <c r="T1041" s="3" t="str">
        <f>IF(J1041="","",$B$2&amp;I1041&amp;$B$2&amp;$B$1&amp;J1041)</f>
        <v/>
      </c>
      <c r="U1041" s="3" t="str">
        <f>IF(L1041="","",$B$2&amp;K1041&amp;$B$2&amp;$B$1&amp;L1041)</f>
        <v/>
      </c>
      <c r="V1041" s="3" t="str">
        <f>IF(N1041="","",$B$2&amp;M1041&amp;$B$2&amp;$B$1&amp;N1041)</f>
        <v/>
      </c>
      <c r="W1041" s="3" t="str">
        <f>IF(P1041="","",$B$2&amp;O1041&amp;$B$2&amp;$B$1&amp;P1041)</f>
        <v/>
      </c>
      <c r="X1041" s="3" t="str">
        <f>IF(R1041="","",$B$2&amp;Q1041&amp;$B$2&amp;$B$1&amp;R1041)</f>
        <v/>
      </c>
      <c r="Y1041" s="3" t="str">
        <f t="shared" si="316"/>
        <v>{}</v>
      </c>
      <c r="Z1041" s="11" t="s">
        <v>358</v>
      </c>
      <c r="AA1041" s="11" t="str">
        <f t="shared" si="309"/>
        <v>2级：放置在产业中时，产业收入提高&lt;c=A6EC41&gt;8&lt;/c&gt;倍，产业升级消耗减少&lt;c=A6EC41&gt;8&lt;/c&gt;倍</v>
      </c>
      <c r="AB1041" s="11"/>
      <c r="AC1041" s="11"/>
      <c r="AD1041" s="11">
        <v>2</v>
      </c>
      <c r="AE1041" s="11"/>
      <c r="AF1041" s="11" t="s">
        <v>345</v>
      </c>
      <c r="AG1041" s="11"/>
      <c r="AH1041" s="11"/>
      <c r="AI1041" s="11"/>
      <c r="AJ1041" s="11" t="s">
        <v>359</v>
      </c>
      <c r="AK1041" s="11" t="str">
        <f t="shared" si="324"/>
        <v>&lt;c=A6EC41&gt;</v>
      </c>
      <c r="AL1041" s="11">
        <f>AL1040*4</f>
        <v>8</v>
      </c>
      <c r="AM1041" s="11" t="s">
        <v>298</v>
      </c>
      <c r="AN1041" s="11" t="s">
        <v>360</v>
      </c>
      <c r="AO1041" s="11" t="s">
        <v>304</v>
      </c>
      <c r="AP1041" s="11">
        <f>AP1040*4</f>
        <v>8</v>
      </c>
      <c r="AQ1041" s="11" t="s">
        <v>298</v>
      </c>
      <c r="AR1041" s="11" t="s">
        <v>361</v>
      </c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 t="str">
        <f t="shared" si="318"/>
        <v>使产业收入提高，升级消耗减少</v>
      </c>
      <c r="BQ1041" s="11" t="str">
        <f t="shared" si="307"/>
        <v>2级：放置在产业中时，产业收入提高&lt;c=A6EC41&gt;8&lt;/c&gt;倍，产业升级消耗减少&lt;c=A6EC41&gt;8&lt;/c&gt;倍</v>
      </c>
      <c r="BR1041" s="1">
        <f t="shared" si="321"/>
        <v>3</v>
      </c>
      <c r="BS1041" s="1">
        <f t="shared" si="322"/>
        <v>302</v>
      </c>
      <c r="BT1041" s="1">
        <f>COUNTIF($BS$10:BS1041,601)</f>
        <v>22</v>
      </c>
      <c r="BU1041" s="1">
        <f t="shared" si="323"/>
        <v>0</v>
      </c>
    </row>
    <row r="1042" spans="2:73">
      <c r="B1042" s="1" t="str">
        <f t="shared" si="319"/>
        <v>SkillDescBrief4100303</v>
      </c>
      <c r="C1042" s="1" t="str">
        <f t="shared" si="320"/>
        <v>SkillDescDetail410030303</v>
      </c>
      <c r="D1042" s="3">
        <v>410030303</v>
      </c>
      <c r="E1042" s="3">
        <v>4100303</v>
      </c>
      <c r="F1042" s="3">
        <v>3</v>
      </c>
      <c r="G1042" s="3" t="s">
        <v>332</v>
      </c>
      <c r="H1042" s="3"/>
      <c r="I1042" s="3" t="s">
        <v>333</v>
      </c>
      <c r="J1042" s="3"/>
      <c r="K1042" s="3" t="s">
        <v>334</v>
      </c>
      <c r="L1042" s="3"/>
      <c r="M1042" s="3"/>
      <c r="N1042" s="3"/>
      <c r="O1042" s="3"/>
      <c r="P1042" s="3"/>
      <c r="Q1042" s="3" t="s">
        <v>335</v>
      </c>
      <c r="R1042" s="3"/>
      <c r="S1042" s="3" t="str">
        <f>IF(H1042="","",$B$2&amp;G1042&amp;$B$2&amp;$B$1&amp;H1042)</f>
        <v/>
      </c>
      <c r="T1042" s="3" t="str">
        <f>IF(J1042="","",$B$2&amp;I1042&amp;$B$2&amp;$B$1&amp;J1042)</f>
        <v/>
      </c>
      <c r="U1042" s="3" t="str">
        <f>IF(L1042="","",$B$2&amp;K1042&amp;$B$2&amp;$B$1&amp;L1042)</f>
        <v/>
      </c>
      <c r="V1042" s="3" t="str">
        <f>IF(N1042="","",$B$2&amp;M1042&amp;$B$2&amp;$B$1&amp;N1042)</f>
        <v/>
      </c>
      <c r="W1042" s="3" t="str">
        <f>IF(P1042="","",$B$2&amp;O1042&amp;$B$2&amp;$B$1&amp;P1042)</f>
        <v/>
      </c>
      <c r="X1042" s="3" t="str">
        <f>IF(R1042="","",$B$2&amp;Q1042&amp;$B$2&amp;$B$1&amp;R1042)</f>
        <v/>
      </c>
      <c r="Y1042" s="3" t="str">
        <f t="shared" si="316"/>
        <v>{}</v>
      </c>
      <c r="Z1042" s="11" t="s">
        <v>358</v>
      </c>
      <c r="AA1042" s="11" t="str">
        <f t="shared" si="309"/>
        <v>3级：放置在产业中时，产业收入提高&lt;c=A6EC41&gt;32&lt;/c&gt;倍，产业升级消耗减少&lt;c=A6EC41&gt;32&lt;/c&gt;倍</v>
      </c>
      <c r="AB1042" s="11"/>
      <c r="AC1042" s="11"/>
      <c r="AD1042" s="11">
        <v>3</v>
      </c>
      <c r="AE1042" s="11"/>
      <c r="AF1042" s="11" t="s">
        <v>345</v>
      </c>
      <c r="AG1042" s="11"/>
      <c r="AH1042" s="11"/>
      <c r="AI1042" s="11"/>
      <c r="AJ1042" s="11" t="s">
        <v>359</v>
      </c>
      <c r="AK1042" s="11" t="str">
        <f t="shared" si="324"/>
        <v>&lt;c=A6EC41&gt;</v>
      </c>
      <c r="AL1042" s="11">
        <f>AL1041*4</f>
        <v>32</v>
      </c>
      <c r="AM1042" s="11" t="s">
        <v>298</v>
      </c>
      <c r="AN1042" s="11" t="s">
        <v>360</v>
      </c>
      <c r="AO1042" s="11" t="s">
        <v>304</v>
      </c>
      <c r="AP1042" s="11">
        <f>AP1041*4</f>
        <v>32</v>
      </c>
      <c r="AQ1042" s="11" t="s">
        <v>298</v>
      </c>
      <c r="AR1042" s="11" t="s">
        <v>361</v>
      </c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 t="str">
        <f t="shared" si="318"/>
        <v>使产业收入提高，升级消耗减少</v>
      </c>
      <c r="BQ1042" s="11" t="str">
        <f t="shared" si="307"/>
        <v>3级：放置在产业中时，产业收入提高&lt;c=A6EC41&gt;32&lt;/c&gt;倍，产业升级消耗减少&lt;c=A6EC41&gt;32&lt;/c&gt;倍</v>
      </c>
      <c r="BR1042" s="1">
        <f t="shared" si="321"/>
        <v>3</v>
      </c>
      <c r="BS1042" s="1">
        <f t="shared" si="322"/>
        <v>303</v>
      </c>
      <c r="BT1042" s="1">
        <f>COUNTIF($BS$10:BS1042,601)</f>
        <v>22</v>
      </c>
      <c r="BU1042" s="1">
        <f t="shared" si="323"/>
        <v>0</v>
      </c>
    </row>
    <row r="1043" spans="2:73">
      <c r="B1043" s="1" t="str">
        <f t="shared" si="319"/>
        <v>SkillDescBrief4100303</v>
      </c>
      <c r="C1043" s="1" t="str">
        <f t="shared" si="320"/>
        <v>SkillDescDetail410030304</v>
      </c>
      <c r="D1043" s="3">
        <v>410030304</v>
      </c>
      <c r="E1043" s="3">
        <v>4100303</v>
      </c>
      <c r="F1043" s="3">
        <v>4</v>
      </c>
      <c r="G1043" s="3" t="s">
        <v>332</v>
      </c>
      <c r="H1043" s="3"/>
      <c r="I1043" s="3" t="s">
        <v>333</v>
      </c>
      <c r="J1043" s="3"/>
      <c r="K1043" s="3" t="s">
        <v>334</v>
      </c>
      <c r="L1043" s="3"/>
      <c r="M1043" s="3"/>
      <c r="N1043" s="3"/>
      <c r="O1043" s="3"/>
      <c r="P1043" s="3"/>
      <c r="Q1043" s="3" t="s">
        <v>335</v>
      </c>
      <c r="R1043" s="3"/>
      <c r="S1043" s="3" t="str">
        <f>IF(H1043="","",$B$2&amp;G1043&amp;$B$2&amp;$B$1&amp;H1043)</f>
        <v/>
      </c>
      <c r="T1043" s="3" t="str">
        <f>IF(J1043="","",$B$2&amp;I1043&amp;$B$2&amp;$B$1&amp;J1043)</f>
        <v/>
      </c>
      <c r="U1043" s="3" t="str">
        <f>IF(L1043="","",$B$2&amp;K1043&amp;$B$2&amp;$B$1&amp;L1043)</f>
        <v/>
      </c>
      <c r="V1043" s="3" t="str">
        <f>IF(N1043="","",$B$2&amp;M1043&amp;$B$2&amp;$B$1&amp;N1043)</f>
        <v/>
      </c>
      <c r="W1043" s="3" t="str">
        <f>IF(P1043="","",$B$2&amp;O1043&amp;$B$2&amp;$B$1&amp;P1043)</f>
        <v/>
      </c>
      <c r="X1043" s="3" t="str">
        <f>IF(R1043="","",$B$2&amp;Q1043&amp;$B$2&amp;$B$1&amp;R1043)</f>
        <v/>
      </c>
      <c r="Y1043" s="3" t="str">
        <f t="shared" si="316"/>
        <v>{}</v>
      </c>
      <c r="Z1043" s="11" t="s">
        <v>358</v>
      </c>
      <c r="AA1043" s="11" t="str">
        <f t="shared" si="309"/>
        <v>4级：放置在产业中时，产业收入提高&lt;c=A6EC41&gt;64&lt;/c&gt;倍，产业升级消耗减少&lt;c=A6EC41&gt;64&lt;/c&gt;倍</v>
      </c>
      <c r="AB1043" s="11"/>
      <c r="AC1043" s="11"/>
      <c r="AD1043" s="11">
        <v>4</v>
      </c>
      <c r="AE1043" s="11"/>
      <c r="AF1043" s="11" t="s">
        <v>345</v>
      </c>
      <c r="AG1043" s="11"/>
      <c r="AH1043" s="11"/>
      <c r="AI1043" s="11"/>
      <c r="AJ1043" s="11" t="s">
        <v>359</v>
      </c>
      <c r="AK1043" s="11" t="str">
        <f t="shared" si="324"/>
        <v>&lt;c=A6EC41&gt;</v>
      </c>
      <c r="AL1043" s="11">
        <v>64</v>
      </c>
      <c r="AM1043" s="11" t="s">
        <v>298</v>
      </c>
      <c r="AN1043" s="11" t="s">
        <v>360</v>
      </c>
      <c r="AO1043" s="11" t="s">
        <v>304</v>
      </c>
      <c r="AP1043" s="11">
        <v>64</v>
      </c>
      <c r="AQ1043" s="11" t="s">
        <v>298</v>
      </c>
      <c r="AR1043" s="11" t="s">
        <v>361</v>
      </c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 t="str">
        <f t="shared" si="318"/>
        <v>使产业收入提高，升级消耗减少</v>
      </c>
      <c r="BQ1043" s="11" t="str">
        <f t="shared" si="307"/>
        <v>4级：放置在产业中时，产业收入提高&lt;c=A6EC41&gt;64&lt;/c&gt;倍，产业升级消耗减少&lt;c=A6EC41&gt;64&lt;/c&gt;倍</v>
      </c>
      <c r="BR1043" s="1">
        <f t="shared" si="321"/>
        <v>3</v>
      </c>
      <c r="BS1043" s="1">
        <f t="shared" si="322"/>
        <v>304</v>
      </c>
      <c r="BT1043" s="1">
        <f>COUNTIF($BS$10:BS1043,601)</f>
        <v>22</v>
      </c>
      <c r="BU1043" s="1">
        <f t="shared" si="323"/>
        <v>0</v>
      </c>
    </row>
    <row r="1044" spans="2:73">
      <c r="B1044" s="1" t="str">
        <f t="shared" si="319"/>
        <v>SkillDescBrief4100303</v>
      </c>
      <c r="C1044" s="1" t="str">
        <f t="shared" si="320"/>
        <v>SkillDescDetail410030305</v>
      </c>
      <c r="D1044" s="3">
        <v>410030305</v>
      </c>
      <c r="E1044" s="3">
        <v>4100303</v>
      </c>
      <c r="F1044" s="3">
        <v>5</v>
      </c>
      <c r="G1044" s="3" t="s">
        <v>332</v>
      </c>
      <c r="H1044" s="3"/>
      <c r="I1044" s="3" t="s">
        <v>333</v>
      </c>
      <c r="J1044" s="3"/>
      <c r="K1044" s="3" t="s">
        <v>334</v>
      </c>
      <c r="L1044" s="3"/>
      <c r="M1044" s="3"/>
      <c r="N1044" s="3"/>
      <c r="O1044" s="3"/>
      <c r="P1044" s="3"/>
      <c r="Q1044" s="3" t="s">
        <v>335</v>
      </c>
      <c r="R1044" s="3"/>
      <c r="S1044" s="3" t="str">
        <f>IF(H1044="","",$B$2&amp;G1044&amp;$B$2&amp;$B$1&amp;H1044)</f>
        <v/>
      </c>
      <c r="T1044" s="3" t="str">
        <f>IF(J1044="","",$B$2&amp;I1044&amp;$B$2&amp;$B$1&amp;J1044)</f>
        <v/>
      </c>
      <c r="U1044" s="3" t="str">
        <f>IF(L1044="","",$B$2&amp;K1044&amp;$B$2&amp;$B$1&amp;L1044)</f>
        <v/>
      </c>
      <c r="V1044" s="3" t="str">
        <f>IF(N1044="","",$B$2&amp;M1044&amp;$B$2&amp;$B$1&amp;N1044)</f>
        <v/>
      </c>
      <c r="W1044" s="3" t="str">
        <f>IF(P1044="","",$B$2&amp;O1044&amp;$B$2&amp;$B$1&amp;P1044)</f>
        <v/>
      </c>
      <c r="X1044" s="3" t="str">
        <f>IF(R1044="","",$B$2&amp;Q1044&amp;$B$2&amp;$B$1&amp;R1044)</f>
        <v/>
      </c>
      <c r="Y1044" s="3" t="str">
        <f t="shared" si="316"/>
        <v>{}</v>
      </c>
      <c r="Z1044" s="11" t="s">
        <v>358</v>
      </c>
      <c r="AA1044" s="11" t="str">
        <f t="shared" si="309"/>
        <v>5级：放置在产业中时，产业收入提高&lt;c=A6EC41&gt;128&lt;/c&gt;倍，产业升级消耗减少&lt;c=A6EC41&gt;128&lt;/c&gt;倍</v>
      </c>
      <c r="AB1044" s="11"/>
      <c r="AC1044" s="11"/>
      <c r="AD1044" s="11">
        <v>5</v>
      </c>
      <c r="AE1044" s="11"/>
      <c r="AF1044" s="11" t="s">
        <v>345</v>
      </c>
      <c r="AG1044" s="11"/>
      <c r="AH1044" s="11"/>
      <c r="AI1044" s="11"/>
      <c r="AJ1044" s="11" t="s">
        <v>359</v>
      </c>
      <c r="AK1044" s="11" t="str">
        <f t="shared" si="324"/>
        <v>&lt;c=A6EC41&gt;</v>
      </c>
      <c r="AL1044" s="11">
        <v>128</v>
      </c>
      <c r="AM1044" s="11" t="s">
        <v>298</v>
      </c>
      <c r="AN1044" s="11" t="s">
        <v>360</v>
      </c>
      <c r="AO1044" s="11" t="s">
        <v>304</v>
      </c>
      <c r="AP1044" s="11">
        <v>128</v>
      </c>
      <c r="AQ1044" s="11" t="s">
        <v>298</v>
      </c>
      <c r="AR1044" s="11" t="s">
        <v>361</v>
      </c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 t="str">
        <f t="shared" si="318"/>
        <v>使产业收入提高，升级消耗减少</v>
      </c>
      <c r="BQ1044" s="11" t="str">
        <f t="shared" si="307"/>
        <v>5级：放置在产业中时，产业收入提高&lt;c=A6EC41&gt;128&lt;/c&gt;倍，产业升级消耗减少&lt;c=A6EC41&gt;128&lt;/c&gt;倍</v>
      </c>
      <c r="BR1044" s="1">
        <f t="shared" si="321"/>
        <v>3</v>
      </c>
      <c r="BS1044" s="1">
        <f t="shared" si="322"/>
        <v>305</v>
      </c>
      <c r="BT1044" s="1">
        <f>COUNTIF($BS$10:BS1044,601)</f>
        <v>22</v>
      </c>
      <c r="BU1044" s="1">
        <f t="shared" si="323"/>
        <v>0</v>
      </c>
    </row>
    <row r="1045" spans="2:73">
      <c r="B1045" s="1" t="str">
        <f t="shared" si="319"/>
        <v>SkillDescBrief// 战斗被动</v>
      </c>
      <c r="C1045" s="1" t="str">
        <f t="shared" si="320"/>
        <v>SkillDescDetail// 战斗被动1</v>
      </c>
      <c r="D1045" s="7" t="s">
        <v>337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 t="str">
        <f t="shared" si="316"/>
        <v/>
      </c>
      <c r="Z1045" s="10" t="s">
        <v>336</v>
      </c>
      <c r="AA1045" s="10" t="str">
        <f t="shared" si="309"/>
        <v/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 t="str">
        <f t="shared" si="318"/>
        <v/>
      </c>
      <c r="BQ1045" s="10" t="str">
        <f t="shared" si="307"/>
        <v/>
      </c>
      <c r="BR1045" s="1">
        <f t="shared" si="321"/>
        <v>0</v>
      </c>
      <c r="BS1045" s="1">
        <f t="shared" si="322"/>
        <v>0</v>
      </c>
      <c r="BT1045" s="1">
        <f>COUNTIF($BS$10:BS1045,601)</f>
        <v>22</v>
      </c>
      <c r="BU1045" s="1">
        <f t="shared" si="323"/>
        <v>0</v>
      </c>
    </row>
    <row r="1046" spans="2:73">
      <c r="B1046" s="1" t="str">
        <f t="shared" si="319"/>
        <v>SkillDescBrief4100304</v>
      </c>
      <c r="C1046" s="1" t="str">
        <f t="shared" si="320"/>
        <v>SkillDescDetail410030401</v>
      </c>
      <c r="D1046" s="3">
        <v>410030401</v>
      </c>
      <c r="E1046" s="3">
        <v>4100304</v>
      </c>
      <c r="F1046" s="3">
        <v>1</v>
      </c>
      <c r="G1046" s="3" t="s">
        <v>332</v>
      </c>
      <c r="H1046" s="3">
        <f ca="1">ROUND(_xlfn.XLOOKUP($F1046,$D$1:$D$5,$E$1:$E$5)*OFFSET(H1046,5-F1046,0)/0.05,0)*0.05</f>
        <v>4.2</v>
      </c>
      <c r="I1046" s="3" t="s">
        <v>333</v>
      </c>
      <c r="J1046" s="3"/>
      <c r="K1046" s="3" t="s">
        <v>334</v>
      </c>
      <c r="L1046" s="3"/>
      <c r="M1046" s="3"/>
      <c r="N1046" s="3"/>
      <c r="O1046" s="3"/>
      <c r="P1046" s="3"/>
      <c r="Q1046" s="3" t="s">
        <v>335</v>
      </c>
      <c r="R1046" s="3"/>
      <c r="S1046" s="3" t="str">
        <f ca="1">IF(H1046="","",$B$2&amp;G1046&amp;$B$2&amp;$B$1&amp;H1046)</f>
        <v>"AtkPower":4.2</v>
      </c>
      <c r="T1046" s="3" t="str">
        <f>IF(J1046="","",$B$2&amp;I1046&amp;$B$2&amp;$B$1&amp;J1046)</f>
        <v/>
      </c>
      <c r="U1046" s="3" t="str">
        <f>IF(L1046="","",$B$2&amp;K1046&amp;$B$2&amp;$B$1&amp;L1046)</f>
        <v/>
      </c>
      <c r="V1046" s="3" t="str">
        <f>IF(N1046="","",$B$2&amp;M1046&amp;$B$2&amp;$B$1&amp;N1046)</f>
        <v/>
      </c>
      <c r="W1046" s="3" t="str">
        <f>IF(P1046="","",$B$2&amp;O1046&amp;$B$2&amp;$B$1&amp;P1046)</f>
        <v/>
      </c>
      <c r="X1046" s="3" t="str">
        <f>IF(R1046="","",$B$2&amp;Q1046&amp;$B$2&amp;$B$1&amp;R1046)</f>
        <v/>
      </c>
      <c r="Y1046" s="3" t="str">
        <f ca="1" t="shared" si="316"/>
        <v>{"AtkPower":4.2}</v>
      </c>
      <c r="Z1046" s="11" t="s">
        <v>626</v>
      </c>
      <c r="AA1046" s="11" t="str">
        <f ca="1" t="shared" si="309"/>
        <v>每攻击&lt;c=A6EC41&gt;4&lt;/c&gt;次，下次攻击的倍率增加至&lt;q=attr_atk&gt;&lt;c=A6EC41&gt;420%&lt;/c&gt;,并额外回复&lt;c=A6EC41&gt;80&lt;/c&gt;能量</v>
      </c>
      <c r="AB1046" s="11"/>
      <c r="AC1046" s="11"/>
      <c r="AD1046" s="11"/>
      <c r="AE1046" s="11"/>
      <c r="AF1046" s="11"/>
      <c r="AG1046" s="11"/>
      <c r="AH1046" s="11"/>
      <c r="AI1046" s="11"/>
      <c r="AJ1046" s="11" t="s">
        <v>434</v>
      </c>
      <c r="AK1046" s="11" t="str">
        <f>$B$6</f>
        <v>&lt;c=A6EC41&gt;</v>
      </c>
      <c r="AL1046" s="12">
        <v>4</v>
      </c>
      <c r="AM1046" s="11" t="s">
        <v>298</v>
      </c>
      <c r="AN1046" s="11" t="s">
        <v>627</v>
      </c>
      <c r="AO1046" s="11" t="str">
        <f>$B$8&amp;$B$6</f>
        <v>&lt;q=attr_atk&gt;&lt;c=A6EC41&gt;</v>
      </c>
      <c r="AP1046" s="11" t="str">
        <f ca="1">ROUND($H1046*100,2)&amp;"%"</f>
        <v>420%</v>
      </c>
      <c r="AQ1046" s="11" t="s">
        <v>298</v>
      </c>
      <c r="AR1046" s="11" t="s">
        <v>628</v>
      </c>
      <c r="AS1046" s="11" t="s">
        <v>304</v>
      </c>
      <c r="AT1046" s="11">
        <v>80</v>
      </c>
      <c r="AU1046" s="11" t="s">
        <v>298</v>
      </c>
      <c r="AV1046" s="11" t="s">
        <v>376</v>
      </c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 t="str">
        <f t="shared" si="318"/>
        <v>攻击一定次数后会投掷强力手雷</v>
      </c>
      <c r="BQ1046" s="11" t="str">
        <f ca="1" t="shared" si="307"/>
        <v>每攻击&lt;c=A6EC41&gt;4&lt;/c&gt;次，下次攻击的倍率增加至&lt;q=attr_atk&gt;&lt;c=A6EC41&gt;420%&lt;/c&gt;,并额外回复&lt;c=A6EC41&gt;80&lt;/c&gt;能量</v>
      </c>
      <c r="BR1046" s="1">
        <f t="shared" si="321"/>
        <v>4</v>
      </c>
      <c r="BS1046" s="1">
        <f t="shared" si="322"/>
        <v>401</v>
      </c>
      <c r="BT1046" s="1">
        <f>COUNTIF($BS$10:BS1046,601)</f>
        <v>22</v>
      </c>
      <c r="BU1046" s="1">
        <f t="shared" si="323"/>
        <v>0</v>
      </c>
    </row>
    <row r="1047" spans="2:73">
      <c r="B1047" s="1" t="str">
        <f t="shared" si="319"/>
        <v>SkillDescBrief4100304</v>
      </c>
      <c r="C1047" s="1" t="str">
        <f t="shared" si="320"/>
        <v>SkillDescDetail410030402</v>
      </c>
      <c r="D1047" s="3">
        <v>410030402</v>
      </c>
      <c r="E1047" s="3">
        <v>4100304</v>
      </c>
      <c r="F1047" s="3">
        <v>2</v>
      </c>
      <c r="G1047" s="3" t="s">
        <v>332</v>
      </c>
      <c r="H1047" s="3">
        <f ca="1">ROUND(_xlfn.XLOOKUP($F1047,$D$1:$D$5,$E$1:$E$5)*OFFSET(H1047,5-F1047,0)/0.05,0)*0.05</f>
        <v>4.5</v>
      </c>
      <c r="I1047" s="3" t="s">
        <v>333</v>
      </c>
      <c r="J1047" s="3"/>
      <c r="K1047" s="3" t="s">
        <v>334</v>
      </c>
      <c r="L1047" s="3"/>
      <c r="M1047" s="3"/>
      <c r="N1047" s="3"/>
      <c r="O1047" s="3"/>
      <c r="P1047" s="3"/>
      <c r="Q1047" s="3" t="s">
        <v>335</v>
      </c>
      <c r="R1047" s="3"/>
      <c r="S1047" s="3" t="str">
        <f ca="1">IF(H1047="","",$B$2&amp;G1047&amp;$B$2&amp;$B$1&amp;H1047)</f>
        <v>"AtkPower":4.5</v>
      </c>
      <c r="T1047" s="3" t="str">
        <f>IF(J1047="","",$B$2&amp;I1047&amp;$B$2&amp;$B$1&amp;J1047)</f>
        <v/>
      </c>
      <c r="U1047" s="3" t="str">
        <f>IF(L1047="","",$B$2&amp;K1047&amp;$B$2&amp;$B$1&amp;L1047)</f>
        <v/>
      </c>
      <c r="V1047" s="3" t="str">
        <f>IF(N1047="","",$B$2&amp;M1047&amp;$B$2&amp;$B$1&amp;N1047)</f>
        <v/>
      </c>
      <c r="W1047" s="3" t="str">
        <f>IF(P1047="","",$B$2&amp;O1047&amp;$B$2&amp;$B$1&amp;P1047)</f>
        <v/>
      </c>
      <c r="X1047" s="3" t="str">
        <f>IF(R1047="","",$B$2&amp;Q1047&amp;$B$2&amp;$B$1&amp;R1047)</f>
        <v/>
      </c>
      <c r="Y1047" s="3" t="str">
        <f ca="1" t="shared" si="316"/>
        <v>{"AtkPower":4.5}</v>
      </c>
      <c r="Z1047" s="11" t="s">
        <v>626</v>
      </c>
      <c r="AA1047" s="11" t="str">
        <f ca="1" t="shared" si="309"/>
        <v>2级：攻击倍率增加&lt;q=attr_atk&gt;&lt;c=A6EC41&gt;450%&lt;/c&gt;</v>
      </c>
      <c r="AB1047" s="11"/>
      <c r="AC1047" s="11"/>
      <c r="AD1047" s="11">
        <v>2</v>
      </c>
      <c r="AE1047" s="11"/>
      <c r="AF1047" s="11" t="s">
        <v>345</v>
      </c>
      <c r="AG1047" s="11"/>
      <c r="AH1047" s="11"/>
      <c r="AI1047" s="11"/>
      <c r="AJ1047" s="11" t="s">
        <v>629</v>
      </c>
      <c r="AK1047" s="11" t="str">
        <f t="shared" ref="AK1047:AK1050" si="325">$B$8&amp;$B$6</f>
        <v>&lt;q=attr_atk&gt;&lt;c=A6EC41&gt;</v>
      </c>
      <c r="AL1047" s="11" t="str">
        <f ca="1" t="shared" ref="AL1047:AL1050" si="326">ROUND($H1047*100,2)&amp;"%"</f>
        <v>450%</v>
      </c>
      <c r="AM1047" s="11" t="s">
        <v>298</v>
      </c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 t="str">
        <f t="shared" si="318"/>
        <v>攻击一定次数后会投掷强力手雷</v>
      </c>
      <c r="BQ1047" s="11" t="str">
        <f ca="1" t="shared" si="307"/>
        <v>2级：攻击倍率增加&lt;q=attr_atk&gt;&lt;c=A6EC41&gt;450%&lt;/c&gt;</v>
      </c>
      <c r="BR1047" s="1">
        <f t="shared" si="321"/>
        <v>4</v>
      </c>
      <c r="BS1047" s="1">
        <f t="shared" si="322"/>
        <v>402</v>
      </c>
      <c r="BT1047" s="1">
        <f>COUNTIF($BS$10:BS1047,601)</f>
        <v>22</v>
      </c>
      <c r="BU1047" s="1">
        <f t="shared" si="323"/>
        <v>0</v>
      </c>
    </row>
    <row r="1048" spans="2:73">
      <c r="B1048" s="1" t="str">
        <f t="shared" si="319"/>
        <v>SkillDescBrief4100304</v>
      </c>
      <c r="C1048" s="1" t="str">
        <f t="shared" si="320"/>
        <v>SkillDescDetail410030403</v>
      </c>
      <c r="D1048" s="3">
        <v>410030403</v>
      </c>
      <c r="E1048" s="3">
        <v>4100304</v>
      </c>
      <c r="F1048" s="3">
        <v>3</v>
      </c>
      <c r="G1048" s="3" t="s">
        <v>332</v>
      </c>
      <c r="H1048" s="3">
        <f ca="1">ROUND(_xlfn.XLOOKUP($F1048,$D$1:$D$5,$E$1:$E$5)*OFFSET(H1048,5-F1048,0)/0.05,0)*0.05</f>
        <v>4.8</v>
      </c>
      <c r="I1048" s="3" t="s">
        <v>333</v>
      </c>
      <c r="J1048" s="3"/>
      <c r="K1048" s="3" t="s">
        <v>334</v>
      </c>
      <c r="L1048" s="3"/>
      <c r="M1048" s="3"/>
      <c r="N1048" s="3"/>
      <c r="O1048" s="3"/>
      <c r="P1048" s="3"/>
      <c r="Q1048" s="3" t="s">
        <v>335</v>
      </c>
      <c r="R1048" s="3"/>
      <c r="S1048" s="3" t="str">
        <f ca="1">IF(H1048="","",$B$2&amp;G1048&amp;$B$2&amp;$B$1&amp;H1048)</f>
        <v>"AtkPower":4.8</v>
      </c>
      <c r="T1048" s="3" t="str">
        <f>IF(J1048="","",$B$2&amp;I1048&amp;$B$2&amp;$B$1&amp;J1048)</f>
        <v/>
      </c>
      <c r="U1048" s="3" t="str">
        <f>IF(L1048="","",$B$2&amp;K1048&amp;$B$2&amp;$B$1&amp;L1048)</f>
        <v/>
      </c>
      <c r="V1048" s="3" t="str">
        <f>IF(N1048="","",$B$2&amp;M1048&amp;$B$2&amp;$B$1&amp;N1048)</f>
        <v/>
      </c>
      <c r="W1048" s="3" t="str">
        <f>IF(P1048="","",$B$2&amp;O1048&amp;$B$2&amp;$B$1&amp;P1048)</f>
        <v/>
      </c>
      <c r="X1048" s="3" t="str">
        <f>IF(R1048="","",$B$2&amp;Q1048&amp;$B$2&amp;$B$1&amp;R1048)</f>
        <v/>
      </c>
      <c r="Y1048" s="3" t="str">
        <f ca="1" t="shared" si="316"/>
        <v>{"AtkPower":4.8}</v>
      </c>
      <c r="Z1048" s="11" t="s">
        <v>626</v>
      </c>
      <c r="AA1048" s="11" t="str">
        <f ca="1" t="shared" si="309"/>
        <v>3级：攻击倍率增加&lt;q=attr_atk&gt;&lt;c=A6EC41&gt;480%&lt;/c&gt;</v>
      </c>
      <c r="AB1048" s="11"/>
      <c r="AC1048" s="11"/>
      <c r="AD1048" s="11">
        <v>3</v>
      </c>
      <c r="AE1048" s="11"/>
      <c r="AF1048" s="11" t="s">
        <v>345</v>
      </c>
      <c r="AG1048" s="11"/>
      <c r="AH1048" s="11"/>
      <c r="AI1048" s="11"/>
      <c r="AJ1048" s="11" t="s">
        <v>629</v>
      </c>
      <c r="AK1048" s="11" t="str">
        <f t="shared" si="325"/>
        <v>&lt;q=attr_atk&gt;&lt;c=A6EC41&gt;</v>
      </c>
      <c r="AL1048" s="11" t="str">
        <f ca="1" t="shared" si="326"/>
        <v>480%</v>
      </c>
      <c r="AM1048" s="11" t="s">
        <v>298</v>
      </c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 t="str">
        <f t="shared" si="318"/>
        <v>攻击一定次数后会投掷强力手雷</v>
      </c>
      <c r="BQ1048" s="11" t="str">
        <f ca="1" t="shared" si="307"/>
        <v>3级：攻击倍率增加&lt;q=attr_atk&gt;&lt;c=A6EC41&gt;480%&lt;/c&gt;</v>
      </c>
      <c r="BR1048" s="1">
        <f t="shared" si="321"/>
        <v>4</v>
      </c>
      <c r="BS1048" s="1">
        <f t="shared" si="322"/>
        <v>403</v>
      </c>
      <c r="BT1048" s="1">
        <f>COUNTIF($BS$10:BS1048,601)</f>
        <v>22</v>
      </c>
      <c r="BU1048" s="1">
        <f t="shared" si="323"/>
        <v>0</v>
      </c>
    </row>
    <row r="1049" spans="2:73">
      <c r="B1049" s="1" t="str">
        <f t="shared" si="319"/>
        <v>SkillDescBrief4100304</v>
      </c>
      <c r="C1049" s="1" t="str">
        <f t="shared" si="320"/>
        <v>SkillDescDetail410030404</v>
      </c>
      <c r="D1049" s="3">
        <v>410030404</v>
      </c>
      <c r="E1049" s="3">
        <v>4100304</v>
      </c>
      <c r="F1049" s="3">
        <v>4</v>
      </c>
      <c r="G1049" s="3" t="s">
        <v>332</v>
      </c>
      <c r="H1049" s="3">
        <f ca="1">ROUND(_xlfn.XLOOKUP($F1049,$D$1:$D$5,$E$1:$E$5)*OFFSET(H1049,5-F1049,0)/0.05,0)*0.05</f>
        <v>5.4</v>
      </c>
      <c r="I1049" s="3" t="s">
        <v>333</v>
      </c>
      <c r="J1049" s="3"/>
      <c r="K1049" s="3" t="s">
        <v>334</v>
      </c>
      <c r="L1049" s="3"/>
      <c r="M1049" s="3"/>
      <c r="N1049" s="3"/>
      <c r="O1049" s="3"/>
      <c r="P1049" s="3"/>
      <c r="Q1049" s="3" t="s">
        <v>335</v>
      </c>
      <c r="R1049" s="3"/>
      <c r="S1049" s="3" t="str">
        <f ca="1">IF(H1049="","",$B$2&amp;G1049&amp;$B$2&amp;$B$1&amp;H1049)</f>
        <v>"AtkPower":5.4</v>
      </c>
      <c r="T1049" s="3" t="str">
        <f>IF(J1049="","",$B$2&amp;I1049&amp;$B$2&amp;$B$1&amp;J1049)</f>
        <v/>
      </c>
      <c r="U1049" s="3" t="str">
        <f>IF(L1049="","",$B$2&amp;K1049&amp;$B$2&amp;$B$1&amp;L1049)</f>
        <v/>
      </c>
      <c r="V1049" s="3" t="str">
        <f>IF(N1049="","",$B$2&amp;M1049&amp;$B$2&amp;$B$1&amp;N1049)</f>
        <v/>
      </c>
      <c r="W1049" s="3" t="str">
        <f>IF(P1049="","",$B$2&amp;O1049&amp;$B$2&amp;$B$1&amp;P1049)</f>
        <v/>
      </c>
      <c r="X1049" s="3" t="str">
        <f>IF(R1049="","",$B$2&amp;Q1049&amp;$B$2&amp;$B$1&amp;R1049)</f>
        <v/>
      </c>
      <c r="Y1049" s="3" t="str">
        <f ca="1" t="shared" si="316"/>
        <v>{"AtkPower":5.4}</v>
      </c>
      <c r="Z1049" s="11" t="s">
        <v>626</v>
      </c>
      <c r="AA1049" s="11" t="str">
        <f ca="1" t="shared" si="309"/>
        <v>4级：攻击倍率增加&lt;q=attr_atk&gt;&lt;c=A6EC41&gt;540%&lt;/c&gt;</v>
      </c>
      <c r="AB1049" s="11"/>
      <c r="AC1049" s="11"/>
      <c r="AD1049" s="11">
        <v>4</v>
      </c>
      <c r="AE1049" s="11"/>
      <c r="AF1049" s="11" t="s">
        <v>345</v>
      </c>
      <c r="AG1049" s="11"/>
      <c r="AH1049" s="11"/>
      <c r="AI1049" s="11"/>
      <c r="AJ1049" s="11" t="s">
        <v>629</v>
      </c>
      <c r="AK1049" s="11" t="str">
        <f t="shared" si="325"/>
        <v>&lt;q=attr_atk&gt;&lt;c=A6EC41&gt;</v>
      </c>
      <c r="AL1049" s="11" t="str">
        <f ca="1" t="shared" si="326"/>
        <v>540%</v>
      </c>
      <c r="AM1049" s="11" t="s">
        <v>298</v>
      </c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 t="str">
        <f t="shared" si="318"/>
        <v>攻击一定次数后会投掷强力手雷</v>
      </c>
      <c r="BQ1049" s="11" t="str">
        <f ca="1" t="shared" si="307"/>
        <v>4级：攻击倍率增加&lt;q=attr_atk&gt;&lt;c=A6EC41&gt;540%&lt;/c&gt;</v>
      </c>
      <c r="BR1049" s="1">
        <f t="shared" si="321"/>
        <v>4</v>
      </c>
      <c r="BS1049" s="1">
        <f t="shared" si="322"/>
        <v>404</v>
      </c>
      <c r="BT1049" s="1">
        <f>COUNTIF($BS$10:BS1049,601)</f>
        <v>22</v>
      </c>
      <c r="BU1049" s="1">
        <f t="shared" si="323"/>
        <v>0</v>
      </c>
    </row>
    <row r="1050" spans="2:73">
      <c r="B1050" s="1" t="str">
        <f t="shared" si="319"/>
        <v>SkillDescBrief4100304</v>
      </c>
      <c r="C1050" s="1" t="str">
        <f t="shared" si="320"/>
        <v>SkillDescDetail410030405</v>
      </c>
      <c r="D1050" s="3">
        <v>410030405</v>
      </c>
      <c r="E1050" s="3">
        <v>4100304</v>
      </c>
      <c r="F1050" s="3">
        <v>5</v>
      </c>
      <c r="G1050" s="3" t="s">
        <v>332</v>
      </c>
      <c r="H1050" s="3">
        <v>6</v>
      </c>
      <c r="I1050" s="3" t="s">
        <v>333</v>
      </c>
      <c r="J1050" s="3"/>
      <c r="K1050" s="3" t="s">
        <v>334</v>
      </c>
      <c r="L1050" s="3"/>
      <c r="M1050" s="3"/>
      <c r="N1050" s="3"/>
      <c r="O1050" s="3"/>
      <c r="P1050" s="3"/>
      <c r="Q1050" s="3" t="s">
        <v>335</v>
      </c>
      <c r="R1050" s="3"/>
      <c r="S1050" s="3" t="str">
        <f>IF(H1050="","",$B$2&amp;G1050&amp;$B$2&amp;$B$1&amp;H1050)</f>
        <v>"AtkPower":6</v>
      </c>
      <c r="T1050" s="3" t="str">
        <f>IF(J1050="","",$B$2&amp;I1050&amp;$B$2&amp;$B$1&amp;J1050)</f>
        <v/>
      </c>
      <c r="U1050" s="3" t="str">
        <f>IF(L1050="","",$B$2&amp;K1050&amp;$B$2&amp;$B$1&amp;L1050)</f>
        <v/>
      </c>
      <c r="V1050" s="3" t="str">
        <f>IF(N1050="","",$B$2&amp;M1050&amp;$B$2&amp;$B$1&amp;N1050)</f>
        <v/>
      </c>
      <c r="W1050" s="3" t="str">
        <f>IF(P1050="","",$B$2&amp;O1050&amp;$B$2&amp;$B$1&amp;P1050)</f>
        <v/>
      </c>
      <c r="X1050" s="3" t="str">
        <f>IF(R1050="","",$B$2&amp;Q1050&amp;$B$2&amp;$B$1&amp;R1050)</f>
        <v/>
      </c>
      <c r="Y1050" s="3" t="str">
        <f t="shared" si="316"/>
        <v>{"AtkPower":6}</v>
      </c>
      <c r="Z1050" s="11" t="s">
        <v>626</v>
      </c>
      <c r="AA1050" s="11" t="str">
        <f t="shared" si="309"/>
        <v>5级：攻击倍率增加&lt;q=attr_atk&gt;&lt;c=A6EC41&gt;600%&lt;/c&gt;</v>
      </c>
      <c r="AB1050" s="11"/>
      <c r="AC1050" s="11"/>
      <c r="AD1050" s="11">
        <v>5</v>
      </c>
      <c r="AE1050" s="11"/>
      <c r="AF1050" s="11" t="s">
        <v>345</v>
      </c>
      <c r="AG1050" s="11"/>
      <c r="AH1050" s="11"/>
      <c r="AI1050" s="11"/>
      <c r="AJ1050" s="11" t="s">
        <v>629</v>
      </c>
      <c r="AK1050" s="11" t="str">
        <f t="shared" si="325"/>
        <v>&lt;q=attr_atk&gt;&lt;c=A6EC41&gt;</v>
      </c>
      <c r="AL1050" s="11" t="str">
        <f t="shared" si="326"/>
        <v>600%</v>
      </c>
      <c r="AM1050" s="11" t="s">
        <v>298</v>
      </c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 t="str">
        <f t="shared" si="318"/>
        <v>攻击一定次数后会投掷强力手雷</v>
      </c>
      <c r="BQ1050" s="11" t="str">
        <f t="shared" si="307"/>
        <v>5级：攻击倍率增加&lt;q=attr_atk&gt;&lt;c=A6EC41&gt;600%&lt;/c&gt;</v>
      </c>
      <c r="BR1050" s="1">
        <f t="shared" si="321"/>
        <v>4</v>
      </c>
      <c r="BS1050" s="1">
        <f t="shared" si="322"/>
        <v>405</v>
      </c>
      <c r="BT1050" s="1">
        <f>COUNTIF($BS$10:BS1050,601)</f>
        <v>22</v>
      </c>
      <c r="BU1050" s="1">
        <f t="shared" si="323"/>
        <v>0</v>
      </c>
    </row>
    <row r="1051" spans="2:73">
      <c r="B1051" s="1" t="str">
        <f t="shared" si="319"/>
        <v>SkillDescBrief// 战斗被动</v>
      </c>
      <c r="C1051" s="1" t="str">
        <f t="shared" si="320"/>
        <v>SkillDescDetail// 战斗被动2</v>
      </c>
      <c r="D1051" s="7" t="s">
        <v>338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 t="str">
        <f t="shared" si="316"/>
        <v/>
      </c>
      <c r="Z1051" s="10" t="s">
        <v>336</v>
      </c>
      <c r="AA1051" s="10" t="str">
        <f t="shared" si="309"/>
        <v/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 t="str">
        <f t="shared" si="318"/>
        <v/>
      </c>
      <c r="BQ1051" s="10" t="str">
        <f t="shared" si="307"/>
        <v/>
      </c>
      <c r="BR1051" s="1">
        <f t="shared" si="321"/>
        <v>0</v>
      </c>
      <c r="BS1051" s="1">
        <f t="shared" si="322"/>
        <v>0</v>
      </c>
      <c r="BT1051" s="1">
        <f>COUNTIF($BS$10:BS1051,601)</f>
        <v>22</v>
      </c>
      <c r="BU1051" s="1">
        <f t="shared" si="323"/>
        <v>0</v>
      </c>
    </row>
    <row r="1052" spans="2:73">
      <c r="B1052" s="1" t="str">
        <f t="shared" si="319"/>
        <v>SkillDescBrief4100305</v>
      </c>
      <c r="C1052" s="1" t="str">
        <f t="shared" si="320"/>
        <v>SkillDescDetail410030501</v>
      </c>
      <c r="D1052" s="3">
        <v>410030501</v>
      </c>
      <c r="E1052" s="3">
        <v>4100305</v>
      </c>
      <c r="F1052" s="3">
        <v>1</v>
      </c>
      <c r="G1052" s="3" t="s">
        <v>332</v>
      </c>
      <c r="H1052" s="3"/>
      <c r="I1052" s="3" t="s">
        <v>333</v>
      </c>
      <c r="J1052" s="3"/>
      <c r="K1052" s="3" t="s">
        <v>334</v>
      </c>
      <c r="L1052" s="3"/>
      <c r="M1052" s="3"/>
      <c r="N1052" s="3"/>
      <c r="O1052" s="3"/>
      <c r="P1052" s="3"/>
      <c r="Q1052" s="3" t="s">
        <v>335</v>
      </c>
      <c r="R1052" s="3"/>
      <c r="S1052" s="3" t="str">
        <f>IF(H1052="","",$B$2&amp;G1052&amp;$B$2&amp;$B$1&amp;H1052)</f>
        <v/>
      </c>
      <c r="T1052" s="3" t="str">
        <f>IF(J1052="","",$B$2&amp;I1052&amp;$B$2&amp;$B$1&amp;J1052)</f>
        <v/>
      </c>
      <c r="U1052" s="3" t="str">
        <f>IF(L1052="","",$B$2&amp;K1052&amp;$B$2&amp;$B$1&amp;L1052)</f>
        <v/>
      </c>
      <c r="V1052" s="3" t="str">
        <f>IF(N1052="","",$B$2&amp;M1052&amp;$B$2&amp;$B$1&amp;N1052)</f>
        <v/>
      </c>
      <c r="W1052" s="3" t="str">
        <f>IF(P1052="","",$B$2&amp;O1052&amp;$B$2&amp;$B$1&amp;P1052)</f>
        <v/>
      </c>
      <c r="X1052" s="3" t="str">
        <f>IF(R1052="","",$B$2&amp;Q1052&amp;$B$2&amp;$B$1&amp;R1052)</f>
        <v/>
      </c>
      <c r="Y1052" s="3" t="str">
        <f t="shared" si="316"/>
        <v>{}</v>
      </c>
      <c r="Z1052" s="11" t="s">
        <v>336</v>
      </c>
      <c r="AA1052" s="11" t="str">
        <f t="shared" si="309"/>
        <v/>
      </c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 t="str">
        <f t="shared" si="318"/>
        <v/>
      </c>
      <c r="BQ1052" s="11" t="str">
        <f t="shared" si="307"/>
        <v/>
      </c>
      <c r="BR1052" s="1">
        <f t="shared" si="321"/>
        <v>5</v>
      </c>
      <c r="BS1052" s="1">
        <f t="shared" si="322"/>
        <v>501</v>
      </c>
      <c r="BT1052" s="1">
        <f>COUNTIF($BS$10:BS1052,601)</f>
        <v>22</v>
      </c>
      <c r="BU1052" s="1">
        <f t="shared" si="323"/>
        <v>0</v>
      </c>
    </row>
    <row r="1053" spans="2:73">
      <c r="B1053" s="1" t="str">
        <f t="shared" si="319"/>
        <v>SkillDescBrief4100305</v>
      </c>
      <c r="C1053" s="1" t="str">
        <f t="shared" si="320"/>
        <v>SkillDescDetail410030502</v>
      </c>
      <c r="D1053" s="3">
        <v>410030502</v>
      </c>
      <c r="E1053" s="3">
        <v>4100305</v>
      </c>
      <c r="F1053" s="3">
        <v>2</v>
      </c>
      <c r="G1053" s="3" t="s">
        <v>332</v>
      </c>
      <c r="H1053" s="3"/>
      <c r="I1053" s="3" t="s">
        <v>333</v>
      </c>
      <c r="J1053" s="3"/>
      <c r="K1053" s="3" t="s">
        <v>334</v>
      </c>
      <c r="L1053" s="3"/>
      <c r="M1053" s="3"/>
      <c r="N1053" s="3"/>
      <c r="O1053" s="3"/>
      <c r="P1053" s="3"/>
      <c r="Q1053" s="3" t="s">
        <v>335</v>
      </c>
      <c r="R1053" s="3"/>
      <c r="S1053" s="3" t="str">
        <f>IF(H1053="","",$B$2&amp;G1053&amp;$B$2&amp;$B$1&amp;H1053)</f>
        <v/>
      </c>
      <c r="T1053" s="3" t="str">
        <f>IF(J1053="","",$B$2&amp;I1053&amp;$B$2&amp;$B$1&amp;J1053)</f>
        <v/>
      </c>
      <c r="U1053" s="3" t="str">
        <f>IF(L1053="","",$B$2&amp;K1053&amp;$B$2&amp;$B$1&amp;L1053)</f>
        <v/>
      </c>
      <c r="V1053" s="3" t="str">
        <f>IF(N1053="","",$B$2&amp;M1053&amp;$B$2&amp;$B$1&amp;N1053)</f>
        <v/>
      </c>
      <c r="W1053" s="3" t="str">
        <f>IF(P1053="","",$B$2&amp;O1053&amp;$B$2&amp;$B$1&amp;P1053)</f>
        <v/>
      </c>
      <c r="X1053" s="3" t="str">
        <f>IF(R1053="","",$B$2&amp;Q1053&amp;$B$2&amp;$B$1&amp;R1053)</f>
        <v/>
      </c>
      <c r="Y1053" s="3" t="str">
        <f t="shared" si="316"/>
        <v>{}</v>
      </c>
      <c r="Z1053" s="11" t="s">
        <v>336</v>
      </c>
      <c r="AA1053" s="11" t="str">
        <f t="shared" si="309"/>
        <v/>
      </c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 t="str">
        <f t="shared" si="318"/>
        <v/>
      </c>
      <c r="BQ1053" s="11" t="str">
        <f t="shared" si="307"/>
        <v/>
      </c>
      <c r="BR1053" s="1">
        <f t="shared" si="321"/>
        <v>5</v>
      </c>
      <c r="BS1053" s="1">
        <f t="shared" si="322"/>
        <v>502</v>
      </c>
      <c r="BT1053" s="1">
        <f>COUNTIF($BS$10:BS1053,601)</f>
        <v>22</v>
      </c>
      <c r="BU1053" s="1">
        <f t="shared" si="323"/>
        <v>0</v>
      </c>
    </row>
    <row r="1054" spans="2:73">
      <c r="B1054" s="1" t="str">
        <f t="shared" si="319"/>
        <v>SkillDescBrief4100305</v>
      </c>
      <c r="C1054" s="1" t="str">
        <f t="shared" si="320"/>
        <v>SkillDescDetail410030503</v>
      </c>
      <c r="D1054" s="3">
        <v>410030503</v>
      </c>
      <c r="E1054" s="3">
        <v>4100305</v>
      </c>
      <c r="F1054" s="3">
        <v>3</v>
      </c>
      <c r="G1054" s="3" t="s">
        <v>332</v>
      </c>
      <c r="H1054" s="3"/>
      <c r="I1054" s="3" t="s">
        <v>333</v>
      </c>
      <c r="J1054" s="3"/>
      <c r="K1054" s="3" t="s">
        <v>334</v>
      </c>
      <c r="L1054" s="3"/>
      <c r="M1054" s="3"/>
      <c r="N1054" s="3"/>
      <c r="O1054" s="3"/>
      <c r="P1054" s="3"/>
      <c r="Q1054" s="3" t="s">
        <v>335</v>
      </c>
      <c r="R1054" s="3"/>
      <c r="S1054" s="3" t="str">
        <f>IF(H1054="","",$B$2&amp;G1054&amp;$B$2&amp;$B$1&amp;H1054)</f>
        <v/>
      </c>
      <c r="T1054" s="3" t="str">
        <f>IF(J1054="","",$B$2&amp;I1054&amp;$B$2&amp;$B$1&amp;J1054)</f>
        <v/>
      </c>
      <c r="U1054" s="3" t="str">
        <f>IF(L1054="","",$B$2&amp;K1054&amp;$B$2&amp;$B$1&amp;L1054)</f>
        <v/>
      </c>
      <c r="V1054" s="3" t="str">
        <f>IF(N1054="","",$B$2&amp;M1054&amp;$B$2&amp;$B$1&amp;N1054)</f>
        <v/>
      </c>
      <c r="W1054" s="3" t="str">
        <f>IF(P1054="","",$B$2&amp;O1054&amp;$B$2&amp;$B$1&amp;P1054)</f>
        <v/>
      </c>
      <c r="X1054" s="3" t="str">
        <f>IF(R1054="","",$B$2&amp;Q1054&amp;$B$2&amp;$B$1&amp;R1054)</f>
        <v/>
      </c>
      <c r="Y1054" s="3" t="str">
        <f t="shared" si="316"/>
        <v>{}</v>
      </c>
      <c r="Z1054" s="11" t="s">
        <v>336</v>
      </c>
      <c r="AA1054" s="11" t="str">
        <f t="shared" si="309"/>
        <v/>
      </c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 t="str">
        <f t="shared" si="318"/>
        <v/>
      </c>
      <c r="BQ1054" s="11" t="str">
        <f t="shared" si="307"/>
        <v/>
      </c>
      <c r="BR1054" s="1">
        <f t="shared" si="321"/>
        <v>5</v>
      </c>
      <c r="BS1054" s="1">
        <f t="shared" si="322"/>
        <v>503</v>
      </c>
      <c r="BT1054" s="1">
        <f>COUNTIF($BS$10:BS1054,601)</f>
        <v>22</v>
      </c>
      <c r="BU1054" s="1">
        <f t="shared" si="323"/>
        <v>0</v>
      </c>
    </row>
    <row r="1055" spans="2:73">
      <c r="B1055" s="1" t="str">
        <f t="shared" si="319"/>
        <v>SkillDescBrief4100305</v>
      </c>
      <c r="C1055" s="1" t="str">
        <f t="shared" si="320"/>
        <v>SkillDescDetail410030504</v>
      </c>
      <c r="D1055" s="3">
        <v>410030504</v>
      </c>
      <c r="E1055" s="3">
        <v>4100305</v>
      </c>
      <c r="F1055" s="3">
        <v>4</v>
      </c>
      <c r="G1055" s="3" t="s">
        <v>332</v>
      </c>
      <c r="H1055" s="3"/>
      <c r="I1055" s="3" t="s">
        <v>333</v>
      </c>
      <c r="J1055" s="3"/>
      <c r="K1055" s="3" t="s">
        <v>334</v>
      </c>
      <c r="L1055" s="3"/>
      <c r="M1055" s="3"/>
      <c r="N1055" s="3"/>
      <c r="O1055" s="3"/>
      <c r="P1055" s="3"/>
      <c r="Q1055" s="3" t="s">
        <v>335</v>
      </c>
      <c r="R1055" s="3"/>
      <c r="S1055" s="3" t="str">
        <f>IF(H1055="","",$B$2&amp;G1055&amp;$B$2&amp;$B$1&amp;H1055)</f>
        <v/>
      </c>
      <c r="T1055" s="3" t="str">
        <f>IF(J1055="","",$B$2&amp;I1055&amp;$B$2&amp;$B$1&amp;J1055)</f>
        <v/>
      </c>
      <c r="U1055" s="3" t="str">
        <f>IF(L1055="","",$B$2&amp;K1055&amp;$B$2&amp;$B$1&amp;L1055)</f>
        <v/>
      </c>
      <c r="V1055" s="3" t="str">
        <f>IF(N1055="","",$B$2&amp;M1055&amp;$B$2&amp;$B$1&amp;N1055)</f>
        <v/>
      </c>
      <c r="W1055" s="3" t="str">
        <f>IF(P1055="","",$B$2&amp;O1055&amp;$B$2&amp;$B$1&amp;P1055)</f>
        <v/>
      </c>
      <c r="X1055" s="3" t="str">
        <f>IF(R1055="","",$B$2&amp;Q1055&amp;$B$2&amp;$B$1&amp;R1055)</f>
        <v/>
      </c>
      <c r="Y1055" s="3" t="str">
        <f t="shared" si="316"/>
        <v>{}</v>
      </c>
      <c r="Z1055" s="11" t="s">
        <v>336</v>
      </c>
      <c r="AA1055" s="11" t="str">
        <f t="shared" si="309"/>
        <v/>
      </c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 t="str">
        <f t="shared" si="318"/>
        <v/>
      </c>
      <c r="BQ1055" s="11" t="str">
        <f t="shared" si="307"/>
        <v/>
      </c>
      <c r="BR1055" s="1">
        <f t="shared" si="321"/>
        <v>5</v>
      </c>
      <c r="BS1055" s="1">
        <f t="shared" si="322"/>
        <v>504</v>
      </c>
      <c r="BT1055" s="1">
        <f>COUNTIF($BS$10:BS1055,601)</f>
        <v>22</v>
      </c>
      <c r="BU1055" s="1">
        <f t="shared" si="323"/>
        <v>0</v>
      </c>
    </row>
    <row r="1056" spans="2:73">
      <c r="B1056" s="1" t="str">
        <f t="shared" si="319"/>
        <v>SkillDescBrief4100305</v>
      </c>
      <c r="C1056" s="1" t="str">
        <f t="shared" si="320"/>
        <v>SkillDescDetail410030505</v>
      </c>
      <c r="D1056" s="3">
        <v>410030505</v>
      </c>
      <c r="E1056" s="3">
        <v>4100305</v>
      </c>
      <c r="F1056" s="3">
        <v>5</v>
      </c>
      <c r="G1056" s="3" t="s">
        <v>332</v>
      </c>
      <c r="H1056" s="3"/>
      <c r="I1056" s="3" t="s">
        <v>333</v>
      </c>
      <c r="J1056" s="3"/>
      <c r="K1056" s="3" t="s">
        <v>334</v>
      </c>
      <c r="L1056" s="3"/>
      <c r="M1056" s="3"/>
      <c r="N1056" s="3"/>
      <c r="O1056" s="3"/>
      <c r="P1056" s="3"/>
      <c r="Q1056" s="3" t="s">
        <v>335</v>
      </c>
      <c r="R1056" s="3"/>
      <c r="S1056" s="3" t="str">
        <f>IF(H1056="","",$B$2&amp;G1056&amp;$B$2&amp;$B$1&amp;H1056)</f>
        <v/>
      </c>
      <c r="T1056" s="3" t="str">
        <f>IF(J1056="","",$B$2&amp;I1056&amp;$B$2&amp;$B$1&amp;J1056)</f>
        <v/>
      </c>
      <c r="U1056" s="3" t="str">
        <f>IF(L1056="","",$B$2&amp;K1056&amp;$B$2&amp;$B$1&amp;L1056)</f>
        <v/>
      </c>
      <c r="V1056" s="3" t="str">
        <f>IF(N1056="","",$B$2&amp;M1056&amp;$B$2&amp;$B$1&amp;N1056)</f>
        <v/>
      </c>
      <c r="W1056" s="3" t="str">
        <f>IF(P1056="","",$B$2&amp;O1056&amp;$B$2&amp;$B$1&amp;P1056)</f>
        <v/>
      </c>
      <c r="X1056" s="3" t="str">
        <f>IF(R1056="","",$B$2&amp;Q1056&amp;$B$2&amp;$B$1&amp;R1056)</f>
        <v/>
      </c>
      <c r="Y1056" s="3" t="str">
        <f t="shared" si="316"/>
        <v>{}</v>
      </c>
      <c r="Z1056" s="11" t="s">
        <v>336</v>
      </c>
      <c r="AA1056" s="11" t="str">
        <f t="shared" si="309"/>
        <v/>
      </c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 t="str">
        <f t="shared" si="318"/>
        <v/>
      </c>
      <c r="BQ1056" s="11" t="str">
        <f t="shared" si="307"/>
        <v/>
      </c>
      <c r="BR1056" s="1">
        <f t="shared" si="321"/>
        <v>5</v>
      </c>
      <c r="BS1056" s="1">
        <f t="shared" si="322"/>
        <v>505</v>
      </c>
      <c r="BT1056" s="1">
        <f>COUNTIF($BS$10:BS1056,601)</f>
        <v>22</v>
      </c>
      <c r="BU1056" s="1">
        <f t="shared" si="323"/>
        <v>0</v>
      </c>
    </row>
    <row r="1057" spans="2:73">
      <c r="B1057" s="1" t="str">
        <f t="shared" si="319"/>
        <v>SkillDescBrief// 战斗被动</v>
      </c>
      <c r="C1057" s="1" t="str">
        <f t="shared" si="320"/>
        <v>SkillDescDetail// 战斗被动3</v>
      </c>
      <c r="D1057" s="7" t="s">
        <v>339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 t="str">
        <f t="shared" si="316"/>
        <v/>
      </c>
      <c r="Z1057" s="10" t="s">
        <v>336</v>
      </c>
      <c r="AA1057" s="10" t="str">
        <f t="shared" si="309"/>
        <v/>
      </c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 t="str">
        <f t="shared" si="318"/>
        <v/>
      </c>
      <c r="BQ1057" s="10" t="str">
        <f t="shared" ref="BQ1057:BQ1120" si="327">AA1057</f>
        <v/>
      </c>
      <c r="BR1057" s="1">
        <f t="shared" si="321"/>
        <v>0</v>
      </c>
      <c r="BS1057" s="1">
        <f t="shared" si="322"/>
        <v>0</v>
      </c>
      <c r="BT1057" s="1">
        <f>COUNTIF($BS$10:BS1057,601)</f>
        <v>22</v>
      </c>
      <c r="BU1057" s="1">
        <f t="shared" si="323"/>
        <v>0</v>
      </c>
    </row>
    <row r="1058" spans="2:73">
      <c r="B1058" s="1" t="str">
        <f t="shared" si="319"/>
        <v>SkillDescBrief4100306</v>
      </c>
      <c r="C1058" s="1" t="str">
        <f t="shared" si="320"/>
        <v>SkillDescDetail410030601</v>
      </c>
      <c r="D1058" s="3">
        <v>410030601</v>
      </c>
      <c r="E1058" s="3">
        <v>4100306</v>
      </c>
      <c r="F1058" s="3">
        <v>1</v>
      </c>
      <c r="G1058" s="3" t="s">
        <v>332</v>
      </c>
      <c r="H1058" s="3"/>
      <c r="I1058" s="3" t="s">
        <v>333</v>
      </c>
      <c r="J1058" s="3"/>
      <c r="K1058" s="3" t="s">
        <v>334</v>
      </c>
      <c r="L1058" s="3"/>
      <c r="M1058" s="3"/>
      <c r="N1058" s="3"/>
      <c r="O1058" s="3"/>
      <c r="P1058" s="3"/>
      <c r="Q1058" s="3" t="s">
        <v>335</v>
      </c>
      <c r="R1058" s="3"/>
      <c r="S1058" s="3" t="str">
        <f>IF(H1058="","",$B$2&amp;G1058&amp;$B$2&amp;$B$1&amp;H1058)</f>
        <v/>
      </c>
      <c r="T1058" s="3" t="str">
        <f>IF(J1058="","",$B$2&amp;I1058&amp;$B$2&amp;$B$1&amp;J1058)</f>
        <v/>
      </c>
      <c r="U1058" s="3" t="str">
        <f>IF(L1058="","",$B$2&amp;K1058&amp;$B$2&amp;$B$1&amp;L1058)</f>
        <v/>
      </c>
      <c r="V1058" s="3" t="str">
        <f>IF(N1058="","",$B$2&amp;M1058&amp;$B$2&amp;$B$1&amp;N1058)</f>
        <v/>
      </c>
      <c r="W1058" s="3" t="str">
        <f>IF(P1058="","",$B$2&amp;O1058&amp;$B$2&amp;$B$1&amp;P1058)</f>
        <v/>
      </c>
      <c r="X1058" s="3" t="str">
        <f>IF(R1058="","",$B$2&amp;Q1058&amp;$B$2&amp;$B$1&amp;R1058)</f>
        <v/>
      </c>
      <c r="Y1058" s="3" t="str">
        <f t="shared" si="316"/>
        <v>{}</v>
      </c>
      <c r="Z1058" s="11" t="s">
        <v>367</v>
      </c>
      <c r="AA1058" s="11" t="str">
        <f t="shared" si="30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058" s="11"/>
      <c r="AC1058" s="11"/>
      <c r="AD1058" s="11"/>
      <c r="AE1058" s="11"/>
      <c r="AF1058" s="11"/>
      <c r="AG1058" s="11"/>
      <c r="AH1058" s="11"/>
      <c r="AI1058" s="11"/>
      <c r="AJ1058" s="11" t="s">
        <v>368</v>
      </c>
      <c r="AK1058" s="11" t="str">
        <f>$B$6</f>
        <v>&lt;c=A6EC41&gt;</v>
      </c>
      <c r="AL1058" s="11">
        <v>1</v>
      </c>
      <c r="AM1058" s="11" t="s">
        <v>298</v>
      </c>
      <c r="AN1058" s="11" t="s">
        <v>369</v>
      </c>
      <c r="AO1058" s="11" t="str">
        <f t="shared" ref="AO1058:AO1062" si="328">$B$8&amp;$B$6</f>
        <v>&lt;q=attr_atk&gt;&lt;c=A6EC41&gt;</v>
      </c>
      <c r="AP1058" s="11" t="str">
        <f t="shared" ref="AP1058:AP1062" si="329">ROUND($H1058*100,2)&amp;"%"</f>
        <v>0%</v>
      </c>
      <c r="AQ1058" s="11" t="s">
        <v>298</v>
      </c>
      <c r="AR1058" s="11" t="s">
        <v>370</v>
      </c>
      <c r="AS1058" s="11" t="str">
        <f>$B$6</f>
        <v>&lt;c=A6EC41&gt;</v>
      </c>
      <c r="AT1058" s="11">
        <v>1</v>
      </c>
      <c r="AU1058" s="11" t="s">
        <v>298</v>
      </c>
      <c r="AV1058" s="11" t="s">
        <v>371</v>
      </c>
      <c r="AW1058" s="11" t="str">
        <f>$B$6</f>
        <v>&lt;c=A6EC41&gt;</v>
      </c>
      <c r="AX1058" s="11">
        <v>6</v>
      </c>
      <c r="AY1058" s="11" t="s">
        <v>298</v>
      </c>
      <c r="AZ1058" s="11" t="s">
        <v>372</v>
      </c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 t="str">
        <f t="shared" si="318"/>
        <v>这是一个专属装备技能，它很好很强大</v>
      </c>
      <c r="BQ1058" s="11" t="str">
        <f t="shared" si="32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058" s="1">
        <f t="shared" si="321"/>
        <v>6</v>
      </c>
      <c r="BS1058" s="1">
        <f t="shared" si="322"/>
        <v>601</v>
      </c>
      <c r="BT1058" s="1">
        <f>COUNTIF($BS$10:BS1058,601)</f>
        <v>23</v>
      </c>
      <c r="BU1058" s="1">
        <f t="shared" si="323"/>
        <v>1</v>
      </c>
    </row>
    <row r="1059" spans="2:73">
      <c r="B1059" s="1" t="str">
        <f t="shared" si="319"/>
        <v>SkillDescBrief4100306</v>
      </c>
      <c r="C1059" s="1" t="str">
        <f t="shared" si="320"/>
        <v>SkillDescDetail410030602</v>
      </c>
      <c r="D1059" s="3">
        <v>410030602</v>
      </c>
      <c r="E1059" s="3">
        <v>4100306</v>
      </c>
      <c r="F1059" s="3">
        <v>2</v>
      </c>
      <c r="G1059" s="3" t="s">
        <v>332</v>
      </c>
      <c r="H1059" s="3"/>
      <c r="I1059" s="3" t="s">
        <v>333</v>
      </c>
      <c r="J1059" s="3"/>
      <c r="K1059" s="3" t="s">
        <v>334</v>
      </c>
      <c r="L1059" s="3"/>
      <c r="M1059" s="3"/>
      <c r="N1059" s="3"/>
      <c r="O1059" s="3"/>
      <c r="P1059" s="3"/>
      <c r="Q1059" s="3" t="s">
        <v>335</v>
      </c>
      <c r="R1059" s="3"/>
      <c r="S1059" s="3" t="str">
        <f>IF(H1059="","",$B$2&amp;G1059&amp;$B$2&amp;$B$1&amp;H1059)</f>
        <v/>
      </c>
      <c r="T1059" s="3" t="str">
        <f>IF(J1059="","",$B$2&amp;I1059&amp;$B$2&amp;$B$1&amp;J1059)</f>
        <v/>
      </c>
      <c r="U1059" s="3" t="str">
        <f>IF(L1059="","",$B$2&amp;K1059&amp;$B$2&amp;$B$1&amp;L1059)</f>
        <v/>
      </c>
      <c r="V1059" s="3" t="str">
        <f>IF(N1059="","",$B$2&amp;M1059&amp;$B$2&amp;$B$1&amp;N1059)</f>
        <v/>
      </c>
      <c r="W1059" s="3" t="str">
        <f>IF(P1059="","",$B$2&amp;O1059&amp;$B$2&amp;$B$1&amp;P1059)</f>
        <v/>
      </c>
      <c r="X1059" s="3" t="str">
        <f>IF(R1059="","",$B$2&amp;Q1059&amp;$B$2&amp;$B$1&amp;R1059)</f>
        <v/>
      </c>
      <c r="Y1059" s="3" t="str">
        <f t="shared" si="316"/>
        <v>{}</v>
      </c>
      <c r="Z1059" s="11" t="s">
        <v>367</v>
      </c>
      <c r="AA1059" s="11" t="str">
        <f t="shared" si="309"/>
        <v>2级：伤害提升至&lt;q=attr_atk&gt;&lt;c=A6EC41&gt;0%&lt;/c&gt;</v>
      </c>
      <c r="AB1059" s="11"/>
      <c r="AC1059" s="11"/>
      <c r="AD1059" s="11">
        <v>2</v>
      </c>
      <c r="AE1059" s="11"/>
      <c r="AF1059" s="11" t="s">
        <v>345</v>
      </c>
      <c r="AG1059" s="11"/>
      <c r="AH1059" s="11"/>
      <c r="AI1059" s="11"/>
      <c r="AJ1059" s="11"/>
      <c r="AK1059" s="11"/>
      <c r="AL1059" s="11"/>
      <c r="AM1059" s="11"/>
      <c r="AN1059" s="11" t="s">
        <v>346</v>
      </c>
      <c r="AO1059" s="11" t="str">
        <f t="shared" si="328"/>
        <v>&lt;q=attr_atk&gt;&lt;c=A6EC41&gt;</v>
      </c>
      <c r="AP1059" s="11" t="str">
        <f t="shared" si="329"/>
        <v>0%</v>
      </c>
      <c r="AQ1059" s="11" t="s">
        <v>298</v>
      </c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 t="str">
        <f t="shared" si="318"/>
        <v>这是一个专属装备技能，它很好很强大</v>
      </c>
      <c r="BQ1059" s="11" t="str">
        <f t="shared" si="327"/>
        <v>2级：伤害提升至&lt;q=attr_atk&gt;&lt;c=A6EC41&gt;0%&lt;/c&gt;</v>
      </c>
      <c r="BR1059" s="1">
        <f t="shared" si="321"/>
        <v>6</v>
      </c>
      <c r="BS1059" s="1">
        <f t="shared" si="322"/>
        <v>602</v>
      </c>
      <c r="BT1059" s="1">
        <f>COUNTIF($BS$10:BS1059,601)</f>
        <v>23</v>
      </c>
      <c r="BU1059" s="1">
        <f t="shared" si="323"/>
        <v>1</v>
      </c>
    </row>
    <row r="1060" spans="2:73">
      <c r="B1060" s="1" t="str">
        <f t="shared" si="319"/>
        <v>SkillDescBrief4100306</v>
      </c>
      <c r="C1060" s="1" t="str">
        <f t="shared" si="320"/>
        <v>SkillDescDetail410030603</v>
      </c>
      <c r="D1060" s="3">
        <v>410030603</v>
      </c>
      <c r="E1060" s="3">
        <v>4100306</v>
      </c>
      <c r="F1060" s="3">
        <v>3</v>
      </c>
      <c r="G1060" s="3" t="s">
        <v>332</v>
      </c>
      <c r="H1060" s="3"/>
      <c r="I1060" s="3" t="s">
        <v>333</v>
      </c>
      <c r="J1060" s="3"/>
      <c r="K1060" s="3" t="s">
        <v>334</v>
      </c>
      <c r="L1060" s="3"/>
      <c r="M1060" s="3"/>
      <c r="N1060" s="3"/>
      <c r="O1060" s="3"/>
      <c r="P1060" s="3"/>
      <c r="Q1060" s="3" t="s">
        <v>335</v>
      </c>
      <c r="R1060" s="3"/>
      <c r="S1060" s="3" t="str">
        <f>IF(H1060="","",$B$2&amp;G1060&amp;$B$2&amp;$B$1&amp;H1060)</f>
        <v/>
      </c>
      <c r="T1060" s="3" t="str">
        <f>IF(J1060="","",$B$2&amp;I1060&amp;$B$2&amp;$B$1&amp;J1060)</f>
        <v/>
      </c>
      <c r="U1060" s="3" t="str">
        <f>IF(L1060="","",$B$2&amp;K1060&amp;$B$2&amp;$B$1&amp;L1060)</f>
        <v/>
      </c>
      <c r="V1060" s="3" t="str">
        <f>IF(N1060="","",$B$2&amp;M1060&amp;$B$2&amp;$B$1&amp;N1060)</f>
        <v/>
      </c>
      <c r="W1060" s="3" t="str">
        <f>IF(P1060="","",$B$2&amp;O1060&amp;$B$2&amp;$B$1&amp;P1060)</f>
        <v/>
      </c>
      <c r="X1060" s="3" t="str">
        <f>IF(R1060="","",$B$2&amp;Q1060&amp;$B$2&amp;$B$1&amp;R1060)</f>
        <v/>
      </c>
      <c r="Y1060" s="3" t="str">
        <f t="shared" si="316"/>
        <v>{}</v>
      </c>
      <c r="Z1060" s="11" t="s">
        <v>367</v>
      </c>
      <c r="AA1060" s="11" t="str">
        <f t="shared" si="309"/>
        <v>3级：伤害提升至&lt;q=attr_atk&gt;&lt;c=A6EC41&gt;0%&lt;/c&gt;</v>
      </c>
      <c r="AB1060" s="11"/>
      <c r="AC1060" s="11"/>
      <c r="AD1060" s="11">
        <v>3</v>
      </c>
      <c r="AE1060" s="11"/>
      <c r="AF1060" s="11" t="s">
        <v>345</v>
      </c>
      <c r="AG1060" s="11"/>
      <c r="AH1060" s="11"/>
      <c r="AI1060" s="11"/>
      <c r="AJ1060" s="11"/>
      <c r="AK1060" s="11"/>
      <c r="AL1060" s="11"/>
      <c r="AM1060" s="11"/>
      <c r="AN1060" s="11" t="s">
        <v>346</v>
      </c>
      <c r="AO1060" s="11" t="str">
        <f t="shared" si="328"/>
        <v>&lt;q=attr_atk&gt;&lt;c=A6EC41&gt;</v>
      </c>
      <c r="AP1060" s="11" t="str">
        <f t="shared" si="329"/>
        <v>0%</v>
      </c>
      <c r="AQ1060" s="11" t="s">
        <v>298</v>
      </c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 t="str">
        <f t="shared" si="318"/>
        <v>这是一个专属装备技能，它很好很强大</v>
      </c>
      <c r="BQ1060" s="11" t="str">
        <f t="shared" si="327"/>
        <v>3级：伤害提升至&lt;q=attr_atk&gt;&lt;c=A6EC41&gt;0%&lt;/c&gt;</v>
      </c>
      <c r="BR1060" s="1">
        <f t="shared" si="321"/>
        <v>6</v>
      </c>
      <c r="BS1060" s="1">
        <f t="shared" si="322"/>
        <v>603</v>
      </c>
      <c r="BT1060" s="1">
        <f>COUNTIF($BS$10:BS1060,601)</f>
        <v>23</v>
      </c>
      <c r="BU1060" s="1">
        <f t="shared" si="323"/>
        <v>1</v>
      </c>
    </row>
    <row r="1061" spans="2:73">
      <c r="B1061" s="1" t="str">
        <f t="shared" si="319"/>
        <v>SkillDescBrief4100306</v>
      </c>
      <c r="C1061" s="1" t="str">
        <f t="shared" si="320"/>
        <v>SkillDescDetail410030604</v>
      </c>
      <c r="D1061" s="3">
        <v>410030604</v>
      </c>
      <c r="E1061" s="3">
        <v>4100306</v>
      </c>
      <c r="F1061" s="3">
        <v>4</v>
      </c>
      <c r="G1061" s="3" t="s">
        <v>332</v>
      </c>
      <c r="H1061" s="3"/>
      <c r="I1061" s="3" t="s">
        <v>333</v>
      </c>
      <c r="J1061" s="3"/>
      <c r="K1061" s="3" t="s">
        <v>334</v>
      </c>
      <c r="L1061" s="3"/>
      <c r="M1061" s="3"/>
      <c r="N1061" s="3"/>
      <c r="O1061" s="3"/>
      <c r="P1061" s="3"/>
      <c r="Q1061" s="3" t="s">
        <v>335</v>
      </c>
      <c r="R1061" s="3"/>
      <c r="S1061" s="3" t="str">
        <f>IF(H1061="","",$B$2&amp;G1061&amp;$B$2&amp;$B$1&amp;H1061)</f>
        <v/>
      </c>
      <c r="T1061" s="3" t="str">
        <f>IF(J1061="","",$B$2&amp;I1061&amp;$B$2&amp;$B$1&amp;J1061)</f>
        <v/>
      </c>
      <c r="U1061" s="3" t="str">
        <f>IF(L1061="","",$B$2&amp;K1061&amp;$B$2&amp;$B$1&amp;L1061)</f>
        <v/>
      </c>
      <c r="V1061" s="3" t="str">
        <f>IF(N1061="","",$B$2&amp;M1061&amp;$B$2&amp;$B$1&amp;N1061)</f>
        <v/>
      </c>
      <c r="W1061" s="3" t="str">
        <f>IF(P1061="","",$B$2&amp;O1061&amp;$B$2&amp;$B$1&amp;P1061)</f>
        <v/>
      </c>
      <c r="X1061" s="3" t="str">
        <f>IF(R1061="","",$B$2&amp;Q1061&amp;$B$2&amp;$B$1&amp;R1061)</f>
        <v/>
      </c>
      <c r="Y1061" s="3" t="str">
        <f t="shared" si="316"/>
        <v>{}</v>
      </c>
      <c r="Z1061" s="11" t="s">
        <v>367</v>
      </c>
      <c r="AA1061" s="11" t="str">
        <f t="shared" si="309"/>
        <v>4级：伤害提升至&lt;q=attr_atk&gt;&lt;c=A6EC41&gt;0%&lt;/c&gt;</v>
      </c>
      <c r="AB1061" s="11"/>
      <c r="AC1061" s="11"/>
      <c r="AD1061" s="11">
        <v>4</v>
      </c>
      <c r="AE1061" s="11"/>
      <c r="AF1061" s="11" t="s">
        <v>345</v>
      </c>
      <c r="AG1061" s="11"/>
      <c r="AH1061" s="11"/>
      <c r="AI1061" s="11"/>
      <c r="AJ1061" s="11"/>
      <c r="AK1061" s="11"/>
      <c r="AL1061" s="11"/>
      <c r="AM1061" s="11"/>
      <c r="AN1061" s="11" t="s">
        <v>346</v>
      </c>
      <c r="AO1061" s="11" t="str">
        <f t="shared" si="328"/>
        <v>&lt;q=attr_atk&gt;&lt;c=A6EC41&gt;</v>
      </c>
      <c r="AP1061" s="11" t="str">
        <f t="shared" si="329"/>
        <v>0%</v>
      </c>
      <c r="AQ1061" s="11" t="s">
        <v>298</v>
      </c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 t="str">
        <f t="shared" si="318"/>
        <v>这是一个专属装备技能，它很好很强大</v>
      </c>
      <c r="BQ1061" s="11" t="str">
        <f t="shared" si="327"/>
        <v>4级：伤害提升至&lt;q=attr_atk&gt;&lt;c=A6EC41&gt;0%&lt;/c&gt;</v>
      </c>
      <c r="BR1061" s="1">
        <f t="shared" si="321"/>
        <v>6</v>
      </c>
      <c r="BS1061" s="1">
        <f t="shared" si="322"/>
        <v>604</v>
      </c>
      <c r="BT1061" s="1">
        <f>COUNTIF($BS$10:BS1061,601)</f>
        <v>23</v>
      </c>
      <c r="BU1061" s="1">
        <f t="shared" si="323"/>
        <v>1</v>
      </c>
    </row>
    <row r="1062" spans="2:73">
      <c r="B1062" s="1" t="str">
        <f t="shared" si="319"/>
        <v>SkillDescBrief4100306</v>
      </c>
      <c r="C1062" s="1" t="str">
        <f t="shared" si="320"/>
        <v>SkillDescDetail410030605</v>
      </c>
      <c r="D1062" s="3">
        <v>410030605</v>
      </c>
      <c r="E1062" s="3">
        <v>4100306</v>
      </c>
      <c r="F1062" s="3">
        <v>5</v>
      </c>
      <c r="G1062" s="3" t="s">
        <v>332</v>
      </c>
      <c r="H1062" s="3"/>
      <c r="I1062" s="3" t="s">
        <v>333</v>
      </c>
      <c r="J1062" s="3"/>
      <c r="K1062" s="3" t="s">
        <v>334</v>
      </c>
      <c r="L1062" s="3"/>
      <c r="M1062" s="3"/>
      <c r="N1062" s="3"/>
      <c r="O1062" s="3"/>
      <c r="P1062" s="3"/>
      <c r="Q1062" s="3" t="s">
        <v>335</v>
      </c>
      <c r="R1062" s="3"/>
      <c r="S1062" s="3" t="str">
        <f>IF(H1062="","",$B$2&amp;G1062&amp;$B$2&amp;$B$1&amp;H1062)</f>
        <v/>
      </c>
      <c r="T1062" s="3" t="str">
        <f>IF(J1062="","",$B$2&amp;I1062&amp;$B$2&amp;$B$1&amp;J1062)</f>
        <v/>
      </c>
      <c r="U1062" s="3" t="str">
        <f>IF(L1062="","",$B$2&amp;K1062&amp;$B$2&amp;$B$1&amp;L1062)</f>
        <v/>
      </c>
      <c r="V1062" s="3" t="str">
        <f>IF(N1062="","",$B$2&amp;M1062&amp;$B$2&amp;$B$1&amp;N1062)</f>
        <v/>
      </c>
      <c r="W1062" s="3" t="str">
        <f>IF(P1062="","",$B$2&amp;O1062&amp;$B$2&amp;$B$1&amp;P1062)</f>
        <v/>
      </c>
      <c r="X1062" s="3" t="str">
        <f>IF(R1062="","",$B$2&amp;Q1062&amp;$B$2&amp;$B$1&amp;R1062)</f>
        <v/>
      </c>
      <c r="Y1062" s="3" t="str">
        <f t="shared" si="316"/>
        <v>{}</v>
      </c>
      <c r="Z1062" s="11" t="s">
        <v>373</v>
      </c>
      <c r="AA1062" s="11" t="str">
        <f t="shared" si="309"/>
        <v>5级：伤害提升至&lt;q=attr_atk&gt;&lt;c=A6EC41&gt;0%&lt;/c&gt;</v>
      </c>
      <c r="AB1062" s="11"/>
      <c r="AC1062" s="11"/>
      <c r="AD1062" s="11">
        <v>5</v>
      </c>
      <c r="AE1062" s="11"/>
      <c r="AF1062" s="11" t="s">
        <v>345</v>
      </c>
      <c r="AG1062" s="11"/>
      <c r="AH1062" s="11"/>
      <c r="AI1062" s="11"/>
      <c r="AJ1062" s="11"/>
      <c r="AK1062" s="11"/>
      <c r="AL1062" s="11"/>
      <c r="AM1062" s="11"/>
      <c r="AN1062" s="11" t="s">
        <v>346</v>
      </c>
      <c r="AO1062" s="11" t="str">
        <f t="shared" si="328"/>
        <v>&lt;q=attr_atk&gt;&lt;c=A6EC41&gt;</v>
      </c>
      <c r="AP1062" s="11" t="str">
        <f t="shared" si="329"/>
        <v>0%</v>
      </c>
      <c r="AQ1062" s="11" t="s">
        <v>298</v>
      </c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 t="str">
        <f t="shared" si="318"/>
        <v>这是一个专属装备技能，它非常好非常强大</v>
      </c>
      <c r="BQ1062" s="11" t="str">
        <f t="shared" si="327"/>
        <v>5级：伤害提升至&lt;q=attr_atk&gt;&lt;c=A6EC41&gt;0%&lt;/c&gt;</v>
      </c>
      <c r="BR1062" s="1">
        <f t="shared" si="321"/>
        <v>6</v>
      </c>
      <c r="BS1062" s="1">
        <f t="shared" si="322"/>
        <v>605</v>
      </c>
      <c r="BT1062" s="1">
        <f>COUNTIF($BS$10:BS1062,601)</f>
        <v>23</v>
      </c>
      <c r="BU1062" s="1">
        <f t="shared" si="323"/>
        <v>1</v>
      </c>
    </row>
    <row r="1063" spans="2:73">
      <c r="B1063" s="1" t="str">
        <f t="shared" si="319"/>
        <v>SkillDescBrief// 战斗被动</v>
      </c>
      <c r="C1063" s="1" t="str">
        <f t="shared" si="320"/>
        <v>SkillDescDetail// 战斗被动4</v>
      </c>
      <c r="D1063" s="7" t="s">
        <v>340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 t="str">
        <f t="shared" si="316"/>
        <v/>
      </c>
      <c r="Z1063" s="10" t="s">
        <v>336</v>
      </c>
      <c r="AA1063" s="10" t="str">
        <f t="shared" si="309"/>
        <v/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 t="str">
        <f t="shared" si="318"/>
        <v/>
      </c>
      <c r="BQ1063" s="10" t="str">
        <f t="shared" si="327"/>
        <v/>
      </c>
      <c r="BR1063" s="1">
        <f t="shared" si="321"/>
        <v>0</v>
      </c>
      <c r="BS1063" s="1">
        <f t="shared" si="322"/>
        <v>0</v>
      </c>
      <c r="BT1063" s="1">
        <f>COUNTIF($BS$10:BS1063,601)</f>
        <v>23</v>
      </c>
      <c r="BU1063" s="1">
        <f t="shared" si="323"/>
        <v>1</v>
      </c>
    </row>
    <row r="1064" spans="2:73">
      <c r="B1064" s="1" t="str">
        <f t="shared" si="319"/>
        <v>SkillDescBrief4100307</v>
      </c>
      <c r="C1064" s="1" t="str">
        <f t="shared" si="320"/>
        <v>SkillDescDetail410030701</v>
      </c>
      <c r="D1064" s="3">
        <v>410030701</v>
      </c>
      <c r="E1064" s="3">
        <v>4100307</v>
      </c>
      <c r="F1064" s="3">
        <v>1</v>
      </c>
      <c r="G1064" s="3" t="s">
        <v>332</v>
      </c>
      <c r="H1064" s="3">
        <v>0.015</v>
      </c>
      <c r="I1064" s="3" t="s">
        <v>333</v>
      </c>
      <c r="J1064" s="3"/>
      <c r="K1064" s="3" t="s">
        <v>334</v>
      </c>
      <c r="L1064" s="3">
        <v>1</v>
      </c>
      <c r="M1064" s="3"/>
      <c r="N1064" s="3"/>
      <c r="O1064" s="3"/>
      <c r="P1064" s="3"/>
      <c r="Q1064" s="3" t="s">
        <v>335</v>
      </c>
      <c r="R1064" s="3"/>
      <c r="S1064" s="3" t="str">
        <f>IF(H1064="","",$B$2&amp;G1064&amp;$B$2&amp;$B$1&amp;H1064)</f>
        <v>"AtkPower":0.015</v>
      </c>
      <c r="T1064" s="3" t="str">
        <f>IF(J1064="","",$B$2&amp;I1064&amp;$B$2&amp;$B$1&amp;J1064)</f>
        <v/>
      </c>
      <c r="U1064" s="3" t="str">
        <f>IF(L1064="","",$B$2&amp;K1064&amp;$B$2&amp;$B$1&amp;L1064)</f>
        <v>"BuffPower":1</v>
      </c>
      <c r="V1064" s="3" t="str">
        <f>IF(N1064="","",$B$2&amp;M1064&amp;$B$2&amp;$B$1&amp;N1064)</f>
        <v/>
      </c>
      <c r="W1064" s="3" t="str">
        <f>IF(P1064="","",$B$2&amp;O1064&amp;$B$2&amp;$B$1&amp;P1064)</f>
        <v/>
      </c>
      <c r="X1064" s="3" t="str">
        <f>IF(R1064="","",$B$2&amp;Q1064&amp;$B$2&amp;$B$1&amp;R1064)</f>
        <v/>
      </c>
      <c r="Y1064" s="3" t="str">
        <f t="shared" si="316"/>
        <v>{"AtkPower":0.015,"BuffPower":1}</v>
      </c>
      <c r="Z1064" s="11" t="s">
        <v>630</v>
      </c>
      <c r="AA1064" s="11" t="str">
        <f t="shared" ref="AA1064:AA1127" si="330">_xlfn.TEXTJOIN("",1,AB1064:BO1064)</f>
        <v>生命值每降低&lt;c=A6EC41&gt;1.5%&lt;/c&gt;，获得&lt;c=A6EC41&gt;1.5%&lt;/c&gt;的伤害加成</v>
      </c>
      <c r="AB1064" s="11"/>
      <c r="AC1064" s="11"/>
      <c r="AD1064" s="11"/>
      <c r="AE1064" s="11"/>
      <c r="AF1064" s="11"/>
      <c r="AG1064" s="11"/>
      <c r="AH1064" s="11"/>
      <c r="AI1064" s="11"/>
      <c r="AJ1064" s="11" t="s">
        <v>603</v>
      </c>
      <c r="AK1064" s="11" t="str">
        <f>$B$6</f>
        <v>&lt;c=A6EC41&gt;</v>
      </c>
      <c r="AL1064" s="11" t="str">
        <f>ROUND($H1064*100,2)&amp;"%"</f>
        <v>1.5%</v>
      </c>
      <c r="AM1064" s="11" t="s">
        <v>298</v>
      </c>
      <c r="AN1064" s="11" t="s">
        <v>631</v>
      </c>
      <c r="AO1064" s="11" t="str">
        <f>$B$6</f>
        <v>&lt;c=A6EC41&gt;</v>
      </c>
      <c r="AP1064" s="11" t="str">
        <f>ROUND($H1064*100,2)&amp;"%"</f>
        <v>1.5%</v>
      </c>
      <c r="AQ1064" s="11" t="s">
        <v>298</v>
      </c>
      <c r="AR1064" s="11" t="s">
        <v>632</v>
      </c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 t="str">
        <f t="shared" si="318"/>
        <v>随着生命值降低，获得伤害加成</v>
      </c>
      <c r="BQ1064" s="11" t="str">
        <f t="shared" si="327"/>
        <v>生命值每降低&lt;c=A6EC41&gt;1.5%&lt;/c&gt;，获得&lt;c=A6EC41&gt;1.5%&lt;/c&gt;的伤害加成</v>
      </c>
      <c r="BR1064" s="1">
        <f t="shared" si="321"/>
        <v>7</v>
      </c>
      <c r="BS1064" s="1">
        <f t="shared" si="322"/>
        <v>701</v>
      </c>
      <c r="BT1064" s="1">
        <f>COUNTIF($BS$10:BS1064,601)</f>
        <v>23</v>
      </c>
      <c r="BU1064" s="1">
        <f t="shared" si="323"/>
        <v>1</v>
      </c>
    </row>
    <row r="1065" spans="2:73">
      <c r="B1065" s="1" t="str">
        <f t="shared" si="319"/>
        <v>SkillDescBrief4100307</v>
      </c>
      <c r="C1065" s="1" t="str">
        <f t="shared" si="320"/>
        <v>SkillDescDetail410030702</v>
      </c>
      <c r="D1065" s="3">
        <v>410030702</v>
      </c>
      <c r="E1065" s="3">
        <v>4100307</v>
      </c>
      <c r="F1065" s="3">
        <v>2</v>
      </c>
      <c r="G1065" s="3" t="s">
        <v>332</v>
      </c>
      <c r="H1065" s="3"/>
      <c r="I1065" s="3" t="s">
        <v>333</v>
      </c>
      <c r="J1065" s="3"/>
      <c r="K1065" s="3" t="s">
        <v>334</v>
      </c>
      <c r="L1065" s="3">
        <v>1</v>
      </c>
      <c r="M1065" s="3"/>
      <c r="N1065" s="3"/>
      <c r="O1065" s="3"/>
      <c r="P1065" s="3"/>
      <c r="Q1065" s="3" t="s">
        <v>335</v>
      </c>
      <c r="R1065" s="3"/>
      <c r="S1065" s="3" t="str">
        <f>IF(H1065="","",$B$2&amp;G1065&amp;$B$2&amp;$B$1&amp;H1065)</f>
        <v/>
      </c>
      <c r="T1065" s="3" t="str">
        <f>IF(J1065="","",$B$2&amp;I1065&amp;$B$2&amp;$B$1&amp;J1065)</f>
        <v/>
      </c>
      <c r="U1065" s="3" t="str">
        <f>IF(L1065="","",$B$2&amp;K1065&amp;$B$2&amp;$B$1&amp;L1065)</f>
        <v>"BuffPower":1</v>
      </c>
      <c r="V1065" s="3" t="str">
        <f>IF(N1065="","",$B$2&amp;M1065&amp;$B$2&amp;$B$1&amp;N1065)</f>
        <v/>
      </c>
      <c r="W1065" s="3" t="str">
        <f>IF(P1065="","",$B$2&amp;O1065&amp;$B$2&amp;$B$1&amp;P1065)</f>
        <v/>
      </c>
      <c r="X1065" s="3" t="str">
        <f>IF(R1065="","",$B$2&amp;Q1065&amp;$B$2&amp;$B$1&amp;R1065)</f>
        <v/>
      </c>
      <c r="Y1065" s="3" t="str">
        <f t="shared" si="316"/>
        <v>{"BuffPower":1}</v>
      </c>
      <c r="Z1065" s="11" t="s">
        <v>336</v>
      </c>
      <c r="AA1065" s="11" t="str">
        <f t="shared" si="330"/>
        <v/>
      </c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 t="str">
        <f t="shared" si="318"/>
        <v/>
      </c>
      <c r="BQ1065" s="11" t="str">
        <f t="shared" si="327"/>
        <v/>
      </c>
      <c r="BR1065" s="1">
        <f t="shared" si="321"/>
        <v>7</v>
      </c>
      <c r="BS1065" s="1">
        <f t="shared" si="322"/>
        <v>702</v>
      </c>
      <c r="BT1065" s="1">
        <f>COUNTIF($BS$10:BS1065,601)</f>
        <v>23</v>
      </c>
      <c r="BU1065" s="1">
        <f t="shared" si="323"/>
        <v>1</v>
      </c>
    </row>
    <row r="1066" spans="2:73">
      <c r="B1066" s="1" t="str">
        <f t="shared" si="319"/>
        <v>SkillDescBrief4100307</v>
      </c>
      <c r="C1066" s="1" t="str">
        <f t="shared" si="320"/>
        <v>SkillDescDetail410030703</v>
      </c>
      <c r="D1066" s="3">
        <v>410030703</v>
      </c>
      <c r="E1066" s="3">
        <v>4100307</v>
      </c>
      <c r="F1066" s="3">
        <v>3</v>
      </c>
      <c r="G1066" s="3" t="s">
        <v>332</v>
      </c>
      <c r="H1066" s="3"/>
      <c r="I1066" s="3" t="s">
        <v>333</v>
      </c>
      <c r="J1066" s="3"/>
      <c r="K1066" s="3" t="s">
        <v>334</v>
      </c>
      <c r="L1066" s="3">
        <v>1</v>
      </c>
      <c r="M1066" s="3"/>
      <c r="N1066" s="3"/>
      <c r="O1066" s="3"/>
      <c r="P1066" s="3"/>
      <c r="Q1066" s="3" t="s">
        <v>335</v>
      </c>
      <c r="R1066" s="3"/>
      <c r="S1066" s="3" t="str">
        <f>IF(H1066="","",$B$2&amp;G1066&amp;$B$2&amp;$B$1&amp;H1066)</f>
        <v/>
      </c>
      <c r="T1066" s="3" t="str">
        <f>IF(J1066="","",$B$2&amp;I1066&amp;$B$2&amp;$B$1&amp;J1066)</f>
        <v/>
      </c>
      <c r="U1066" s="3" t="str">
        <f>IF(L1066="","",$B$2&amp;K1066&amp;$B$2&amp;$B$1&amp;L1066)</f>
        <v>"BuffPower":1</v>
      </c>
      <c r="V1066" s="3" t="str">
        <f>IF(N1066="","",$B$2&amp;M1066&amp;$B$2&amp;$B$1&amp;N1066)</f>
        <v/>
      </c>
      <c r="W1066" s="3" t="str">
        <f>IF(P1066="","",$B$2&amp;O1066&amp;$B$2&amp;$B$1&amp;P1066)</f>
        <v/>
      </c>
      <c r="X1066" s="3" t="str">
        <f>IF(R1066="","",$B$2&amp;Q1066&amp;$B$2&amp;$B$1&amp;R1066)</f>
        <v/>
      </c>
      <c r="Y1066" s="3" t="str">
        <f t="shared" si="316"/>
        <v>{"BuffPower":1}</v>
      </c>
      <c r="Z1066" s="11" t="s">
        <v>336</v>
      </c>
      <c r="AA1066" s="11" t="str">
        <f t="shared" si="330"/>
        <v/>
      </c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 t="str">
        <f t="shared" si="318"/>
        <v/>
      </c>
      <c r="BQ1066" s="11" t="str">
        <f t="shared" si="327"/>
        <v/>
      </c>
      <c r="BR1066" s="1">
        <f t="shared" si="321"/>
        <v>7</v>
      </c>
      <c r="BS1066" s="1">
        <f t="shared" si="322"/>
        <v>703</v>
      </c>
      <c r="BT1066" s="1">
        <f>COUNTIF($BS$10:BS1066,601)</f>
        <v>23</v>
      </c>
      <c r="BU1066" s="1">
        <f t="shared" si="323"/>
        <v>1</v>
      </c>
    </row>
    <row r="1067" spans="2:73">
      <c r="B1067" s="1" t="str">
        <f t="shared" si="319"/>
        <v>SkillDescBrief4100307</v>
      </c>
      <c r="C1067" s="1" t="str">
        <f t="shared" si="320"/>
        <v>SkillDescDetail410030704</v>
      </c>
      <c r="D1067" s="3">
        <v>410030704</v>
      </c>
      <c r="E1067" s="3">
        <v>4100307</v>
      </c>
      <c r="F1067" s="3">
        <v>4</v>
      </c>
      <c r="G1067" s="3" t="s">
        <v>332</v>
      </c>
      <c r="H1067" s="3"/>
      <c r="I1067" s="3" t="s">
        <v>333</v>
      </c>
      <c r="J1067" s="3"/>
      <c r="K1067" s="3" t="s">
        <v>334</v>
      </c>
      <c r="L1067" s="3">
        <v>1</v>
      </c>
      <c r="M1067" s="3"/>
      <c r="N1067" s="3"/>
      <c r="O1067" s="3"/>
      <c r="P1067" s="3"/>
      <c r="Q1067" s="3" t="s">
        <v>335</v>
      </c>
      <c r="R1067" s="3"/>
      <c r="S1067" s="3" t="str">
        <f>IF(H1067="","",$B$2&amp;G1067&amp;$B$2&amp;$B$1&amp;H1067)</f>
        <v/>
      </c>
      <c r="T1067" s="3" t="str">
        <f>IF(J1067="","",$B$2&amp;I1067&amp;$B$2&amp;$B$1&amp;J1067)</f>
        <v/>
      </c>
      <c r="U1067" s="3" t="str">
        <f>IF(L1067="","",$B$2&amp;K1067&amp;$B$2&amp;$B$1&amp;L1067)</f>
        <v>"BuffPower":1</v>
      </c>
      <c r="V1067" s="3" t="str">
        <f>IF(N1067="","",$B$2&amp;M1067&amp;$B$2&amp;$B$1&amp;N1067)</f>
        <v/>
      </c>
      <c r="W1067" s="3" t="str">
        <f>IF(P1067="","",$B$2&amp;O1067&amp;$B$2&amp;$B$1&amp;P1067)</f>
        <v/>
      </c>
      <c r="X1067" s="3" t="str">
        <f>IF(R1067="","",$B$2&amp;Q1067&amp;$B$2&amp;$B$1&amp;R1067)</f>
        <v/>
      </c>
      <c r="Y1067" s="3" t="str">
        <f t="shared" si="316"/>
        <v>{"BuffPower":1}</v>
      </c>
      <c r="Z1067" s="11" t="s">
        <v>336</v>
      </c>
      <c r="AA1067" s="11" t="str">
        <f t="shared" si="330"/>
        <v/>
      </c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 t="str">
        <f t="shared" si="318"/>
        <v/>
      </c>
      <c r="BQ1067" s="11" t="str">
        <f t="shared" si="327"/>
        <v/>
      </c>
      <c r="BR1067" s="1">
        <f t="shared" si="321"/>
        <v>7</v>
      </c>
      <c r="BS1067" s="1">
        <f t="shared" si="322"/>
        <v>704</v>
      </c>
      <c r="BT1067" s="1">
        <f>COUNTIF($BS$10:BS1067,601)</f>
        <v>23</v>
      </c>
      <c r="BU1067" s="1">
        <f t="shared" si="323"/>
        <v>1</v>
      </c>
    </row>
    <row r="1068" spans="2:73">
      <c r="B1068" s="1" t="str">
        <f t="shared" si="319"/>
        <v>SkillDescBrief4100307</v>
      </c>
      <c r="C1068" s="1" t="str">
        <f t="shared" si="320"/>
        <v>SkillDescDetail410030705</v>
      </c>
      <c r="D1068" s="3">
        <v>410030705</v>
      </c>
      <c r="E1068" s="3">
        <v>4100307</v>
      </c>
      <c r="F1068" s="3">
        <v>5</v>
      </c>
      <c r="G1068" s="3" t="s">
        <v>332</v>
      </c>
      <c r="H1068" s="3"/>
      <c r="I1068" s="3" t="s">
        <v>333</v>
      </c>
      <c r="J1068" s="3"/>
      <c r="K1068" s="3" t="s">
        <v>334</v>
      </c>
      <c r="L1068" s="3">
        <v>1</v>
      </c>
      <c r="M1068" s="3"/>
      <c r="N1068" s="3"/>
      <c r="O1068" s="3"/>
      <c r="P1068" s="3"/>
      <c r="Q1068" s="3" t="s">
        <v>335</v>
      </c>
      <c r="R1068" s="3"/>
      <c r="S1068" s="3" t="str">
        <f>IF(H1068="","",$B$2&amp;G1068&amp;$B$2&amp;$B$1&amp;H1068)</f>
        <v/>
      </c>
      <c r="T1068" s="3" t="str">
        <f>IF(J1068="","",$B$2&amp;I1068&amp;$B$2&amp;$B$1&amp;J1068)</f>
        <v/>
      </c>
      <c r="U1068" s="3" t="str">
        <f>IF(L1068="","",$B$2&amp;K1068&amp;$B$2&amp;$B$1&amp;L1068)</f>
        <v>"BuffPower":1</v>
      </c>
      <c r="V1068" s="3" t="str">
        <f>IF(N1068="","",$B$2&amp;M1068&amp;$B$2&amp;$B$1&amp;N1068)</f>
        <v/>
      </c>
      <c r="W1068" s="3" t="str">
        <f>IF(P1068="","",$B$2&amp;O1068&amp;$B$2&amp;$B$1&amp;P1068)</f>
        <v/>
      </c>
      <c r="X1068" s="3" t="str">
        <f>IF(R1068="","",$B$2&amp;Q1068&amp;$B$2&amp;$B$1&amp;R1068)</f>
        <v/>
      </c>
      <c r="Y1068" s="3" t="str">
        <f t="shared" si="316"/>
        <v>{"BuffPower":1}</v>
      </c>
      <c r="Z1068" s="11" t="s">
        <v>336</v>
      </c>
      <c r="AA1068" s="11" t="str">
        <f t="shared" si="330"/>
        <v/>
      </c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 t="str">
        <f t="shared" si="318"/>
        <v/>
      </c>
      <c r="BQ1068" s="11" t="str">
        <f t="shared" si="327"/>
        <v/>
      </c>
      <c r="BR1068" s="1">
        <f t="shared" si="321"/>
        <v>7</v>
      </c>
      <c r="BS1068" s="1">
        <f t="shared" si="322"/>
        <v>705</v>
      </c>
      <c r="BT1068" s="1">
        <f>COUNTIF($BS$10:BS1068,601)</f>
        <v>23</v>
      </c>
      <c r="BU1068" s="1">
        <f t="shared" si="323"/>
        <v>1</v>
      </c>
    </row>
    <row r="1069" spans="2:73">
      <c r="B1069" s="1" t="str">
        <f t="shared" si="319"/>
        <v>SkillDescBrief// 强化普攻</v>
      </c>
      <c r="C1069" s="1" t="str">
        <f t="shared" si="320"/>
        <v>SkillDescDetail// 强化普攻</v>
      </c>
      <c r="D1069" s="7" t="s">
        <v>426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 t="str">
        <f t="shared" si="316"/>
        <v/>
      </c>
      <c r="Z1069" s="10" t="s">
        <v>336</v>
      </c>
      <c r="AA1069" s="10" t="str">
        <f t="shared" si="330"/>
        <v/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 t="str">
        <f t="shared" si="318"/>
        <v/>
      </c>
      <c r="BQ1069" s="10" t="str">
        <f t="shared" si="327"/>
        <v/>
      </c>
      <c r="BR1069" s="1">
        <f t="shared" si="321"/>
        <v>0</v>
      </c>
      <c r="BS1069" s="1">
        <f t="shared" si="322"/>
        <v>0</v>
      </c>
      <c r="BT1069" s="1">
        <f>COUNTIF($BS$10:BS1069,601)</f>
        <v>23</v>
      </c>
      <c r="BU1069" s="1">
        <f t="shared" si="323"/>
        <v>1</v>
      </c>
    </row>
    <row r="1070" spans="2:73">
      <c r="B1070" s="1" t="str">
        <f t="shared" si="319"/>
        <v>SkillDescBrief4100308</v>
      </c>
      <c r="C1070" s="1" t="str">
        <f t="shared" si="320"/>
        <v>SkillDescDetail410030801</v>
      </c>
      <c r="D1070" s="3">
        <v>410030801</v>
      </c>
      <c r="E1070" s="3">
        <v>4100308</v>
      </c>
      <c r="F1070" s="3">
        <v>1</v>
      </c>
      <c r="G1070" s="3" t="s">
        <v>332</v>
      </c>
      <c r="H1070" s="3">
        <f ca="1">ROUND(_xlfn.XLOOKUP($F1070,$D$1:$D$5,$E$1:$E$5)*OFFSET(H1070,5-F1070,0)/0.05,0)*0.05</f>
        <v>4.2</v>
      </c>
      <c r="I1070" s="3" t="s">
        <v>333</v>
      </c>
      <c r="J1070" s="3"/>
      <c r="K1070" s="3" t="s">
        <v>334</v>
      </c>
      <c r="L1070" s="3"/>
      <c r="M1070" s="3"/>
      <c r="N1070" s="3"/>
      <c r="O1070" s="3"/>
      <c r="P1070" s="3"/>
      <c r="Q1070" s="3"/>
      <c r="R1070" s="3"/>
      <c r="S1070" s="3" t="str">
        <f ca="1">IF(H1070="","",$B$2&amp;G1070&amp;$B$2&amp;$B$1&amp;H1070)</f>
        <v>"AtkPower":4.2</v>
      </c>
      <c r="T1070" s="3" t="str">
        <f>IF(J1070="","",$B$2&amp;I1070&amp;$B$2&amp;$B$1&amp;J1070)</f>
        <v/>
      </c>
      <c r="U1070" s="3" t="str">
        <f>IF(L1070="","",$B$2&amp;K1070&amp;$B$2&amp;$B$1&amp;L1070)</f>
        <v/>
      </c>
      <c r="V1070" s="3" t="str">
        <f>IF(N1070="","",$B$2&amp;M1070&amp;$B$2&amp;$B$1&amp;N1070)</f>
        <v/>
      </c>
      <c r="W1070" s="3" t="str">
        <f>IF(P1070="","",$B$2&amp;O1070&amp;$B$2&amp;$B$1&amp;P1070)</f>
        <v/>
      </c>
      <c r="X1070" s="3" t="str">
        <f>IF(R1070="","",$B$2&amp;Q1070&amp;$B$2&amp;$B$1&amp;R1070)</f>
        <v/>
      </c>
      <c r="Y1070" s="3" t="str">
        <f ca="1" t="shared" si="316"/>
        <v>{"AtkPower":4.2}</v>
      </c>
      <c r="Z1070" s="11" t="s">
        <v>336</v>
      </c>
      <c r="AA1070" s="11" t="str">
        <f t="shared" si="330"/>
        <v/>
      </c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 t="str">
        <f t="shared" si="318"/>
        <v/>
      </c>
      <c r="BQ1070" s="11" t="str">
        <f t="shared" si="327"/>
        <v/>
      </c>
      <c r="BR1070" s="1">
        <f t="shared" si="321"/>
        <v>8</v>
      </c>
      <c r="BS1070" s="1">
        <f t="shared" si="322"/>
        <v>801</v>
      </c>
      <c r="BT1070" s="1">
        <f>COUNTIF($BS$10:BS1070,601)</f>
        <v>23</v>
      </c>
      <c r="BU1070" s="1">
        <f t="shared" si="323"/>
        <v>1</v>
      </c>
    </row>
    <row r="1071" spans="2:73">
      <c r="B1071" s="1" t="str">
        <f t="shared" si="319"/>
        <v>SkillDescBrief4100308</v>
      </c>
      <c r="C1071" s="1" t="str">
        <f t="shared" si="320"/>
        <v>SkillDescDetail410030802</v>
      </c>
      <c r="D1071" s="3">
        <v>410030802</v>
      </c>
      <c r="E1071" s="3">
        <v>4100308</v>
      </c>
      <c r="F1071" s="3">
        <v>2</v>
      </c>
      <c r="G1071" s="3" t="s">
        <v>332</v>
      </c>
      <c r="H1071" s="3">
        <f ca="1">ROUND(_xlfn.XLOOKUP($F1071,$D$1:$D$5,$E$1:$E$5)*OFFSET(H1071,5-F1071,0)/0.05,0)*0.05</f>
        <v>4.5</v>
      </c>
      <c r="I1071" s="3" t="s">
        <v>333</v>
      </c>
      <c r="J1071" s="3"/>
      <c r="K1071" s="3" t="s">
        <v>334</v>
      </c>
      <c r="L1071" s="3"/>
      <c r="M1071" s="3"/>
      <c r="N1071" s="3"/>
      <c r="O1071" s="3"/>
      <c r="P1071" s="3"/>
      <c r="Q1071" s="3"/>
      <c r="R1071" s="3"/>
      <c r="S1071" s="3" t="str">
        <f ca="1">IF(H1071="","",$B$2&amp;G1071&amp;$B$2&amp;$B$1&amp;H1071)</f>
        <v>"AtkPower":4.5</v>
      </c>
      <c r="T1071" s="3" t="str">
        <f>IF(J1071="","",$B$2&amp;I1071&amp;$B$2&amp;$B$1&amp;J1071)</f>
        <v/>
      </c>
      <c r="U1071" s="3" t="str">
        <f>IF(L1071="","",$B$2&amp;K1071&amp;$B$2&amp;$B$1&amp;L1071)</f>
        <v/>
      </c>
      <c r="V1071" s="3" t="str">
        <f>IF(N1071="","",$B$2&amp;M1071&amp;$B$2&amp;$B$1&amp;N1071)</f>
        <v/>
      </c>
      <c r="W1071" s="3" t="str">
        <f>IF(P1071="","",$B$2&amp;O1071&amp;$B$2&amp;$B$1&amp;P1071)</f>
        <v/>
      </c>
      <c r="X1071" s="3" t="str">
        <f>IF(R1071="","",$B$2&amp;Q1071&amp;$B$2&amp;$B$1&amp;R1071)</f>
        <v/>
      </c>
      <c r="Y1071" s="3" t="str">
        <f ca="1" t="shared" si="316"/>
        <v>{"AtkPower":4.5}</v>
      </c>
      <c r="Z1071" s="11" t="s">
        <v>336</v>
      </c>
      <c r="AA1071" s="11" t="str">
        <f t="shared" si="330"/>
        <v/>
      </c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 t="str">
        <f t="shared" si="318"/>
        <v/>
      </c>
      <c r="BQ1071" s="11" t="str">
        <f t="shared" si="327"/>
        <v/>
      </c>
      <c r="BR1071" s="1">
        <f t="shared" si="321"/>
        <v>8</v>
      </c>
      <c r="BS1071" s="1">
        <f t="shared" si="322"/>
        <v>802</v>
      </c>
      <c r="BT1071" s="1">
        <f>COUNTIF($BS$10:BS1071,601)</f>
        <v>23</v>
      </c>
      <c r="BU1071" s="1">
        <f t="shared" si="323"/>
        <v>1</v>
      </c>
    </row>
    <row r="1072" spans="2:73">
      <c r="B1072" s="1" t="str">
        <f t="shared" si="319"/>
        <v>SkillDescBrief4100308</v>
      </c>
      <c r="C1072" s="1" t="str">
        <f t="shared" si="320"/>
        <v>SkillDescDetail410030803</v>
      </c>
      <c r="D1072" s="3">
        <v>410030803</v>
      </c>
      <c r="E1072" s="3">
        <v>4100308</v>
      </c>
      <c r="F1072" s="3">
        <v>3</v>
      </c>
      <c r="G1072" s="3" t="s">
        <v>332</v>
      </c>
      <c r="H1072" s="3">
        <f ca="1">ROUND(_xlfn.XLOOKUP($F1072,$D$1:$D$5,$E$1:$E$5)*OFFSET(H1072,5-F1072,0)/0.05,0)*0.05</f>
        <v>4.8</v>
      </c>
      <c r="I1072" s="3" t="s">
        <v>333</v>
      </c>
      <c r="J1072" s="3"/>
      <c r="K1072" s="3" t="s">
        <v>334</v>
      </c>
      <c r="L1072" s="3"/>
      <c r="M1072" s="3"/>
      <c r="N1072" s="3"/>
      <c r="O1072" s="3"/>
      <c r="P1072" s="3"/>
      <c r="Q1072" s="3"/>
      <c r="R1072" s="3"/>
      <c r="S1072" s="3" t="str">
        <f ca="1">IF(H1072="","",$B$2&amp;G1072&amp;$B$2&amp;$B$1&amp;H1072)</f>
        <v>"AtkPower":4.8</v>
      </c>
      <c r="T1072" s="3" t="str">
        <f>IF(J1072="","",$B$2&amp;I1072&amp;$B$2&amp;$B$1&amp;J1072)</f>
        <v/>
      </c>
      <c r="U1072" s="3" t="str">
        <f>IF(L1072="","",$B$2&amp;K1072&amp;$B$2&amp;$B$1&amp;L1072)</f>
        <v/>
      </c>
      <c r="V1072" s="3" t="str">
        <f>IF(N1072="","",$B$2&amp;M1072&amp;$B$2&amp;$B$1&amp;N1072)</f>
        <v/>
      </c>
      <c r="W1072" s="3" t="str">
        <f>IF(P1072="","",$B$2&amp;O1072&amp;$B$2&amp;$B$1&amp;P1072)</f>
        <v/>
      </c>
      <c r="X1072" s="3" t="str">
        <f>IF(R1072="","",$B$2&amp;Q1072&amp;$B$2&amp;$B$1&amp;R1072)</f>
        <v/>
      </c>
      <c r="Y1072" s="3" t="str">
        <f ca="1" t="shared" si="316"/>
        <v>{"AtkPower":4.8}</v>
      </c>
      <c r="Z1072" s="11" t="s">
        <v>336</v>
      </c>
      <c r="AA1072" s="11" t="str">
        <f t="shared" si="330"/>
        <v/>
      </c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 t="str">
        <f t="shared" si="318"/>
        <v/>
      </c>
      <c r="BQ1072" s="11" t="str">
        <f t="shared" si="327"/>
        <v/>
      </c>
      <c r="BR1072" s="1">
        <f t="shared" si="321"/>
        <v>8</v>
      </c>
      <c r="BS1072" s="1">
        <f t="shared" si="322"/>
        <v>803</v>
      </c>
      <c r="BT1072" s="1">
        <f>COUNTIF($BS$10:BS1072,601)</f>
        <v>23</v>
      </c>
      <c r="BU1072" s="1">
        <f t="shared" si="323"/>
        <v>1</v>
      </c>
    </row>
    <row r="1073" spans="2:73">
      <c r="B1073" s="1" t="str">
        <f t="shared" si="319"/>
        <v>SkillDescBrief4100308</v>
      </c>
      <c r="C1073" s="1" t="str">
        <f t="shared" si="320"/>
        <v>SkillDescDetail410030804</v>
      </c>
      <c r="D1073" s="3">
        <v>410030804</v>
      </c>
      <c r="E1073" s="3">
        <v>4100308</v>
      </c>
      <c r="F1073" s="3">
        <v>4</v>
      </c>
      <c r="G1073" s="3" t="s">
        <v>332</v>
      </c>
      <c r="H1073" s="3">
        <f ca="1">ROUND(_xlfn.XLOOKUP($F1073,$D$1:$D$5,$E$1:$E$5)*OFFSET(H1073,5-F1073,0)/0.05,0)*0.05</f>
        <v>5.4</v>
      </c>
      <c r="I1073" s="3" t="s">
        <v>333</v>
      </c>
      <c r="J1073" s="3"/>
      <c r="K1073" s="3" t="s">
        <v>334</v>
      </c>
      <c r="L1073" s="3"/>
      <c r="M1073" s="3"/>
      <c r="N1073" s="3"/>
      <c r="O1073" s="3"/>
      <c r="P1073" s="3"/>
      <c r="Q1073" s="3"/>
      <c r="R1073" s="3"/>
      <c r="S1073" s="3" t="str">
        <f ca="1">IF(H1073="","",$B$2&amp;G1073&amp;$B$2&amp;$B$1&amp;H1073)</f>
        <v>"AtkPower":5.4</v>
      </c>
      <c r="T1073" s="3" t="str">
        <f>IF(J1073="","",$B$2&amp;I1073&amp;$B$2&amp;$B$1&amp;J1073)</f>
        <v/>
      </c>
      <c r="U1073" s="3" t="str">
        <f>IF(L1073="","",$B$2&amp;K1073&amp;$B$2&amp;$B$1&amp;L1073)</f>
        <v/>
      </c>
      <c r="V1073" s="3" t="str">
        <f>IF(N1073="","",$B$2&amp;M1073&amp;$B$2&amp;$B$1&amp;N1073)</f>
        <v/>
      </c>
      <c r="W1073" s="3" t="str">
        <f>IF(P1073="","",$B$2&amp;O1073&amp;$B$2&amp;$B$1&amp;P1073)</f>
        <v/>
      </c>
      <c r="X1073" s="3" t="str">
        <f>IF(R1073="","",$B$2&amp;Q1073&amp;$B$2&amp;$B$1&amp;R1073)</f>
        <v/>
      </c>
      <c r="Y1073" s="3" t="str">
        <f ca="1" t="shared" si="316"/>
        <v>{"AtkPower":5.4}</v>
      </c>
      <c r="Z1073" s="11" t="s">
        <v>336</v>
      </c>
      <c r="AA1073" s="11" t="str">
        <f t="shared" si="330"/>
        <v/>
      </c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 t="str">
        <f t="shared" si="318"/>
        <v/>
      </c>
      <c r="BQ1073" s="11" t="str">
        <f t="shared" si="327"/>
        <v/>
      </c>
      <c r="BR1073" s="1">
        <f t="shared" si="321"/>
        <v>8</v>
      </c>
      <c r="BS1073" s="1">
        <f t="shared" si="322"/>
        <v>804</v>
      </c>
      <c r="BT1073" s="1">
        <f>COUNTIF($BS$10:BS1073,601)</f>
        <v>23</v>
      </c>
      <c r="BU1073" s="1">
        <f t="shared" si="323"/>
        <v>1</v>
      </c>
    </row>
    <row r="1074" spans="2:73">
      <c r="B1074" s="1" t="str">
        <f t="shared" si="319"/>
        <v>SkillDescBrief4100308</v>
      </c>
      <c r="C1074" s="1" t="str">
        <f t="shared" si="320"/>
        <v>SkillDescDetail410030805</v>
      </c>
      <c r="D1074" s="3">
        <v>410030805</v>
      </c>
      <c r="E1074" s="3">
        <v>4100308</v>
      </c>
      <c r="F1074" s="3">
        <v>5</v>
      </c>
      <c r="G1074" s="3" t="s">
        <v>332</v>
      </c>
      <c r="H1074" s="3">
        <v>6</v>
      </c>
      <c r="I1074" s="3" t="s">
        <v>333</v>
      </c>
      <c r="J1074" s="3"/>
      <c r="K1074" s="3" t="s">
        <v>334</v>
      </c>
      <c r="L1074" s="3"/>
      <c r="M1074" s="3"/>
      <c r="N1074" s="3"/>
      <c r="O1074" s="3"/>
      <c r="P1074" s="3"/>
      <c r="Q1074" s="3"/>
      <c r="R1074" s="3"/>
      <c r="S1074" s="3" t="str">
        <f>IF(H1074="","",$B$2&amp;G1074&amp;$B$2&amp;$B$1&amp;H1074)</f>
        <v>"AtkPower":6</v>
      </c>
      <c r="T1074" s="3" t="str">
        <f>IF(J1074="","",$B$2&amp;I1074&amp;$B$2&amp;$B$1&amp;J1074)</f>
        <v/>
      </c>
      <c r="U1074" s="3" t="str">
        <f>IF(L1074="","",$B$2&amp;K1074&amp;$B$2&amp;$B$1&amp;L1074)</f>
        <v/>
      </c>
      <c r="V1074" s="3" t="str">
        <f>IF(N1074="","",$B$2&amp;M1074&amp;$B$2&amp;$B$1&amp;N1074)</f>
        <v/>
      </c>
      <c r="W1074" s="3" t="str">
        <f>IF(P1074="","",$B$2&amp;O1074&amp;$B$2&amp;$B$1&amp;P1074)</f>
        <v/>
      </c>
      <c r="X1074" s="3" t="str">
        <f>IF(R1074="","",$B$2&amp;Q1074&amp;$B$2&amp;$B$1&amp;R1074)</f>
        <v/>
      </c>
      <c r="Y1074" s="3" t="str">
        <f t="shared" si="316"/>
        <v>{"AtkPower":6}</v>
      </c>
      <c r="Z1074" s="11" t="s">
        <v>336</v>
      </c>
      <c r="AA1074" s="11" t="str">
        <f t="shared" si="330"/>
        <v/>
      </c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 t="str">
        <f t="shared" si="318"/>
        <v/>
      </c>
      <c r="BQ1074" s="11" t="str">
        <f t="shared" si="327"/>
        <v/>
      </c>
      <c r="BR1074" s="1">
        <f t="shared" si="321"/>
        <v>8</v>
      </c>
      <c r="BS1074" s="1">
        <f t="shared" si="322"/>
        <v>805</v>
      </c>
      <c r="BT1074" s="1">
        <f>COUNTIF($BS$10:BS1074,601)</f>
        <v>23</v>
      </c>
      <c r="BU1074" s="1">
        <f t="shared" si="323"/>
        <v>1</v>
      </c>
    </row>
    <row r="1075" spans="2:73">
      <c r="B1075" s="1" t="str">
        <f t="shared" si="319"/>
        <v>SkillDescBrief// 火铳（男</v>
      </c>
      <c r="C1075" s="1" t="str">
        <f t="shared" si="320"/>
        <v>SkillDescDetail// 火铳（男主）</v>
      </c>
      <c r="D1075" s="7" t="s">
        <v>633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 t="str">
        <f t="shared" si="316"/>
        <v/>
      </c>
      <c r="Z1075" s="10" t="s">
        <v>336</v>
      </c>
      <c r="AA1075" s="10" t="str">
        <f t="shared" si="330"/>
        <v/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 t="str">
        <f t="shared" si="318"/>
        <v/>
      </c>
      <c r="BQ1075" s="10" t="str">
        <f t="shared" si="327"/>
        <v/>
      </c>
      <c r="BR1075" s="1">
        <f t="shared" si="321"/>
        <v>0</v>
      </c>
      <c r="BS1075" s="1">
        <f t="shared" si="322"/>
        <v>0</v>
      </c>
      <c r="BT1075" s="1">
        <f>COUNTIF($BS$10:BS1075,601)</f>
        <v>23</v>
      </c>
      <c r="BU1075" s="1">
        <f t="shared" si="323"/>
        <v>1</v>
      </c>
    </row>
    <row r="1076" spans="2:73">
      <c r="B1076" s="1" t="str">
        <f t="shared" si="319"/>
        <v>SkillDescBrief// 普攻</v>
      </c>
      <c r="C1076" s="1" t="str">
        <f t="shared" si="320"/>
        <v>SkillDescDetail// 普攻</v>
      </c>
      <c r="D1076" s="7" t="s">
        <v>331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 t="str">
        <f t="shared" si="316"/>
        <v/>
      </c>
      <c r="Z1076" s="10" t="s">
        <v>336</v>
      </c>
      <c r="AA1076" s="10" t="str">
        <f t="shared" si="330"/>
        <v/>
      </c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 t="str">
        <f t="shared" si="318"/>
        <v/>
      </c>
      <c r="BQ1076" s="10" t="str">
        <f t="shared" si="327"/>
        <v/>
      </c>
      <c r="BR1076" s="1">
        <f t="shared" si="321"/>
        <v>0</v>
      </c>
      <c r="BS1076" s="1">
        <f t="shared" si="322"/>
        <v>0</v>
      </c>
      <c r="BT1076" s="1">
        <f>COUNTIF($BS$10:BS1076,601)</f>
        <v>23</v>
      </c>
      <c r="BU1076" s="1">
        <f t="shared" si="323"/>
        <v>1</v>
      </c>
    </row>
    <row r="1077" spans="2:73">
      <c r="B1077" s="1" t="str">
        <f t="shared" si="319"/>
        <v>SkillDescBrief4100401</v>
      </c>
      <c r="C1077" s="1" t="str">
        <f t="shared" si="320"/>
        <v>SkillDescDetail410040101</v>
      </c>
      <c r="D1077" s="3">
        <v>410040101</v>
      </c>
      <c r="E1077" s="3">
        <v>4100401</v>
      </c>
      <c r="F1077" s="3">
        <v>1</v>
      </c>
      <c r="G1077" s="3" t="s">
        <v>332</v>
      </c>
      <c r="H1077" s="3">
        <f ca="1">ROUND(_xlfn.XLOOKUP($F1077,$D$1:$D$5,$E$1:$E$5)*OFFSET(H1077,5-F1077,0)/0.05,0)*0.05</f>
        <v>1.4</v>
      </c>
      <c r="I1077" s="3" t="s">
        <v>333</v>
      </c>
      <c r="J1077" s="3"/>
      <c r="K1077" s="3" t="s">
        <v>334</v>
      </c>
      <c r="L1077" s="3"/>
      <c r="M1077" s="3"/>
      <c r="N1077" s="3"/>
      <c r="O1077" s="3"/>
      <c r="P1077" s="3"/>
      <c r="Q1077" s="3" t="s">
        <v>335</v>
      </c>
      <c r="R1077" s="3"/>
      <c r="S1077" s="3" t="str">
        <f ca="1">IF(H1077="","",$B$2&amp;G1077&amp;$B$2&amp;$B$1&amp;H1077)</f>
        <v>"AtkPower":1.4</v>
      </c>
      <c r="T1077" s="3" t="str">
        <f>IF(J1077="","",$B$2&amp;I1077&amp;$B$2&amp;$B$1&amp;J1077)</f>
        <v/>
      </c>
      <c r="U1077" s="3" t="str">
        <f>IF(L1077="","",$B$2&amp;K1077&amp;$B$2&amp;$B$1&amp;L1077)</f>
        <v/>
      </c>
      <c r="V1077" s="3" t="str">
        <f>IF(N1077="","",$B$2&amp;M1077&amp;$B$2&amp;$B$1&amp;N1077)</f>
        <v/>
      </c>
      <c r="W1077" s="3" t="str">
        <f>IF(P1077="","",$B$2&amp;O1077&amp;$B$2&amp;$B$1&amp;P1077)</f>
        <v/>
      </c>
      <c r="X1077" s="3" t="str">
        <f>IF(R1077="","",$B$2&amp;Q1077&amp;$B$2&amp;$B$1&amp;R1077)</f>
        <v/>
      </c>
      <c r="Y1077" s="3" t="str">
        <f ca="1" t="shared" si="316"/>
        <v>{"AtkPower":1.4}</v>
      </c>
      <c r="Z1077" s="11" t="s">
        <v>634</v>
      </c>
      <c r="AA1077" s="11" t="str">
        <f ca="1" t="shared" si="330"/>
        <v>单发射击，对&lt;c=A6EC41&gt;1&lt;/c&gt;个敌人造成&lt;q=attr_atk&gt;&lt;c=A6EC41&gt;140%&lt;/c&gt;伤害</v>
      </c>
      <c r="AB1077" s="11"/>
      <c r="AC1077" s="11"/>
      <c r="AD1077" s="11"/>
      <c r="AE1077" s="11"/>
      <c r="AF1077" s="11"/>
      <c r="AG1077" s="11"/>
      <c r="AH1077" s="11"/>
      <c r="AI1077" s="11"/>
      <c r="AJ1077" s="11" t="s">
        <v>635</v>
      </c>
      <c r="AK1077" s="11" t="str">
        <f>$B$6</f>
        <v>&lt;c=A6EC41&gt;</v>
      </c>
      <c r="AL1077" s="12">
        <v>1</v>
      </c>
      <c r="AM1077" s="11" t="s">
        <v>298</v>
      </c>
      <c r="AN1077" s="11" t="s">
        <v>343</v>
      </c>
      <c r="AO1077" s="11" t="str">
        <f>$B$8&amp;$B$6</f>
        <v>&lt;q=attr_atk&gt;&lt;c=A6EC41&gt;</v>
      </c>
      <c r="AP1077" s="11" t="str">
        <f ca="1">ROUND($H1077*100,2)&amp;"%"</f>
        <v>140%</v>
      </c>
      <c r="AQ1077" s="11" t="s">
        <v>298</v>
      </c>
      <c r="AR1077" s="11" t="s">
        <v>344</v>
      </c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 t="str">
        <f t="shared" si="318"/>
        <v>使用火铳单发射击</v>
      </c>
      <c r="BQ1077" s="11" t="str">
        <f ca="1" t="shared" si="327"/>
        <v>单发射击，对&lt;c=A6EC41&gt;1&lt;/c&gt;个敌人造成&lt;q=attr_atk&gt;&lt;c=A6EC41&gt;140%&lt;/c&gt;伤害</v>
      </c>
      <c r="BR1077" s="1">
        <f t="shared" si="321"/>
        <v>1</v>
      </c>
      <c r="BS1077" s="1">
        <f t="shared" si="322"/>
        <v>101</v>
      </c>
      <c r="BT1077" s="1">
        <f>COUNTIF($BS$10:BS1077,601)</f>
        <v>23</v>
      </c>
      <c r="BU1077" s="1">
        <f t="shared" si="323"/>
        <v>1</v>
      </c>
    </row>
    <row r="1078" spans="2:73">
      <c r="B1078" s="1" t="str">
        <f t="shared" si="319"/>
        <v>SkillDescBrief4100401</v>
      </c>
      <c r="C1078" s="1" t="str">
        <f t="shared" si="320"/>
        <v>SkillDescDetail410040102</v>
      </c>
      <c r="D1078" s="3">
        <v>410040102</v>
      </c>
      <c r="E1078" s="3">
        <v>4100401</v>
      </c>
      <c r="F1078" s="3">
        <v>2</v>
      </c>
      <c r="G1078" s="3" t="s">
        <v>332</v>
      </c>
      <c r="H1078" s="3">
        <f ca="1">ROUND(_xlfn.XLOOKUP($F1078,$D$1:$D$5,$E$1:$E$5)*OFFSET(H1078,5-F1078,0)/0.05,0)*0.05</f>
        <v>1.5</v>
      </c>
      <c r="I1078" s="3" t="s">
        <v>333</v>
      </c>
      <c r="J1078" s="3"/>
      <c r="K1078" s="3" t="s">
        <v>334</v>
      </c>
      <c r="L1078" s="3"/>
      <c r="M1078" s="3"/>
      <c r="N1078" s="3"/>
      <c r="O1078" s="3"/>
      <c r="P1078" s="3"/>
      <c r="Q1078" s="3" t="s">
        <v>335</v>
      </c>
      <c r="R1078" s="3"/>
      <c r="S1078" s="3" t="str">
        <f ca="1">IF(H1078="","",$B$2&amp;G1078&amp;$B$2&amp;$B$1&amp;H1078)</f>
        <v>"AtkPower":1.5</v>
      </c>
      <c r="T1078" s="3" t="str">
        <f>IF(J1078="","",$B$2&amp;I1078&amp;$B$2&amp;$B$1&amp;J1078)</f>
        <v/>
      </c>
      <c r="U1078" s="3" t="str">
        <f>IF(L1078="","",$B$2&amp;K1078&amp;$B$2&amp;$B$1&amp;L1078)</f>
        <v/>
      </c>
      <c r="V1078" s="3" t="str">
        <f>IF(N1078="","",$B$2&amp;M1078&amp;$B$2&amp;$B$1&amp;N1078)</f>
        <v/>
      </c>
      <c r="W1078" s="3" t="str">
        <f>IF(P1078="","",$B$2&amp;O1078&amp;$B$2&amp;$B$1&amp;P1078)</f>
        <v/>
      </c>
      <c r="X1078" s="3" t="str">
        <f>IF(R1078="","",$B$2&amp;Q1078&amp;$B$2&amp;$B$1&amp;R1078)</f>
        <v/>
      </c>
      <c r="Y1078" s="3" t="str">
        <f ca="1" t="shared" si="316"/>
        <v>{"AtkPower":1.5}</v>
      </c>
      <c r="Z1078" s="11" t="s">
        <v>634</v>
      </c>
      <c r="AA1078" s="11" t="str">
        <f ca="1" t="shared" si="330"/>
        <v>2级：造成的伤害提升&lt;q=attr_atk&gt;&lt;c=A6EC41&gt;150%&lt;/c&gt;</v>
      </c>
      <c r="AB1078" s="11"/>
      <c r="AC1078" s="11"/>
      <c r="AD1078" s="11">
        <v>2</v>
      </c>
      <c r="AE1078" s="11"/>
      <c r="AF1078" s="11" t="s">
        <v>345</v>
      </c>
      <c r="AG1078" s="11"/>
      <c r="AH1078" s="11"/>
      <c r="AI1078" s="11"/>
      <c r="AJ1078" s="11" t="s">
        <v>302</v>
      </c>
      <c r="AK1078" s="11" t="str">
        <f t="shared" ref="AK1078:AK1081" si="331">$B$8&amp;$B$6</f>
        <v>&lt;q=attr_atk&gt;&lt;c=A6EC41&gt;</v>
      </c>
      <c r="AL1078" s="11" t="str">
        <f ca="1" t="shared" ref="AL1078:AL1081" si="332">ROUND($H1078*100,2)&amp;"%"</f>
        <v>150%</v>
      </c>
      <c r="AM1078" s="11" t="s">
        <v>298</v>
      </c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 t="str">
        <f t="shared" si="318"/>
        <v>使用火铳单发射击</v>
      </c>
      <c r="BQ1078" s="11" t="str">
        <f ca="1" t="shared" si="327"/>
        <v>2级：造成的伤害提升&lt;q=attr_atk&gt;&lt;c=A6EC41&gt;150%&lt;/c&gt;</v>
      </c>
      <c r="BR1078" s="1">
        <f t="shared" si="321"/>
        <v>1</v>
      </c>
      <c r="BS1078" s="1">
        <f t="shared" si="322"/>
        <v>102</v>
      </c>
      <c r="BT1078" s="1">
        <f>COUNTIF($BS$10:BS1078,601)</f>
        <v>23</v>
      </c>
      <c r="BU1078" s="1">
        <f t="shared" si="323"/>
        <v>1</v>
      </c>
    </row>
    <row r="1079" spans="2:73">
      <c r="B1079" s="1" t="str">
        <f t="shared" si="319"/>
        <v>SkillDescBrief4100401</v>
      </c>
      <c r="C1079" s="1" t="str">
        <f t="shared" si="320"/>
        <v>SkillDescDetail410040103</v>
      </c>
      <c r="D1079" s="3">
        <v>410040103</v>
      </c>
      <c r="E1079" s="3">
        <v>4100401</v>
      </c>
      <c r="F1079" s="3">
        <v>3</v>
      </c>
      <c r="G1079" s="3" t="s">
        <v>332</v>
      </c>
      <c r="H1079" s="3">
        <f ca="1">ROUND(_xlfn.XLOOKUP($F1079,$D$1:$D$5,$E$1:$E$5)*OFFSET(H1079,5-F1079,0)/0.05,0)*0.05</f>
        <v>1.6</v>
      </c>
      <c r="I1079" s="3" t="s">
        <v>333</v>
      </c>
      <c r="J1079" s="3"/>
      <c r="K1079" s="3" t="s">
        <v>334</v>
      </c>
      <c r="L1079" s="3"/>
      <c r="M1079" s="3"/>
      <c r="N1079" s="3"/>
      <c r="O1079" s="3"/>
      <c r="P1079" s="3"/>
      <c r="Q1079" s="3" t="s">
        <v>335</v>
      </c>
      <c r="R1079" s="3"/>
      <c r="S1079" s="3" t="str">
        <f ca="1">IF(H1079="","",$B$2&amp;G1079&amp;$B$2&amp;$B$1&amp;H1079)</f>
        <v>"AtkPower":1.6</v>
      </c>
      <c r="T1079" s="3" t="str">
        <f>IF(J1079="","",$B$2&amp;I1079&amp;$B$2&amp;$B$1&amp;J1079)</f>
        <v/>
      </c>
      <c r="U1079" s="3" t="str">
        <f>IF(L1079="","",$B$2&amp;K1079&amp;$B$2&amp;$B$1&amp;L1079)</f>
        <v/>
      </c>
      <c r="V1079" s="3" t="str">
        <f>IF(N1079="","",$B$2&amp;M1079&amp;$B$2&amp;$B$1&amp;N1079)</f>
        <v/>
      </c>
      <c r="W1079" s="3" t="str">
        <f>IF(P1079="","",$B$2&amp;O1079&amp;$B$2&amp;$B$1&amp;P1079)</f>
        <v/>
      </c>
      <c r="X1079" s="3" t="str">
        <f>IF(R1079="","",$B$2&amp;Q1079&amp;$B$2&amp;$B$1&amp;R1079)</f>
        <v/>
      </c>
      <c r="Y1079" s="3" t="str">
        <f ca="1" t="shared" si="316"/>
        <v>{"AtkPower":1.6}</v>
      </c>
      <c r="Z1079" s="11" t="s">
        <v>634</v>
      </c>
      <c r="AA1079" s="11" t="str">
        <f ca="1" t="shared" si="330"/>
        <v>3级：造成的伤害提升&lt;q=attr_atk&gt;&lt;c=A6EC41&gt;160%&lt;/c&gt;</v>
      </c>
      <c r="AB1079" s="11"/>
      <c r="AC1079" s="11"/>
      <c r="AD1079" s="11">
        <v>3</v>
      </c>
      <c r="AE1079" s="11"/>
      <c r="AF1079" s="11" t="s">
        <v>345</v>
      </c>
      <c r="AG1079" s="11"/>
      <c r="AH1079" s="11"/>
      <c r="AI1079" s="11"/>
      <c r="AJ1079" s="11" t="s">
        <v>302</v>
      </c>
      <c r="AK1079" s="11" t="str">
        <f t="shared" si="331"/>
        <v>&lt;q=attr_atk&gt;&lt;c=A6EC41&gt;</v>
      </c>
      <c r="AL1079" s="11" t="str">
        <f ca="1" t="shared" si="332"/>
        <v>160%</v>
      </c>
      <c r="AM1079" s="11" t="s">
        <v>298</v>
      </c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 t="str">
        <f t="shared" si="318"/>
        <v>使用火铳单发射击</v>
      </c>
      <c r="BQ1079" s="11" t="str">
        <f ca="1" t="shared" si="327"/>
        <v>3级：造成的伤害提升&lt;q=attr_atk&gt;&lt;c=A6EC41&gt;160%&lt;/c&gt;</v>
      </c>
      <c r="BR1079" s="1">
        <f t="shared" si="321"/>
        <v>1</v>
      </c>
      <c r="BS1079" s="1">
        <f t="shared" si="322"/>
        <v>103</v>
      </c>
      <c r="BT1079" s="1">
        <f>COUNTIF($BS$10:BS1079,601)</f>
        <v>23</v>
      </c>
      <c r="BU1079" s="1">
        <f t="shared" si="323"/>
        <v>1</v>
      </c>
    </row>
    <row r="1080" spans="2:73">
      <c r="B1080" s="1" t="str">
        <f t="shared" si="319"/>
        <v>SkillDescBrief4100401</v>
      </c>
      <c r="C1080" s="1" t="str">
        <f t="shared" si="320"/>
        <v>SkillDescDetail410040104</v>
      </c>
      <c r="D1080" s="3">
        <v>410040104</v>
      </c>
      <c r="E1080" s="3">
        <v>4100401</v>
      </c>
      <c r="F1080" s="3">
        <v>4</v>
      </c>
      <c r="G1080" s="3" t="s">
        <v>332</v>
      </c>
      <c r="H1080" s="3">
        <f ca="1">ROUND(_xlfn.XLOOKUP($F1080,$D$1:$D$5,$E$1:$E$5)*OFFSET(H1080,5-F1080,0)/0.05,0)*0.05</f>
        <v>1.8</v>
      </c>
      <c r="I1080" s="3" t="s">
        <v>333</v>
      </c>
      <c r="J1080" s="3"/>
      <c r="K1080" s="3" t="s">
        <v>334</v>
      </c>
      <c r="L1080" s="3"/>
      <c r="M1080" s="3"/>
      <c r="N1080" s="3"/>
      <c r="O1080" s="3"/>
      <c r="P1080" s="3"/>
      <c r="Q1080" s="3" t="s">
        <v>335</v>
      </c>
      <c r="R1080" s="3"/>
      <c r="S1080" s="3" t="str">
        <f ca="1">IF(H1080="","",$B$2&amp;G1080&amp;$B$2&amp;$B$1&amp;H1080)</f>
        <v>"AtkPower":1.8</v>
      </c>
      <c r="T1080" s="3" t="str">
        <f>IF(J1080="","",$B$2&amp;I1080&amp;$B$2&amp;$B$1&amp;J1080)</f>
        <v/>
      </c>
      <c r="U1080" s="3" t="str">
        <f>IF(L1080="","",$B$2&amp;K1080&amp;$B$2&amp;$B$1&amp;L1080)</f>
        <v/>
      </c>
      <c r="V1080" s="3" t="str">
        <f>IF(N1080="","",$B$2&amp;M1080&amp;$B$2&amp;$B$1&amp;N1080)</f>
        <v/>
      </c>
      <c r="W1080" s="3" t="str">
        <f>IF(P1080="","",$B$2&amp;O1080&amp;$B$2&amp;$B$1&amp;P1080)</f>
        <v/>
      </c>
      <c r="X1080" s="3" t="str">
        <f>IF(R1080="","",$B$2&amp;Q1080&amp;$B$2&amp;$B$1&amp;R1080)</f>
        <v/>
      </c>
      <c r="Y1080" s="3" t="str">
        <f ca="1" t="shared" si="316"/>
        <v>{"AtkPower":1.8}</v>
      </c>
      <c r="Z1080" s="11" t="s">
        <v>634</v>
      </c>
      <c r="AA1080" s="11" t="str">
        <f ca="1" t="shared" si="330"/>
        <v>4级：造成的伤害提升&lt;q=attr_atk&gt;&lt;c=A6EC41&gt;180%&lt;/c&gt;</v>
      </c>
      <c r="AB1080" s="11"/>
      <c r="AC1080" s="11"/>
      <c r="AD1080" s="11">
        <v>4</v>
      </c>
      <c r="AE1080" s="11"/>
      <c r="AF1080" s="11" t="s">
        <v>345</v>
      </c>
      <c r="AG1080" s="11"/>
      <c r="AH1080" s="11"/>
      <c r="AI1080" s="11"/>
      <c r="AJ1080" s="11" t="s">
        <v>302</v>
      </c>
      <c r="AK1080" s="11" t="str">
        <f t="shared" si="331"/>
        <v>&lt;q=attr_atk&gt;&lt;c=A6EC41&gt;</v>
      </c>
      <c r="AL1080" s="11" t="str">
        <f ca="1" t="shared" si="332"/>
        <v>180%</v>
      </c>
      <c r="AM1080" s="11" t="s">
        <v>298</v>
      </c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 t="str">
        <f t="shared" si="318"/>
        <v>使用火铳单发射击</v>
      </c>
      <c r="BQ1080" s="11" t="str">
        <f ca="1" t="shared" si="327"/>
        <v>4级：造成的伤害提升&lt;q=attr_atk&gt;&lt;c=A6EC41&gt;180%&lt;/c&gt;</v>
      </c>
      <c r="BR1080" s="1">
        <f t="shared" si="321"/>
        <v>1</v>
      </c>
      <c r="BS1080" s="1">
        <f t="shared" si="322"/>
        <v>104</v>
      </c>
      <c r="BT1080" s="1">
        <f>COUNTIF($BS$10:BS1080,601)</f>
        <v>23</v>
      </c>
      <c r="BU1080" s="1">
        <f t="shared" si="323"/>
        <v>1</v>
      </c>
    </row>
    <row r="1081" spans="2:73">
      <c r="B1081" s="1" t="str">
        <f t="shared" si="319"/>
        <v>SkillDescBrief4100401</v>
      </c>
      <c r="C1081" s="1" t="str">
        <f t="shared" si="320"/>
        <v>SkillDescDetail410040105</v>
      </c>
      <c r="D1081" s="3">
        <v>410040105</v>
      </c>
      <c r="E1081" s="3">
        <v>4100401</v>
      </c>
      <c r="F1081" s="3">
        <v>5</v>
      </c>
      <c r="G1081" s="3" t="s">
        <v>332</v>
      </c>
      <c r="H1081" s="3">
        <v>2</v>
      </c>
      <c r="I1081" s="3" t="s">
        <v>333</v>
      </c>
      <c r="J1081" s="3"/>
      <c r="K1081" s="3" t="s">
        <v>334</v>
      </c>
      <c r="L1081" s="3"/>
      <c r="M1081" s="3"/>
      <c r="N1081" s="3"/>
      <c r="O1081" s="3"/>
      <c r="P1081" s="3"/>
      <c r="Q1081" s="3" t="s">
        <v>335</v>
      </c>
      <c r="R1081" s="3"/>
      <c r="S1081" s="3" t="str">
        <f>IF(H1081="","",$B$2&amp;G1081&amp;$B$2&amp;$B$1&amp;H1081)</f>
        <v>"AtkPower":2</v>
      </c>
      <c r="T1081" s="3" t="str">
        <f>IF(J1081="","",$B$2&amp;I1081&amp;$B$2&amp;$B$1&amp;J1081)</f>
        <v/>
      </c>
      <c r="U1081" s="3" t="str">
        <f>IF(L1081="","",$B$2&amp;K1081&amp;$B$2&amp;$B$1&amp;L1081)</f>
        <v/>
      </c>
      <c r="V1081" s="3" t="str">
        <f>IF(N1081="","",$B$2&amp;M1081&amp;$B$2&amp;$B$1&amp;N1081)</f>
        <v/>
      </c>
      <c r="W1081" s="3" t="str">
        <f>IF(P1081="","",$B$2&amp;O1081&amp;$B$2&amp;$B$1&amp;P1081)</f>
        <v/>
      </c>
      <c r="X1081" s="3" t="str">
        <f>IF(R1081="","",$B$2&amp;Q1081&amp;$B$2&amp;$B$1&amp;R1081)</f>
        <v/>
      </c>
      <c r="Y1081" s="3" t="str">
        <f t="shared" si="316"/>
        <v>{"AtkPower":2}</v>
      </c>
      <c r="Z1081" s="11" t="s">
        <v>634</v>
      </c>
      <c r="AA1081" s="11" t="str">
        <f t="shared" si="330"/>
        <v>5级：造成的伤害提升&lt;q=attr_atk&gt;&lt;c=A6EC41&gt;200%&lt;/c&gt;</v>
      </c>
      <c r="AB1081" s="11"/>
      <c r="AC1081" s="11"/>
      <c r="AD1081" s="11">
        <v>5</v>
      </c>
      <c r="AE1081" s="11"/>
      <c r="AF1081" s="11" t="s">
        <v>345</v>
      </c>
      <c r="AG1081" s="11"/>
      <c r="AH1081" s="11"/>
      <c r="AI1081" s="11"/>
      <c r="AJ1081" s="11" t="s">
        <v>302</v>
      </c>
      <c r="AK1081" s="11" t="str">
        <f t="shared" si="331"/>
        <v>&lt;q=attr_atk&gt;&lt;c=A6EC41&gt;</v>
      </c>
      <c r="AL1081" s="11" t="str">
        <f t="shared" si="332"/>
        <v>200%</v>
      </c>
      <c r="AM1081" s="11" t="s">
        <v>298</v>
      </c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 t="str">
        <f t="shared" si="318"/>
        <v>使用火铳单发射击</v>
      </c>
      <c r="BQ1081" s="11" t="str">
        <f t="shared" si="327"/>
        <v>5级：造成的伤害提升&lt;q=attr_atk&gt;&lt;c=A6EC41&gt;200%&lt;/c&gt;</v>
      </c>
      <c r="BR1081" s="1">
        <f t="shared" si="321"/>
        <v>1</v>
      </c>
      <c r="BS1081" s="1">
        <f t="shared" si="322"/>
        <v>105</v>
      </c>
      <c r="BT1081" s="1">
        <f>COUNTIF($BS$10:BS1081,601)</f>
        <v>23</v>
      </c>
      <c r="BU1081" s="1">
        <f t="shared" si="323"/>
        <v>1</v>
      </c>
    </row>
    <row r="1082" spans="2:73">
      <c r="B1082" s="1" t="str">
        <f t="shared" si="319"/>
        <v>SkillDescBrief// 大招</v>
      </c>
      <c r="C1082" s="1" t="str">
        <f t="shared" si="320"/>
        <v>SkillDescDetail// 大招</v>
      </c>
      <c r="D1082" s="7" t="s">
        <v>199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 t="str">
        <f t="shared" si="316"/>
        <v/>
      </c>
      <c r="Z1082" s="10" t="s">
        <v>336</v>
      </c>
      <c r="AA1082" s="10" t="str">
        <f t="shared" si="330"/>
        <v/>
      </c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 t="str">
        <f t="shared" si="318"/>
        <v/>
      </c>
      <c r="BQ1082" s="10" t="str">
        <f t="shared" si="327"/>
        <v/>
      </c>
      <c r="BR1082" s="1">
        <f t="shared" si="321"/>
        <v>0</v>
      </c>
      <c r="BS1082" s="1">
        <f t="shared" si="322"/>
        <v>0</v>
      </c>
      <c r="BT1082" s="1">
        <f>COUNTIF($BS$10:BS1082,601)</f>
        <v>23</v>
      </c>
      <c r="BU1082" s="1">
        <f t="shared" si="323"/>
        <v>1</v>
      </c>
    </row>
    <row r="1083" spans="2:73">
      <c r="B1083" s="1" t="str">
        <f t="shared" si="319"/>
        <v>SkillDescBrief4100402</v>
      </c>
      <c r="C1083" s="1" t="str">
        <f t="shared" si="320"/>
        <v>SkillDescDetail410040201</v>
      </c>
      <c r="D1083" s="3">
        <v>410040201</v>
      </c>
      <c r="E1083" s="3">
        <v>4100402</v>
      </c>
      <c r="F1083" s="3">
        <v>1</v>
      </c>
      <c r="G1083" s="3" t="s">
        <v>332</v>
      </c>
      <c r="H1083" s="3">
        <f ca="1">ROUND(_xlfn.XLOOKUP($F1083,$D$1:$D$5,$E$1:$E$5)*OFFSET(H1083,5-F1083,0)/0.05,0)*0.05</f>
        <v>4.9</v>
      </c>
      <c r="I1083" s="3" t="s">
        <v>333</v>
      </c>
      <c r="J1083" s="3"/>
      <c r="K1083" s="3" t="s">
        <v>334</v>
      </c>
      <c r="L1083" s="3"/>
      <c r="M1083" s="3"/>
      <c r="N1083" s="3"/>
      <c r="O1083" s="3"/>
      <c r="P1083" s="3"/>
      <c r="Q1083" s="3" t="s">
        <v>335</v>
      </c>
      <c r="R1083" s="3"/>
      <c r="S1083" s="3" t="str">
        <f ca="1">IF(H1083="","",$B$2&amp;G1083&amp;$B$2&amp;$B$1&amp;H1083)</f>
        <v>"AtkPower":4.9</v>
      </c>
      <c r="T1083" s="3" t="str">
        <f>IF(J1083="","",$B$2&amp;I1083&amp;$B$2&amp;$B$1&amp;J1083)</f>
        <v/>
      </c>
      <c r="U1083" s="3" t="str">
        <f>IF(L1083="","",$B$2&amp;K1083&amp;$B$2&amp;$B$1&amp;L1083)</f>
        <v/>
      </c>
      <c r="V1083" s="3" t="str">
        <f>IF(N1083="","",$B$2&amp;M1083&amp;$B$2&amp;$B$1&amp;N1083)</f>
        <v/>
      </c>
      <c r="W1083" s="3" t="str">
        <f>IF(P1083="","",$B$2&amp;O1083&amp;$B$2&amp;$B$1&amp;P1083)</f>
        <v/>
      </c>
      <c r="X1083" s="3" t="str">
        <f>IF(R1083="","",$B$2&amp;Q1083&amp;$B$2&amp;$B$1&amp;R1083)</f>
        <v/>
      </c>
      <c r="Y1083" s="3" t="str">
        <f ca="1" t="shared" si="316"/>
        <v>{"AtkPower":4.9}</v>
      </c>
      <c r="Z1083" s="11" t="s">
        <v>636</v>
      </c>
      <c r="AA1083" s="11" t="str">
        <f ca="1" t="shared" si="330"/>
        <v>使用大后坐力武器射击，对&lt;c=A6EC41&gt;1&lt;/c&gt;个敌人造成&lt;q=attr_atk&gt;&lt;c=A6EC41&gt;490%&lt;/c&gt;伤害，附带&lt;c=A6EC41&gt;1&lt;/c&gt;秒的缴械效果</v>
      </c>
      <c r="AB1083" s="11"/>
      <c r="AC1083" s="11"/>
      <c r="AD1083" s="11"/>
      <c r="AE1083" s="11"/>
      <c r="AF1083" s="11"/>
      <c r="AG1083" s="11"/>
      <c r="AH1083" s="11"/>
      <c r="AI1083" s="11"/>
      <c r="AJ1083" s="11" t="s">
        <v>637</v>
      </c>
      <c r="AK1083" s="11" t="str">
        <f>$B$6</f>
        <v>&lt;c=A6EC41&gt;</v>
      </c>
      <c r="AL1083" s="12">
        <v>1</v>
      </c>
      <c r="AM1083" s="11" t="s">
        <v>298</v>
      </c>
      <c r="AN1083" s="11" t="s">
        <v>343</v>
      </c>
      <c r="AO1083" s="11" t="str">
        <f>$B$8&amp;$B$6</f>
        <v>&lt;q=attr_atk&gt;&lt;c=A6EC41&gt;</v>
      </c>
      <c r="AP1083" s="11" t="str">
        <f ca="1">ROUND($H1083*100,2)&amp;"%"</f>
        <v>490%</v>
      </c>
      <c r="AQ1083" s="11" t="s">
        <v>298</v>
      </c>
      <c r="AR1083" s="11" t="s">
        <v>638</v>
      </c>
      <c r="AS1083" s="11" t="str">
        <f>$B$6</f>
        <v>&lt;c=A6EC41&gt;</v>
      </c>
      <c r="AT1083" s="12">
        <v>1</v>
      </c>
      <c r="AU1083" s="11" t="s">
        <v>298</v>
      </c>
      <c r="AV1083" s="11" t="s">
        <v>639</v>
      </c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 t="str">
        <f t="shared" si="318"/>
        <v>使用大后坐力武器射击</v>
      </c>
      <c r="BQ1083" s="11" t="str">
        <f ca="1" t="shared" si="327"/>
        <v>使用大后坐力武器射击，对&lt;c=A6EC41&gt;1&lt;/c&gt;个敌人造成&lt;q=attr_atk&gt;&lt;c=A6EC41&gt;490%&lt;/c&gt;伤害，附带&lt;c=A6EC41&gt;1&lt;/c&gt;秒的缴械效果</v>
      </c>
      <c r="BR1083" s="1">
        <f t="shared" si="321"/>
        <v>2</v>
      </c>
      <c r="BS1083" s="1">
        <f t="shared" si="322"/>
        <v>201</v>
      </c>
      <c r="BT1083" s="1">
        <f>COUNTIF($BS$10:BS1083,601)</f>
        <v>23</v>
      </c>
      <c r="BU1083" s="1">
        <f t="shared" si="323"/>
        <v>1</v>
      </c>
    </row>
    <row r="1084" spans="2:73">
      <c r="B1084" s="1" t="str">
        <f t="shared" si="319"/>
        <v>SkillDescBrief4100402</v>
      </c>
      <c r="C1084" s="1" t="str">
        <f t="shared" si="320"/>
        <v>SkillDescDetail410040202</v>
      </c>
      <c r="D1084" s="3">
        <v>410040202</v>
      </c>
      <c r="E1084" s="3">
        <v>4100402</v>
      </c>
      <c r="F1084" s="3">
        <v>2</v>
      </c>
      <c r="G1084" s="3" t="s">
        <v>332</v>
      </c>
      <c r="H1084" s="3">
        <f ca="1">ROUND(_xlfn.XLOOKUP($F1084,$D$1:$D$5,$E$1:$E$5)*OFFSET(H1084,5-F1084,0)/0.05,0)*0.05</f>
        <v>5.25</v>
      </c>
      <c r="I1084" s="3" t="s">
        <v>333</v>
      </c>
      <c r="J1084" s="3"/>
      <c r="K1084" s="3" t="s">
        <v>334</v>
      </c>
      <c r="L1084" s="3"/>
      <c r="M1084" s="3"/>
      <c r="N1084" s="3"/>
      <c r="O1084" s="3"/>
      <c r="P1084" s="3"/>
      <c r="Q1084" s="3" t="s">
        <v>335</v>
      </c>
      <c r="R1084" s="3"/>
      <c r="S1084" s="3" t="str">
        <f ca="1">IF(H1084="","",$B$2&amp;G1084&amp;$B$2&amp;$B$1&amp;H1084)</f>
        <v>"AtkPower":5.25</v>
      </c>
      <c r="T1084" s="3" t="str">
        <f>IF(J1084="","",$B$2&amp;I1084&amp;$B$2&amp;$B$1&amp;J1084)</f>
        <v/>
      </c>
      <c r="U1084" s="3" t="str">
        <f>IF(L1084="","",$B$2&amp;K1084&amp;$B$2&amp;$B$1&amp;L1084)</f>
        <v/>
      </c>
      <c r="V1084" s="3" t="str">
        <f>IF(N1084="","",$B$2&amp;M1084&amp;$B$2&amp;$B$1&amp;N1084)</f>
        <v/>
      </c>
      <c r="W1084" s="3" t="str">
        <f>IF(P1084="","",$B$2&amp;O1084&amp;$B$2&amp;$B$1&amp;P1084)</f>
        <v/>
      </c>
      <c r="X1084" s="3" t="str">
        <f>IF(R1084="","",$B$2&amp;Q1084&amp;$B$2&amp;$B$1&amp;R1084)</f>
        <v/>
      </c>
      <c r="Y1084" s="3" t="str">
        <f ca="1" t="shared" si="316"/>
        <v>{"AtkPower":5.25}</v>
      </c>
      <c r="Z1084" s="11" t="s">
        <v>636</v>
      </c>
      <c r="AA1084" s="11" t="str">
        <f ca="1" t="shared" si="330"/>
        <v>2级：造成的伤害提升&lt;q=attr_atk&gt;&lt;c=A6EC41&gt;525%&lt;/c&gt;</v>
      </c>
      <c r="AB1084" s="11"/>
      <c r="AC1084" s="11"/>
      <c r="AD1084" s="11">
        <v>2</v>
      </c>
      <c r="AE1084" s="11"/>
      <c r="AF1084" s="11" t="s">
        <v>345</v>
      </c>
      <c r="AG1084" s="11"/>
      <c r="AH1084" s="11"/>
      <c r="AI1084" s="11"/>
      <c r="AJ1084" s="11" t="s">
        <v>302</v>
      </c>
      <c r="AK1084" s="11" t="str">
        <f t="shared" ref="AK1084:AK1087" si="333">$B$8&amp;$B$6</f>
        <v>&lt;q=attr_atk&gt;&lt;c=A6EC41&gt;</v>
      </c>
      <c r="AL1084" s="11" t="str">
        <f ca="1" t="shared" ref="AL1084:AL1087" si="334">ROUND($H1084*100,2)&amp;"%"</f>
        <v>525%</v>
      </c>
      <c r="AM1084" s="11" t="s">
        <v>298</v>
      </c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 t="str">
        <f t="shared" si="318"/>
        <v>使用大后坐力武器射击</v>
      </c>
      <c r="BQ1084" s="11" t="str">
        <f ca="1" t="shared" si="327"/>
        <v>2级：造成的伤害提升&lt;q=attr_atk&gt;&lt;c=A6EC41&gt;525%&lt;/c&gt;</v>
      </c>
      <c r="BR1084" s="1">
        <f t="shared" si="321"/>
        <v>2</v>
      </c>
      <c r="BS1084" s="1">
        <f t="shared" si="322"/>
        <v>202</v>
      </c>
      <c r="BT1084" s="1">
        <f>COUNTIF($BS$10:BS1084,601)</f>
        <v>23</v>
      </c>
      <c r="BU1084" s="1">
        <f t="shared" si="323"/>
        <v>1</v>
      </c>
    </row>
    <row r="1085" spans="2:73">
      <c r="B1085" s="1" t="str">
        <f t="shared" si="319"/>
        <v>SkillDescBrief4100402</v>
      </c>
      <c r="C1085" s="1" t="str">
        <f t="shared" si="320"/>
        <v>SkillDescDetail410040203</v>
      </c>
      <c r="D1085" s="3">
        <v>410040203</v>
      </c>
      <c r="E1085" s="3">
        <v>4100402</v>
      </c>
      <c r="F1085" s="3">
        <v>3</v>
      </c>
      <c r="G1085" s="3" t="s">
        <v>332</v>
      </c>
      <c r="H1085" s="3">
        <f ca="1">ROUND(_xlfn.XLOOKUP($F1085,$D$1:$D$5,$E$1:$E$5)*OFFSET(H1085,5-F1085,0)/0.05,0)*0.05</f>
        <v>5.6</v>
      </c>
      <c r="I1085" s="3" t="s">
        <v>333</v>
      </c>
      <c r="J1085" s="3"/>
      <c r="K1085" s="3" t="s">
        <v>334</v>
      </c>
      <c r="L1085" s="3"/>
      <c r="M1085" s="3"/>
      <c r="N1085" s="3"/>
      <c r="O1085" s="3"/>
      <c r="P1085" s="3"/>
      <c r="Q1085" s="3" t="s">
        <v>335</v>
      </c>
      <c r="R1085" s="3"/>
      <c r="S1085" s="3" t="str">
        <f ca="1">IF(H1085="","",$B$2&amp;G1085&amp;$B$2&amp;$B$1&amp;H1085)</f>
        <v>"AtkPower":5.6</v>
      </c>
      <c r="T1085" s="3" t="str">
        <f>IF(J1085="","",$B$2&amp;I1085&amp;$B$2&amp;$B$1&amp;J1085)</f>
        <v/>
      </c>
      <c r="U1085" s="3" t="str">
        <f>IF(L1085="","",$B$2&amp;K1085&amp;$B$2&amp;$B$1&amp;L1085)</f>
        <v/>
      </c>
      <c r="V1085" s="3" t="str">
        <f>IF(N1085="","",$B$2&amp;M1085&amp;$B$2&amp;$B$1&amp;N1085)</f>
        <v/>
      </c>
      <c r="W1085" s="3" t="str">
        <f>IF(P1085="","",$B$2&amp;O1085&amp;$B$2&amp;$B$1&amp;P1085)</f>
        <v/>
      </c>
      <c r="X1085" s="3" t="str">
        <f>IF(R1085="","",$B$2&amp;Q1085&amp;$B$2&amp;$B$1&amp;R1085)</f>
        <v/>
      </c>
      <c r="Y1085" s="3" t="str">
        <f ca="1" t="shared" si="316"/>
        <v>{"AtkPower":5.6}</v>
      </c>
      <c r="Z1085" s="11" t="s">
        <v>636</v>
      </c>
      <c r="AA1085" s="11" t="str">
        <f ca="1" t="shared" si="330"/>
        <v>3级：造成的伤害提升&lt;q=attr_atk&gt;&lt;c=A6EC41&gt;560%&lt;/c&gt;</v>
      </c>
      <c r="AB1085" s="11"/>
      <c r="AC1085" s="11"/>
      <c r="AD1085" s="11">
        <v>3</v>
      </c>
      <c r="AE1085" s="11"/>
      <c r="AF1085" s="11" t="s">
        <v>345</v>
      </c>
      <c r="AG1085" s="11"/>
      <c r="AH1085" s="11"/>
      <c r="AI1085" s="11"/>
      <c r="AJ1085" s="11" t="s">
        <v>302</v>
      </c>
      <c r="AK1085" s="11" t="str">
        <f t="shared" si="333"/>
        <v>&lt;q=attr_atk&gt;&lt;c=A6EC41&gt;</v>
      </c>
      <c r="AL1085" s="11" t="str">
        <f ca="1" t="shared" si="334"/>
        <v>560%</v>
      </c>
      <c r="AM1085" s="11" t="s">
        <v>298</v>
      </c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 t="str">
        <f t="shared" si="318"/>
        <v>使用大后坐力武器射击</v>
      </c>
      <c r="BQ1085" s="11" t="str">
        <f ca="1" t="shared" si="327"/>
        <v>3级：造成的伤害提升&lt;q=attr_atk&gt;&lt;c=A6EC41&gt;560%&lt;/c&gt;</v>
      </c>
      <c r="BR1085" s="1">
        <f t="shared" si="321"/>
        <v>2</v>
      </c>
      <c r="BS1085" s="1">
        <f t="shared" si="322"/>
        <v>203</v>
      </c>
      <c r="BT1085" s="1">
        <f>COUNTIF($BS$10:BS1085,601)</f>
        <v>23</v>
      </c>
      <c r="BU1085" s="1">
        <f t="shared" si="323"/>
        <v>1</v>
      </c>
    </row>
    <row r="1086" spans="2:73">
      <c r="B1086" s="1" t="str">
        <f t="shared" si="319"/>
        <v>SkillDescBrief4100402</v>
      </c>
      <c r="C1086" s="1" t="str">
        <f t="shared" si="320"/>
        <v>SkillDescDetail410040204</v>
      </c>
      <c r="D1086" s="3">
        <v>410040204</v>
      </c>
      <c r="E1086" s="3">
        <v>4100402</v>
      </c>
      <c r="F1086" s="3">
        <v>4</v>
      </c>
      <c r="G1086" s="3" t="s">
        <v>332</v>
      </c>
      <c r="H1086" s="3">
        <f ca="1">ROUND(_xlfn.XLOOKUP($F1086,$D$1:$D$5,$E$1:$E$5)*OFFSET(H1086,5-F1086,0)/0.05,0)*0.05</f>
        <v>6.3</v>
      </c>
      <c r="I1086" s="3" t="s">
        <v>333</v>
      </c>
      <c r="J1086" s="3"/>
      <c r="K1086" s="3" t="s">
        <v>334</v>
      </c>
      <c r="L1086" s="3"/>
      <c r="M1086" s="3"/>
      <c r="N1086" s="3"/>
      <c r="O1086" s="3"/>
      <c r="P1086" s="3"/>
      <c r="Q1086" s="3" t="s">
        <v>335</v>
      </c>
      <c r="R1086" s="3"/>
      <c r="S1086" s="3" t="str">
        <f ca="1">IF(H1086="","",$B$2&amp;G1086&amp;$B$2&amp;$B$1&amp;H1086)</f>
        <v>"AtkPower":6.3</v>
      </c>
      <c r="T1086" s="3" t="str">
        <f>IF(J1086="","",$B$2&amp;I1086&amp;$B$2&amp;$B$1&amp;J1086)</f>
        <v/>
      </c>
      <c r="U1086" s="3" t="str">
        <f>IF(L1086="","",$B$2&amp;K1086&amp;$B$2&amp;$B$1&amp;L1086)</f>
        <v/>
      </c>
      <c r="V1086" s="3" t="str">
        <f>IF(N1086="","",$B$2&amp;M1086&amp;$B$2&amp;$B$1&amp;N1086)</f>
        <v/>
      </c>
      <c r="W1086" s="3" t="str">
        <f>IF(P1086="","",$B$2&amp;O1086&amp;$B$2&amp;$B$1&amp;P1086)</f>
        <v/>
      </c>
      <c r="X1086" s="3" t="str">
        <f>IF(R1086="","",$B$2&amp;Q1086&amp;$B$2&amp;$B$1&amp;R1086)</f>
        <v/>
      </c>
      <c r="Y1086" s="3" t="str">
        <f ca="1" t="shared" si="316"/>
        <v>{"AtkPower":6.3}</v>
      </c>
      <c r="Z1086" s="11" t="s">
        <v>636</v>
      </c>
      <c r="AA1086" s="11" t="str">
        <f ca="1" t="shared" si="330"/>
        <v>4级：造成的伤害提升&lt;q=attr_atk&gt;&lt;c=A6EC41&gt;630%&lt;/c&gt;</v>
      </c>
      <c r="AB1086" s="11"/>
      <c r="AC1086" s="11"/>
      <c r="AD1086" s="11">
        <v>4</v>
      </c>
      <c r="AE1086" s="11"/>
      <c r="AF1086" s="11" t="s">
        <v>345</v>
      </c>
      <c r="AG1086" s="11"/>
      <c r="AH1086" s="11"/>
      <c r="AI1086" s="11"/>
      <c r="AJ1086" s="11" t="s">
        <v>302</v>
      </c>
      <c r="AK1086" s="11" t="str">
        <f t="shared" si="333"/>
        <v>&lt;q=attr_atk&gt;&lt;c=A6EC41&gt;</v>
      </c>
      <c r="AL1086" s="11" t="str">
        <f ca="1" t="shared" si="334"/>
        <v>630%</v>
      </c>
      <c r="AM1086" s="11" t="s">
        <v>298</v>
      </c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 t="str">
        <f t="shared" si="318"/>
        <v>使用大后坐力武器射击</v>
      </c>
      <c r="BQ1086" s="11" t="str">
        <f ca="1" t="shared" si="327"/>
        <v>4级：造成的伤害提升&lt;q=attr_atk&gt;&lt;c=A6EC41&gt;630%&lt;/c&gt;</v>
      </c>
      <c r="BR1086" s="1">
        <f t="shared" si="321"/>
        <v>2</v>
      </c>
      <c r="BS1086" s="1">
        <f t="shared" si="322"/>
        <v>204</v>
      </c>
      <c r="BT1086" s="1">
        <f>COUNTIF($BS$10:BS1086,601)</f>
        <v>23</v>
      </c>
      <c r="BU1086" s="1">
        <f t="shared" si="323"/>
        <v>1</v>
      </c>
    </row>
    <row r="1087" spans="2:73">
      <c r="B1087" s="1" t="str">
        <f t="shared" si="319"/>
        <v>SkillDescBrief4100402</v>
      </c>
      <c r="C1087" s="1" t="str">
        <f t="shared" si="320"/>
        <v>SkillDescDetail410040205</v>
      </c>
      <c r="D1087" s="3">
        <v>410040205</v>
      </c>
      <c r="E1087" s="3">
        <v>4100402</v>
      </c>
      <c r="F1087" s="3">
        <v>5</v>
      </c>
      <c r="G1087" s="3" t="s">
        <v>332</v>
      </c>
      <c r="H1087" s="3">
        <v>7</v>
      </c>
      <c r="I1087" s="3" t="s">
        <v>333</v>
      </c>
      <c r="J1087" s="3"/>
      <c r="K1087" s="3" t="s">
        <v>334</v>
      </c>
      <c r="L1087" s="3"/>
      <c r="M1087" s="3"/>
      <c r="N1087" s="3"/>
      <c r="O1087" s="3"/>
      <c r="P1087" s="3"/>
      <c r="Q1087" s="3" t="s">
        <v>335</v>
      </c>
      <c r="R1087" s="3"/>
      <c r="S1087" s="3" t="str">
        <f>IF(H1087="","",$B$2&amp;G1087&amp;$B$2&amp;$B$1&amp;H1087)</f>
        <v>"AtkPower":7</v>
      </c>
      <c r="T1087" s="3" t="str">
        <f>IF(J1087="","",$B$2&amp;I1087&amp;$B$2&amp;$B$1&amp;J1087)</f>
        <v/>
      </c>
      <c r="U1087" s="3" t="str">
        <f>IF(L1087="","",$B$2&amp;K1087&amp;$B$2&amp;$B$1&amp;L1087)</f>
        <v/>
      </c>
      <c r="V1087" s="3" t="str">
        <f>IF(N1087="","",$B$2&amp;M1087&amp;$B$2&amp;$B$1&amp;N1087)</f>
        <v/>
      </c>
      <c r="W1087" s="3" t="str">
        <f>IF(P1087="","",$B$2&amp;O1087&amp;$B$2&amp;$B$1&amp;P1087)</f>
        <v/>
      </c>
      <c r="X1087" s="3" t="str">
        <f>IF(R1087="","",$B$2&amp;Q1087&amp;$B$2&amp;$B$1&amp;R1087)</f>
        <v/>
      </c>
      <c r="Y1087" s="3" t="str">
        <f t="shared" si="316"/>
        <v>{"AtkPower":7}</v>
      </c>
      <c r="Z1087" s="11" t="s">
        <v>636</v>
      </c>
      <c r="AA1087" s="11" t="str">
        <f t="shared" si="330"/>
        <v>5级：造成的伤害提升&lt;q=attr_atk&gt;&lt;c=A6EC41&gt;700%&lt;/c&gt;</v>
      </c>
      <c r="AB1087" s="11"/>
      <c r="AC1087" s="11"/>
      <c r="AD1087" s="11">
        <v>5</v>
      </c>
      <c r="AE1087" s="11"/>
      <c r="AF1087" s="11" t="s">
        <v>345</v>
      </c>
      <c r="AG1087" s="11"/>
      <c r="AH1087" s="11"/>
      <c r="AI1087" s="11"/>
      <c r="AJ1087" s="11" t="s">
        <v>302</v>
      </c>
      <c r="AK1087" s="11" t="str">
        <f t="shared" si="333"/>
        <v>&lt;q=attr_atk&gt;&lt;c=A6EC41&gt;</v>
      </c>
      <c r="AL1087" s="11" t="str">
        <f t="shared" si="334"/>
        <v>700%</v>
      </c>
      <c r="AM1087" s="11" t="s">
        <v>298</v>
      </c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 t="str">
        <f t="shared" si="318"/>
        <v>使用大后坐力武器射击</v>
      </c>
      <c r="BQ1087" s="11" t="str">
        <f t="shared" si="327"/>
        <v>5级：造成的伤害提升&lt;q=attr_atk&gt;&lt;c=A6EC41&gt;700%&lt;/c&gt;</v>
      </c>
      <c r="BR1087" s="1">
        <f t="shared" si="321"/>
        <v>2</v>
      </c>
      <c r="BS1087" s="1">
        <f t="shared" si="322"/>
        <v>205</v>
      </c>
      <c r="BT1087" s="1">
        <f>COUNTIF($BS$10:BS1087,601)</f>
        <v>23</v>
      </c>
      <c r="BU1087" s="1">
        <f t="shared" si="323"/>
        <v>1</v>
      </c>
    </row>
    <row r="1088" spans="2:73">
      <c r="B1088" s="1" t="str">
        <f t="shared" si="319"/>
        <v>SkillDescBrief// 经营被动</v>
      </c>
      <c r="C1088" s="1" t="str">
        <f t="shared" si="320"/>
        <v>SkillDescDetail// 经营被动</v>
      </c>
      <c r="D1088" s="7" t="s">
        <v>71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 t="str">
        <f t="shared" si="316"/>
        <v/>
      </c>
      <c r="Z1088" s="10" t="s">
        <v>336</v>
      </c>
      <c r="AA1088" s="10" t="str">
        <f t="shared" si="330"/>
        <v/>
      </c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 t="str">
        <f t="shared" si="318"/>
        <v/>
      </c>
      <c r="BQ1088" s="10" t="str">
        <f t="shared" si="327"/>
        <v/>
      </c>
      <c r="BR1088" s="1">
        <f t="shared" si="321"/>
        <v>0</v>
      </c>
      <c r="BS1088" s="1">
        <f t="shared" si="322"/>
        <v>0</v>
      </c>
      <c r="BT1088" s="1">
        <f>COUNTIF($BS$10:BS1088,601)</f>
        <v>23</v>
      </c>
      <c r="BU1088" s="1">
        <f t="shared" si="323"/>
        <v>1</v>
      </c>
    </row>
    <row r="1089" spans="2:73">
      <c r="B1089" s="1" t="str">
        <f t="shared" si="319"/>
        <v>SkillDescBrief4100403</v>
      </c>
      <c r="C1089" s="1" t="str">
        <f t="shared" si="320"/>
        <v>SkillDescDetail410040301</v>
      </c>
      <c r="D1089" s="3">
        <v>410040301</v>
      </c>
      <c r="E1089" s="3">
        <v>4100403</v>
      </c>
      <c r="F1089" s="3">
        <v>1</v>
      </c>
      <c r="G1089" s="3" t="s">
        <v>332</v>
      </c>
      <c r="H1089" s="3"/>
      <c r="I1089" s="3" t="s">
        <v>333</v>
      </c>
      <c r="J1089" s="3"/>
      <c r="K1089" s="3" t="s">
        <v>334</v>
      </c>
      <c r="L1089" s="3"/>
      <c r="M1089" s="3"/>
      <c r="N1089" s="3"/>
      <c r="O1089" s="3"/>
      <c r="P1089" s="3"/>
      <c r="Q1089" s="3" t="s">
        <v>335</v>
      </c>
      <c r="R1089" s="3"/>
      <c r="S1089" s="3" t="str">
        <f>IF(H1089="","",$B$2&amp;G1089&amp;$B$2&amp;$B$1&amp;H1089)</f>
        <v/>
      </c>
      <c r="T1089" s="3" t="str">
        <f>IF(J1089="","",$B$2&amp;I1089&amp;$B$2&amp;$B$1&amp;J1089)</f>
        <v/>
      </c>
      <c r="U1089" s="3" t="str">
        <f>IF(L1089="","",$B$2&amp;K1089&amp;$B$2&amp;$B$1&amp;L1089)</f>
        <v/>
      </c>
      <c r="V1089" s="3" t="str">
        <f>IF(N1089="","",$B$2&amp;M1089&amp;$B$2&amp;$B$1&amp;N1089)</f>
        <v/>
      </c>
      <c r="W1089" s="3" t="str">
        <f>IF(P1089="","",$B$2&amp;O1089&amp;$B$2&amp;$B$1&amp;P1089)</f>
        <v/>
      </c>
      <c r="X1089" s="3" t="str">
        <f>IF(R1089="","",$B$2&amp;Q1089&amp;$B$2&amp;$B$1&amp;R1089)</f>
        <v/>
      </c>
      <c r="Y1089" s="3" t="str">
        <f t="shared" si="316"/>
        <v>{}</v>
      </c>
      <c r="Z1089" s="11" t="s">
        <v>358</v>
      </c>
      <c r="AA1089" s="11" t="str">
        <f t="shared" si="330"/>
        <v>放置在产业中时，产业收入提高&lt;c=A6EC41&gt;2&lt;/c&gt;倍，产业升级消耗减少&lt;c=A6EC41&gt;2&lt;/c&gt;倍</v>
      </c>
      <c r="AB1089" s="11"/>
      <c r="AC1089" s="11"/>
      <c r="AD1089" s="11"/>
      <c r="AE1089" s="11"/>
      <c r="AF1089" s="11"/>
      <c r="AG1089" s="11"/>
      <c r="AH1089" s="11"/>
      <c r="AI1089" s="11"/>
      <c r="AJ1089" s="11" t="s">
        <v>359</v>
      </c>
      <c r="AK1089" s="11" t="str">
        <f t="shared" ref="AK1089:AK1093" si="335">$B$6</f>
        <v>&lt;c=A6EC41&gt;</v>
      </c>
      <c r="AL1089" s="11">
        <v>2</v>
      </c>
      <c r="AM1089" s="11" t="s">
        <v>298</v>
      </c>
      <c r="AN1089" s="11" t="s">
        <v>360</v>
      </c>
      <c r="AO1089" s="11" t="s">
        <v>304</v>
      </c>
      <c r="AP1089" s="11">
        <v>2</v>
      </c>
      <c r="AQ1089" s="11" t="s">
        <v>298</v>
      </c>
      <c r="AR1089" s="11" t="s">
        <v>361</v>
      </c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 t="str">
        <f t="shared" si="318"/>
        <v>使产业收入提高，升级消耗减少</v>
      </c>
      <c r="BQ1089" s="11" t="str">
        <f t="shared" si="327"/>
        <v>放置在产业中时，产业收入提高&lt;c=A6EC41&gt;2&lt;/c&gt;倍，产业升级消耗减少&lt;c=A6EC41&gt;2&lt;/c&gt;倍</v>
      </c>
      <c r="BR1089" s="1">
        <f t="shared" si="321"/>
        <v>3</v>
      </c>
      <c r="BS1089" s="1">
        <f t="shared" si="322"/>
        <v>301</v>
      </c>
      <c r="BT1089" s="1">
        <f>COUNTIF($BS$10:BS1089,601)</f>
        <v>23</v>
      </c>
      <c r="BU1089" s="1">
        <f t="shared" si="323"/>
        <v>1</v>
      </c>
    </row>
    <row r="1090" spans="2:73">
      <c r="B1090" s="1" t="str">
        <f t="shared" si="319"/>
        <v>SkillDescBrief4100403</v>
      </c>
      <c r="C1090" s="1" t="str">
        <f t="shared" si="320"/>
        <v>SkillDescDetail410040302</v>
      </c>
      <c r="D1090" s="3">
        <v>410040302</v>
      </c>
      <c r="E1090" s="3">
        <v>4100403</v>
      </c>
      <c r="F1090" s="3">
        <v>2</v>
      </c>
      <c r="G1090" s="3" t="s">
        <v>332</v>
      </c>
      <c r="H1090" s="3"/>
      <c r="I1090" s="3" t="s">
        <v>333</v>
      </c>
      <c r="J1090" s="3"/>
      <c r="K1090" s="3" t="s">
        <v>334</v>
      </c>
      <c r="L1090" s="3"/>
      <c r="M1090" s="3"/>
      <c r="N1090" s="3"/>
      <c r="O1090" s="3"/>
      <c r="P1090" s="3"/>
      <c r="Q1090" s="3" t="s">
        <v>335</v>
      </c>
      <c r="R1090" s="3"/>
      <c r="S1090" s="3" t="str">
        <f>IF(H1090="","",$B$2&amp;G1090&amp;$B$2&amp;$B$1&amp;H1090)</f>
        <v/>
      </c>
      <c r="T1090" s="3" t="str">
        <f>IF(J1090="","",$B$2&amp;I1090&amp;$B$2&amp;$B$1&amp;J1090)</f>
        <v/>
      </c>
      <c r="U1090" s="3" t="str">
        <f>IF(L1090="","",$B$2&amp;K1090&amp;$B$2&amp;$B$1&amp;L1090)</f>
        <v/>
      </c>
      <c r="V1090" s="3" t="str">
        <f>IF(N1090="","",$B$2&amp;M1090&amp;$B$2&amp;$B$1&amp;N1090)</f>
        <v/>
      </c>
      <c r="W1090" s="3" t="str">
        <f>IF(P1090="","",$B$2&amp;O1090&amp;$B$2&amp;$B$1&amp;P1090)</f>
        <v/>
      </c>
      <c r="X1090" s="3" t="str">
        <f>IF(R1090="","",$B$2&amp;Q1090&amp;$B$2&amp;$B$1&amp;R1090)</f>
        <v/>
      </c>
      <c r="Y1090" s="3" t="str">
        <f t="shared" si="316"/>
        <v>{}</v>
      </c>
      <c r="Z1090" s="11" t="s">
        <v>358</v>
      </c>
      <c r="AA1090" s="11" t="str">
        <f t="shared" si="330"/>
        <v>2级：放置在产业中时，产业收入提高&lt;c=A6EC41&gt;8&lt;/c&gt;倍，产业升级消耗减少&lt;c=A6EC41&gt;8&lt;/c&gt;倍</v>
      </c>
      <c r="AB1090" s="11"/>
      <c r="AC1090" s="11"/>
      <c r="AD1090" s="11">
        <v>2</v>
      </c>
      <c r="AE1090" s="11"/>
      <c r="AF1090" s="11" t="s">
        <v>345</v>
      </c>
      <c r="AG1090" s="11"/>
      <c r="AH1090" s="11"/>
      <c r="AI1090" s="11"/>
      <c r="AJ1090" s="11" t="s">
        <v>359</v>
      </c>
      <c r="AK1090" s="11" t="str">
        <f t="shared" si="335"/>
        <v>&lt;c=A6EC41&gt;</v>
      </c>
      <c r="AL1090" s="11">
        <f>AL1089*4</f>
        <v>8</v>
      </c>
      <c r="AM1090" s="11" t="s">
        <v>298</v>
      </c>
      <c r="AN1090" s="11" t="s">
        <v>360</v>
      </c>
      <c r="AO1090" s="11" t="s">
        <v>304</v>
      </c>
      <c r="AP1090" s="11">
        <f>AP1089*4</f>
        <v>8</v>
      </c>
      <c r="AQ1090" s="11" t="s">
        <v>298</v>
      </c>
      <c r="AR1090" s="11" t="s">
        <v>361</v>
      </c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 t="str">
        <f t="shared" si="318"/>
        <v>使产业收入提高，升级消耗减少</v>
      </c>
      <c r="BQ1090" s="11" t="str">
        <f t="shared" si="327"/>
        <v>2级：放置在产业中时，产业收入提高&lt;c=A6EC41&gt;8&lt;/c&gt;倍，产业升级消耗减少&lt;c=A6EC41&gt;8&lt;/c&gt;倍</v>
      </c>
      <c r="BR1090" s="1">
        <f t="shared" si="321"/>
        <v>3</v>
      </c>
      <c r="BS1090" s="1">
        <f t="shared" si="322"/>
        <v>302</v>
      </c>
      <c r="BT1090" s="1">
        <f>COUNTIF($BS$10:BS1090,601)</f>
        <v>23</v>
      </c>
      <c r="BU1090" s="1">
        <f t="shared" si="323"/>
        <v>1</v>
      </c>
    </row>
    <row r="1091" spans="2:73">
      <c r="B1091" s="1" t="str">
        <f t="shared" si="319"/>
        <v>SkillDescBrief4100403</v>
      </c>
      <c r="C1091" s="1" t="str">
        <f t="shared" si="320"/>
        <v>SkillDescDetail410040303</v>
      </c>
      <c r="D1091" s="3">
        <v>410040303</v>
      </c>
      <c r="E1091" s="3">
        <v>4100403</v>
      </c>
      <c r="F1091" s="3">
        <v>3</v>
      </c>
      <c r="G1091" s="3" t="s">
        <v>332</v>
      </c>
      <c r="H1091" s="3"/>
      <c r="I1091" s="3" t="s">
        <v>333</v>
      </c>
      <c r="J1091" s="3"/>
      <c r="K1091" s="3" t="s">
        <v>334</v>
      </c>
      <c r="L1091" s="3"/>
      <c r="M1091" s="3"/>
      <c r="N1091" s="3"/>
      <c r="O1091" s="3"/>
      <c r="P1091" s="3"/>
      <c r="Q1091" s="3" t="s">
        <v>335</v>
      </c>
      <c r="R1091" s="3"/>
      <c r="S1091" s="3" t="str">
        <f>IF(H1091="","",$B$2&amp;G1091&amp;$B$2&amp;$B$1&amp;H1091)</f>
        <v/>
      </c>
      <c r="T1091" s="3" t="str">
        <f>IF(J1091="","",$B$2&amp;I1091&amp;$B$2&amp;$B$1&amp;J1091)</f>
        <v/>
      </c>
      <c r="U1091" s="3" t="str">
        <f>IF(L1091="","",$B$2&amp;K1091&amp;$B$2&amp;$B$1&amp;L1091)</f>
        <v/>
      </c>
      <c r="V1091" s="3" t="str">
        <f>IF(N1091="","",$B$2&amp;M1091&amp;$B$2&amp;$B$1&amp;N1091)</f>
        <v/>
      </c>
      <c r="W1091" s="3" t="str">
        <f>IF(P1091="","",$B$2&amp;O1091&amp;$B$2&amp;$B$1&amp;P1091)</f>
        <v/>
      </c>
      <c r="X1091" s="3" t="str">
        <f>IF(R1091="","",$B$2&amp;Q1091&amp;$B$2&amp;$B$1&amp;R1091)</f>
        <v/>
      </c>
      <c r="Y1091" s="3" t="str">
        <f t="shared" si="316"/>
        <v>{}</v>
      </c>
      <c r="Z1091" s="11" t="s">
        <v>358</v>
      </c>
      <c r="AA1091" s="11" t="str">
        <f t="shared" si="330"/>
        <v>3级：放置在产业中时，产业收入提高&lt;c=A6EC41&gt;32&lt;/c&gt;倍，产业升级消耗减少&lt;c=A6EC41&gt;32&lt;/c&gt;倍</v>
      </c>
      <c r="AB1091" s="11"/>
      <c r="AC1091" s="11"/>
      <c r="AD1091" s="11">
        <v>3</v>
      </c>
      <c r="AE1091" s="11"/>
      <c r="AF1091" s="11" t="s">
        <v>345</v>
      </c>
      <c r="AG1091" s="11"/>
      <c r="AH1091" s="11"/>
      <c r="AI1091" s="11"/>
      <c r="AJ1091" s="11" t="s">
        <v>359</v>
      </c>
      <c r="AK1091" s="11" t="str">
        <f t="shared" si="335"/>
        <v>&lt;c=A6EC41&gt;</v>
      </c>
      <c r="AL1091" s="11">
        <f>AL1090*4</f>
        <v>32</v>
      </c>
      <c r="AM1091" s="11" t="s">
        <v>298</v>
      </c>
      <c r="AN1091" s="11" t="s">
        <v>360</v>
      </c>
      <c r="AO1091" s="11" t="s">
        <v>304</v>
      </c>
      <c r="AP1091" s="11">
        <f>AP1090*4</f>
        <v>32</v>
      </c>
      <c r="AQ1091" s="11" t="s">
        <v>298</v>
      </c>
      <c r="AR1091" s="11" t="s">
        <v>361</v>
      </c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 t="str">
        <f t="shared" si="318"/>
        <v>使产业收入提高，升级消耗减少</v>
      </c>
      <c r="BQ1091" s="11" t="str">
        <f t="shared" si="327"/>
        <v>3级：放置在产业中时，产业收入提高&lt;c=A6EC41&gt;32&lt;/c&gt;倍，产业升级消耗减少&lt;c=A6EC41&gt;32&lt;/c&gt;倍</v>
      </c>
      <c r="BR1091" s="1">
        <f t="shared" si="321"/>
        <v>3</v>
      </c>
      <c r="BS1091" s="1">
        <f t="shared" si="322"/>
        <v>303</v>
      </c>
      <c r="BT1091" s="1">
        <f>COUNTIF($BS$10:BS1091,601)</f>
        <v>23</v>
      </c>
      <c r="BU1091" s="1">
        <f t="shared" si="323"/>
        <v>1</v>
      </c>
    </row>
    <row r="1092" spans="2:73">
      <c r="B1092" s="1" t="str">
        <f t="shared" si="319"/>
        <v>SkillDescBrief4100403</v>
      </c>
      <c r="C1092" s="1" t="str">
        <f t="shared" si="320"/>
        <v>SkillDescDetail410040304</v>
      </c>
      <c r="D1092" s="3">
        <v>410040304</v>
      </c>
      <c r="E1092" s="3">
        <v>4100403</v>
      </c>
      <c r="F1092" s="3">
        <v>4</v>
      </c>
      <c r="G1092" s="3" t="s">
        <v>332</v>
      </c>
      <c r="H1092" s="3"/>
      <c r="I1092" s="3" t="s">
        <v>333</v>
      </c>
      <c r="J1092" s="3"/>
      <c r="K1092" s="3" t="s">
        <v>334</v>
      </c>
      <c r="L1092" s="3"/>
      <c r="M1092" s="3"/>
      <c r="N1092" s="3"/>
      <c r="O1092" s="3"/>
      <c r="P1092" s="3"/>
      <c r="Q1092" s="3" t="s">
        <v>335</v>
      </c>
      <c r="R1092" s="3"/>
      <c r="S1092" s="3" t="str">
        <f>IF(H1092="","",$B$2&amp;G1092&amp;$B$2&amp;$B$1&amp;H1092)</f>
        <v/>
      </c>
      <c r="T1092" s="3" t="str">
        <f>IF(J1092="","",$B$2&amp;I1092&amp;$B$2&amp;$B$1&amp;J1092)</f>
        <v/>
      </c>
      <c r="U1092" s="3" t="str">
        <f>IF(L1092="","",$B$2&amp;K1092&amp;$B$2&amp;$B$1&amp;L1092)</f>
        <v/>
      </c>
      <c r="V1092" s="3" t="str">
        <f>IF(N1092="","",$B$2&amp;M1092&amp;$B$2&amp;$B$1&amp;N1092)</f>
        <v/>
      </c>
      <c r="W1092" s="3" t="str">
        <f>IF(P1092="","",$B$2&amp;O1092&amp;$B$2&amp;$B$1&amp;P1092)</f>
        <v/>
      </c>
      <c r="X1092" s="3" t="str">
        <f>IF(R1092="","",$B$2&amp;Q1092&amp;$B$2&amp;$B$1&amp;R1092)</f>
        <v/>
      </c>
      <c r="Y1092" s="3" t="str">
        <f t="shared" si="316"/>
        <v>{}</v>
      </c>
      <c r="Z1092" s="11" t="s">
        <v>358</v>
      </c>
      <c r="AA1092" s="11" t="str">
        <f t="shared" si="330"/>
        <v>4级：放置在产业中时，产业收入提高&lt;c=A6EC41&gt;64&lt;/c&gt;倍，产业升级消耗减少&lt;c=A6EC41&gt;64&lt;/c&gt;倍</v>
      </c>
      <c r="AB1092" s="11"/>
      <c r="AC1092" s="11"/>
      <c r="AD1092" s="11">
        <v>4</v>
      </c>
      <c r="AE1092" s="11"/>
      <c r="AF1092" s="11" t="s">
        <v>345</v>
      </c>
      <c r="AG1092" s="11"/>
      <c r="AH1092" s="11"/>
      <c r="AI1092" s="11"/>
      <c r="AJ1092" s="11" t="s">
        <v>359</v>
      </c>
      <c r="AK1092" s="11" t="str">
        <f t="shared" si="335"/>
        <v>&lt;c=A6EC41&gt;</v>
      </c>
      <c r="AL1092" s="11">
        <v>64</v>
      </c>
      <c r="AM1092" s="11" t="s">
        <v>298</v>
      </c>
      <c r="AN1092" s="11" t="s">
        <v>360</v>
      </c>
      <c r="AO1092" s="11" t="s">
        <v>304</v>
      </c>
      <c r="AP1092" s="11">
        <v>64</v>
      </c>
      <c r="AQ1092" s="11" t="s">
        <v>298</v>
      </c>
      <c r="AR1092" s="11" t="s">
        <v>361</v>
      </c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 t="str">
        <f t="shared" si="318"/>
        <v>使产业收入提高，升级消耗减少</v>
      </c>
      <c r="BQ1092" s="11" t="str">
        <f t="shared" si="327"/>
        <v>4级：放置在产业中时，产业收入提高&lt;c=A6EC41&gt;64&lt;/c&gt;倍，产业升级消耗减少&lt;c=A6EC41&gt;64&lt;/c&gt;倍</v>
      </c>
      <c r="BR1092" s="1">
        <f t="shared" si="321"/>
        <v>3</v>
      </c>
      <c r="BS1092" s="1">
        <f t="shared" si="322"/>
        <v>304</v>
      </c>
      <c r="BT1092" s="1">
        <f>COUNTIF($BS$10:BS1092,601)</f>
        <v>23</v>
      </c>
      <c r="BU1092" s="1">
        <f t="shared" si="323"/>
        <v>1</v>
      </c>
    </row>
    <row r="1093" spans="2:73">
      <c r="B1093" s="1" t="str">
        <f t="shared" si="319"/>
        <v>SkillDescBrief4100403</v>
      </c>
      <c r="C1093" s="1" t="str">
        <f t="shared" si="320"/>
        <v>SkillDescDetail410040305</v>
      </c>
      <c r="D1093" s="3">
        <v>410040305</v>
      </c>
      <c r="E1093" s="3">
        <v>4100403</v>
      </c>
      <c r="F1093" s="3">
        <v>5</v>
      </c>
      <c r="G1093" s="3" t="s">
        <v>332</v>
      </c>
      <c r="H1093" s="3"/>
      <c r="I1093" s="3" t="s">
        <v>333</v>
      </c>
      <c r="J1093" s="3"/>
      <c r="K1093" s="3" t="s">
        <v>334</v>
      </c>
      <c r="L1093" s="3"/>
      <c r="M1093" s="3"/>
      <c r="N1093" s="3"/>
      <c r="O1093" s="3"/>
      <c r="P1093" s="3"/>
      <c r="Q1093" s="3" t="s">
        <v>335</v>
      </c>
      <c r="R1093" s="3"/>
      <c r="S1093" s="3" t="str">
        <f>IF(H1093="","",$B$2&amp;G1093&amp;$B$2&amp;$B$1&amp;H1093)</f>
        <v/>
      </c>
      <c r="T1093" s="3" t="str">
        <f>IF(J1093="","",$B$2&amp;I1093&amp;$B$2&amp;$B$1&amp;J1093)</f>
        <v/>
      </c>
      <c r="U1093" s="3" t="str">
        <f>IF(L1093="","",$B$2&amp;K1093&amp;$B$2&amp;$B$1&amp;L1093)</f>
        <v/>
      </c>
      <c r="V1093" s="3" t="str">
        <f>IF(N1093="","",$B$2&amp;M1093&amp;$B$2&amp;$B$1&amp;N1093)</f>
        <v/>
      </c>
      <c r="W1093" s="3" t="str">
        <f>IF(P1093="","",$B$2&amp;O1093&amp;$B$2&amp;$B$1&amp;P1093)</f>
        <v/>
      </c>
      <c r="X1093" s="3" t="str">
        <f>IF(R1093="","",$B$2&amp;Q1093&amp;$B$2&amp;$B$1&amp;R1093)</f>
        <v/>
      </c>
      <c r="Y1093" s="3" t="str">
        <f t="shared" si="316"/>
        <v>{}</v>
      </c>
      <c r="Z1093" s="11" t="s">
        <v>358</v>
      </c>
      <c r="AA1093" s="11" t="str">
        <f t="shared" si="330"/>
        <v>5级：放置在产业中时，产业收入提高&lt;c=A6EC41&gt;128&lt;/c&gt;倍，产业升级消耗减少&lt;c=A6EC41&gt;128&lt;/c&gt;倍</v>
      </c>
      <c r="AB1093" s="11"/>
      <c r="AC1093" s="11"/>
      <c r="AD1093" s="11">
        <v>5</v>
      </c>
      <c r="AE1093" s="11"/>
      <c r="AF1093" s="11" t="s">
        <v>345</v>
      </c>
      <c r="AG1093" s="11"/>
      <c r="AH1093" s="11"/>
      <c r="AI1093" s="11"/>
      <c r="AJ1093" s="11" t="s">
        <v>359</v>
      </c>
      <c r="AK1093" s="11" t="str">
        <f t="shared" si="335"/>
        <v>&lt;c=A6EC41&gt;</v>
      </c>
      <c r="AL1093" s="11">
        <v>128</v>
      </c>
      <c r="AM1093" s="11" t="s">
        <v>298</v>
      </c>
      <c r="AN1093" s="11" t="s">
        <v>360</v>
      </c>
      <c r="AO1093" s="11" t="s">
        <v>304</v>
      </c>
      <c r="AP1093" s="11">
        <v>128</v>
      </c>
      <c r="AQ1093" s="11" t="s">
        <v>298</v>
      </c>
      <c r="AR1093" s="11" t="s">
        <v>361</v>
      </c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 t="str">
        <f t="shared" si="318"/>
        <v>使产业收入提高，升级消耗减少</v>
      </c>
      <c r="BQ1093" s="11" t="str">
        <f t="shared" si="327"/>
        <v>5级：放置在产业中时，产业收入提高&lt;c=A6EC41&gt;128&lt;/c&gt;倍，产业升级消耗减少&lt;c=A6EC41&gt;128&lt;/c&gt;倍</v>
      </c>
      <c r="BR1093" s="1">
        <f t="shared" si="321"/>
        <v>3</v>
      </c>
      <c r="BS1093" s="1">
        <f t="shared" si="322"/>
        <v>305</v>
      </c>
      <c r="BT1093" s="1">
        <f>COUNTIF($BS$10:BS1093,601)</f>
        <v>23</v>
      </c>
      <c r="BU1093" s="1">
        <f t="shared" si="323"/>
        <v>1</v>
      </c>
    </row>
    <row r="1094" spans="2:73">
      <c r="B1094" s="1" t="str">
        <f t="shared" si="319"/>
        <v>SkillDescBrief// 战斗被动</v>
      </c>
      <c r="C1094" s="1" t="str">
        <f t="shared" si="320"/>
        <v>SkillDescDetail// 战斗被动1</v>
      </c>
      <c r="D1094" s="7" t="s">
        <v>337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 t="str">
        <f t="shared" si="316"/>
        <v/>
      </c>
      <c r="Z1094" s="10" t="s">
        <v>336</v>
      </c>
      <c r="AA1094" s="10" t="str">
        <f t="shared" si="330"/>
        <v/>
      </c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 t="str">
        <f t="shared" si="318"/>
        <v/>
      </c>
      <c r="BQ1094" s="10" t="str">
        <f t="shared" si="327"/>
        <v/>
      </c>
      <c r="BR1094" s="1">
        <f t="shared" si="321"/>
        <v>0</v>
      </c>
      <c r="BS1094" s="1">
        <f t="shared" si="322"/>
        <v>0</v>
      </c>
      <c r="BT1094" s="1">
        <f>COUNTIF($BS$10:BS1094,601)</f>
        <v>23</v>
      </c>
      <c r="BU1094" s="1">
        <f t="shared" si="323"/>
        <v>1</v>
      </c>
    </row>
    <row r="1095" spans="2:73">
      <c r="B1095" s="1" t="str">
        <f t="shared" si="319"/>
        <v>SkillDescBrief4100404</v>
      </c>
      <c r="C1095" s="1" t="str">
        <f t="shared" si="320"/>
        <v>SkillDescDetail410040401</v>
      </c>
      <c r="D1095" s="3">
        <v>410040401</v>
      </c>
      <c r="E1095" s="3">
        <v>4100404</v>
      </c>
      <c r="F1095" s="3">
        <v>1</v>
      </c>
      <c r="G1095" s="3" t="s">
        <v>332</v>
      </c>
      <c r="H1095" s="3">
        <f ca="1">ROUND(_xlfn.XLOOKUP($F1095,$D$1:$D$5,$E$1:$E$5)*OFFSET(H1095,5-F1095,0)/0.05,0)*0.05</f>
        <v>3.15</v>
      </c>
      <c r="I1095" s="3" t="s">
        <v>333</v>
      </c>
      <c r="J1095" s="3"/>
      <c r="K1095" s="3" t="s">
        <v>334</v>
      </c>
      <c r="L1095" s="3"/>
      <c r="M1095" s="3"/>
      <c r="N1095" s="3"/>
      <c r="O1095" s="3"/>
      <c r="P1095" s="3"/>
      <c r="Q1095" s="3" t="s">
        <v>335</v>
      </c>
      <c r="R1095" s="3"/>
      <c r="S1095" s="3" t="str">
        <f ca="1">IF(H1095="","",$B$2&amp;G1095&amp;$B$2&amp;$B$1&amp;H1095)</f>
        <v>"AtkPower":3.15</v>
      </c>
      <c r="T1095" s="3" t="str">
        <f>IF(J1095="","",$B$2&amp;I1095&amp;$B$2&amp;$B$1&amp;J1095)</f>
        <v/>
      </c>
      <c r="U1095" s="3" t="str">
        <f>IF(L1095="","",$B$2&amp;K1095&amp;$B$2&amp;$B$1&amp;L1095)</f>
        <v/>
      </c>
      <c r="V1095" s="3" t="str">
        <f>IF(N1095="","",$B$2&amp;M1095&amp;$B$2&amp;$B$1&amp;N1095)</f>
        <v/>
      </c>
      <c r="W1095" s="3" t="str">
        <f>IF(P1095="","",$B$2&amp;O1095&amp;$B$2&amp;$B$1&amp;P1095)</f>
        <v/>
      </c>
      <c r="X1095" s="3" t="str">
        <f>IF(R1095="","",$B$2&amp;Q1095&amp;$B$2&amp;$B$1&amp;R1095)</f>
        <v/>
      </c>
      <c r="Y1095" s="3" t="str">
        <f ca="1" t="shared" si="316"/>
        <v>{"AtkPower":3.15}</v>
      </c>
      <c r="Z1095" s="11" t="s">
        <v>640</v>
      </c>
      <c r="AA1095" s="11" t="str">
        <f ca="1" t="shared" si="330"/>
        <v>每隔&lt;c=A6EC41&gt;12&lt;/c&gt;秒，发射一枚炫目弹，造成&lt;q=attr_atk&gt;&lt;c=A6EC41&gt;315%&lt;/c&gt;伤害，并附带炫目效果</v>
      </c>
      <c r="AB1095" s="11"/>
      <c r="AC1095" s="11"/>
      <c r="AD1095" s="11"/>
      <c r="AE1095" s="11"/>
      <c r="AF1095" s="11"/>
      <c r="AG1095" s="11"/>
      <c r="AH1095" s="11"/>
      <c r="AI1095" s="11"/>
      <c r="AJ1095" s="11" t="s">
        <v>451</v>
      </c>
      <c r="AK1095" s="11" t="str">
        <f>$B$6</f>
        <v>&lt;c=A6EC41&gt;</v>
      </c>
      <c r="AL1095" s="12">
        <v>12</v>
      </c>
      <c r="AM1095" s="11" t="s">
        <v>298</v>
      </c>
      <c r="AN1095" s="11" t="s">
        <v>641</v>
      </c>
      <c r="AO1095" s="11" t="str">
        <f>$B$8&amp;$B$6</f>
        <v>&lt;q=attr_atk&gt;&lt;c=A6EC41&gt;</v>
      </c>
      <c r="AP1095" s="11" t="str">
        <f ca="1">ROUND($H1095*100,2)&amp;"%"</f>
        <v>315%</v>
      </c>
      <c r="AQ1095" s="11" t="s">
        <v>298</v>
      </c>
      <c r="AR1095" s="11" t="s">
        <v>642</v>
      </c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 t="str">
        <f t="shared" si="318"/>
        <v>每隔一段时间，发射炫目弹</v>
      </c>
      <c r="BQ1095" s="11" t="str">
        <f ca="1" t="shared" si="327"/>
        <v>每隔&lt;c=A6EC41&gt;12&lt;/c&gt;秒，发射一枚炫目弹，造成&lt;q=attr_atk&gt;&lt;c=A6EC41&gt;315%&lt;/c&gt;伤害，并附带炫目效果</v>
      </c>
      <c r="BR1095" s="1">
        <f t="shared" si="321"/>
        <v>4</v>
      </c>
      <c r="BS1095" s="1">
        <f t="shared" si="322"/>
        <v>401</v>
      </c>
      <c r="BT1095" s="1">
        <f>COUNTIF($BS$10:BS1095,601)</f>
        <v>23</v>
      </c>
      <c r="BU1095" s="1">
        <f t="shared" si="323"/>
        <v>1</v>
      </c>
    </row>
    <row r="1096" spans="2:73">
      <c r="B1096" s="1" t="str">
        <f t="shared" si="319"/>
        <v>SkillDescBrief4100404</v>
      </c>
      <c r="C1096" s="1" t="str">
        <f t="shared" si="320"/>
        <v>SkillDescDetail410040402</v>
      </c>
      <c r="D1096" s="3">
        <v>410040402</v>
      </c>
      <c r="E1096" s="3">
        <v>4100404</v>
      </c>
      <c r="F1096" s="3">
        <v>2</v>
      </c>
      <c r="G1096" s="3" t="s">
        <v>332</v>
      </c>
      <c r="H1096" s="3">
        <f ca="1">ROUND(_xlfn.XLOOKUP($F1096,$D$1:$D$5,$E$1:$E$5)*OFFSET(H1096,5-F1096,0)/0.05,0)*0.05</f>
        <v>3.4</v>
      </c>
      <c r="I1096" s="3" t="s">
        <v>333</v>
      </c>
      <c r="J1096" s="3"/>
      <c r="K1096" s="3" t="s">
        <v>334</v>
      </c>
      <c r="L1096" s="3"/>
      <c r="M1096" s="3"/>
      <c r="N1096" s="3"/>
      <c r="O1096" s="3"/>
      <c r="P1096" s="3"/>
      <c r="Q1096" s="3" t="s">
        <v>335</v>
      </c>
      <c r="R1096" s="3"/>
      <c r="S1096" s="3" t="str">
        <f ca="1">IF(H1096="","",$B$2&amp;G1096&amp;$B$2&amp;$B$1&amp;H1096)</f>
        <v>"AtkPower":3.4</v>
      </c>
      <c r="T1096" s="3" t="str">
        <f>IF(J1096="","",$B$2&amp;I1096&amp;$B$2&amp;$B$1&amp;J1096)</f>
        <v/>
      </c>
      <c r="U1096" s="3" t="str">
        <f>IF(L1096="","",$B$2&amp;K1096&amp;$B$2&amp;$B$1&amp;L1096)</f>
        <v/>
      </c>
      <c r="V1096" s="3" t="str">
        <f>IF(N1096="","",$B$2&amp;M1096&amp;$B$2&amp;$B$1&amp;N1096)</f>
        <v/>
      </c>
      <c r="W1096" s="3" t="str">
        <f>IF(P1096="","",$B$2&amp;O1096&amp;$B$2&amp;$B$1&amp;P1096)</f>
        <v/>
      </c>
      <c r="X1096" s="3" t="str">
        <f>IF(R1096="","",$B$2&amp;Q1096&amp;$B$2&amp;$B$1&amp;R1096)</f>
        <v/>
      </c>
      <c r="Y1096" s="3" t="str">
        <f ca="1" t="shared" si="316"/>
        <v>{"AtkPower":3.4}</v>
      </c>
      <c r="Z1096" s="11" t="s">
        <v>640</v>
      </c>
      <c r="AA1096" s="11" t="str">
        <f ca="1" t="shared" si="330"/>
        <v>2级：造成的伤害提升至&lt;q=attr_atk&gt;&lt;c=A6EC41&gt;340%&lt;/c&gt;</v>
      </c>
      <c r="AB1096" s="11"/>
      <c r="AC1096" s="11"/>
      <c r="AD1096" s="11">
        <v>2</v>
      </c>
      <c r="AE1096" s="11"/>
      <c r="AF1096" s="11" t="s">
        <v>345</v>
      </c>
      <c r="AG1096" s="11"/>
      <c r="AH1096" s="11"/>
      <c r="AI1096" s="11"/>
      <c r="AJ1096" s="11" t="s">
        <v>446</v>
      </c>
      <c r="AK1096" s="11" t="str">
        <f t="shared" ref="AK1096:AK1099" si="336">$B$8&amp;$B$6</f>
        <v>&lt;q=attr_atk&gt;&lt;c=A6EC41&gt;</v>
      </c>
      <c r="AL1096" s="11" t="str">
        <f ca="1" t="shared" ref="AL1096:AL1099" si="337">ROUND($H1096*100,2)&amp;"%"</f>
        <v>340%</v>
      </c>
      <c r="AM1096" s="11" t="s">
        <v>298</v>
      </c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 t="str">
        <f t="shared" si="318"/>
        <v>每隔一段时间，发射炫目弹</v>
      </c>
      <c r="BQ1096" s="11" t="str">
        <f ca="1" t="shared" si="327"/>
        <v>2级：造成的伤害提升至&lt;q=attr_atk&gt;&lt;c=A6EC41&gt;340%&lt;/c&gt;</v>
      </c>
      <c r="BR1096" s="1">
        <f t="shared" si="321"/>
        <v>4</v>
      </c>
      <c r="BS1096" s="1">
        <f t="shared" si="322"/>
        <v>402</v>
      </c>
      <c r="BT1096" s="1">
        <f>COUNTIF($BS$10:BS1096,601)</f>
        <v>23</v>
      </c>
      <c r="BU1096" s="1">
        <f t="shared" si="323"/>
        <v>1</v>
      </c>
    </row>
    <row r="1097" spans="2:73">
      <c r="B1097" s="1" t="str">
        <f t="shared" si="319"/>
        <v>SkillDescBrief4100404</v>
      </c>
      <c r="C1097" s="1" t="str">
        <f t="shared" si="320"/>
        <v>SkillDescDetail410040403</v>
      </c>
      <c r="D1097" s="3">
        <v>410040403</v>
      </c>
      <c r="E1097" s="3">
        <v>4100404</v>
      </c>
      <c r="F1097" s="3">
        <v>3</v>
      </c>
      <c r="G1097" s="3" t="s">
        <v>332</v>
      </c>
      <c r="H1097" s="3">
        <f ca="1">ROUND(_xlfn.XLOOKUP($F1097,$D$1:$D$5,$E$1:$E$5)*OFFSET(H1097,5-F1097,0)/0.05,0)*0.05</f>
        <v>3.6</v>
      </c>
      <c r="I1097" s="3" t="s">
        <v>333</v>
      </c>
      <c r="J1097" s="3"/>
      <c r="K1097" s="3" t="s">
        <v>334</v>
      </c>
      <c r="L1097" s="3"/>
      <c r="M1097" s="3"/>
      <c r="N1097" s="3"/>
      <c r="O1097" s="3"/>
      <c r="P1097" s="3"/>
      <c r="Q1097" s="3" t="s">
        <v>335</v>
      </c>
      <c r="R1097" s="3"/>
      <c r="S1097" s="3" t="str">
        <f ca="1">IF(H1097="","",$B$2&amp;G1097&amp;$B$2&amp;$B$1&amp;H1097)</f>
        <v>"AtkPower":3.6</v>
      </c>
      <c r="T1097" s="3" t="str">
        <f>IF(J1097="","",$B$2&amp;I1097&amp;$B$2&amp;$B$1&amp;J1097)</f>
        <v/>
      </c>
      <c r="U1097" s="3" t="str">
        <f>IF(L1097="","",$B$2&amp;K1097&amp;$B$2&amp;$B$1&amp;L1097)</f>
        <v/>
      </c>
      <c r="V1097" s="3" t="str">
        <f>IF(N1097="","",$B$2&amp;M1097&amp;$B$2&amp;$B$1&amp;N1097)</f>
        <v/>
      </c>
      <c r="W1097" s="3" t="str">
        <f>IF(P1097="","",$B$2&amp;O1097&amp;$B$2&amp;$B$1&amp;P1097)</f>
        <v/>
      </c>
      <c r="X1097" s="3" t="str">
        <f>IF(R1097="","",$B$2&amp;Q1097&amp;$B$2&amp;$B$1&amp;R1097)</f>
        <v/>
      </c>
      <c r="Y1097" s="3" t="str">
        <f ca="1" t="shared" si="316"/>
        <v>{"AtkPower":3.6}</v>
      </c>
      <c r="Z1097" s="11" t="s">
        <v>640</v>
      </c>
      <c r="AA1097" s="11" t="str">
        <f ca="1" t="shared" si="330"/>
        <v>3级：造成的伤害提升至&lt;q=attr_atk&gt;&lt;c=A6EC41&gt;360%&lt;/c&gt;</v>
      </c>
      <c r="AB1097" s="11"/>
      <c r="AC1097" s="11"/>
      <c r="AD1097" s="11">
        <v>3</v>
      </c>
      <c r="AE1097" s="11"/>
      <c r="AF1097" s="11" t="s">
        <v>345</v>
      </c>
      <c r="AG1097" s="11"/>
      <c r="AH1097" s="11"/>
      <c r="AI1097" s="11"/>
      <c r="AJ1097" s="11" t="s">
        <v>446</v>
      </c>
      <c r="AK1097" s="11" t="str">
        <f t="shared" si="336"/>
        <v>&lt;q=attr_atk&gt;&lt;c=A6EC41&gt;</v>
      </c>
      <c r="AL1097" s="11" t="str">
        <f ca="1" t="shared" si="337"/>
        <v>360%</v>
      </c>
      <c r="AM1097" s="11" t="s">
        <v>298</v>
      </c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 t="str">
        <f t="shared" si="318"/>
        <v>每隔一段时间，发射炫目弹</v>
      </c>
      <c r="BQ1097" s="11" t="str">
        <f ca="1" t="shared" si="327"/>
        <v>3级：造成的伤害提升至&lt;q=attr_atk&gt;&lt;c=A6EC41&gt;360%&lt;/c&gt;</v>
      </c>
      <c r="BR1097" s="1">
        <f t="shared" si="321"/>
        <v>4</v>
      </c>
      <c r="BS1097" s="1">
        <f t="shared" si="322"/>
        <v>403</v>
      </c>
      <c r="BT1097" s="1">
        <f>COUNTIF($BS$10:BS1097,601)</f>
        <v>23</v>
      </c>
      <c r="BU1097" s="1">
        <f t="shared" si="323"/>
        <v>1</v>
      </c>
    </row>
    <row r="1098" spans="2:73">
      <c r="B1098" s="1" t="str">
        <f t="shared" si="319"/>
        <v>SkillDescBrief4100404</v>
      </c>
      <c r="C1098" s="1" t="str">
        <f t="shared" si="320"/>
        <v>SkillDescDetail410040404</v>
      </c>
      <c r="D1098" s="3">
        <v>410040404</v>
      </c>
      <c r="E1098" s="3">
        <v>4100404</v>
      </c>
      <c r="F1098" s="3">
        <v>4</v>
      </c>
      <c r="G1098" s="3" t="s">
        <v>332</v>
      </c>
      <c r="H1098" s="3">
        <f ca="1">ROUND(_xlfn.XLOOKUP($F1098,$D$1:$D$5,$E$1:$E$5)*OFFSET(H1098,5-F1098,0)/0.05,0)*0.05</f>
        <v>4.05</v>
      </c>
      <c r="I1098" s="3" t="s">
        <v>333</v>
      </c>
      <c r="J1098" s="3"/>
      <c r="K1098" s="3" t="s">
        <v>334</v>
      </c>
      <c r="L1098" s="3"/>
      <c r="M1098" s="3"/>
      <c r="N1098" s="3"/>
      <c r="O1098" s="3"/>
      <c r="P1098" s="3"/>
      <c r="Q1098" s="3" t="s">
        <v>335</v>
      </c>
      <c r="R1098" s="3"/>
      <c r="S1098" s="3" t="str">
        <f ca="1">IF(H1098="","",$B$2&amp;G1098&amp;$B$2&amp;$B$1&amp;H1098)</f>
        <v>"AtkPower":4.05</v>
      </c>
      <c r="T1098" s="3" t="str">
        <f>IF(J1098="","",$B$2&amp;I1098&amp;$B$2&amp;$B$1&amp;J1098)</f>
        <v/>
      </c>
      <c r="U1098" s="3" t="str">
        <f>IF(L1098="","",$B$2&amp;K1098&amp;$B$2&amp;$B$1&amp;L1098)</f>
        <v/>
      </c>
      <c r="V1098" s="3" t="str">
        <f>IF(N1098="","",$B$2&amp;M1098&amp;$B$2&amp;$B$1&amp;N1098)</f>
        <v/>
      </c>
      <c r="W1098" s="3" t="str">
        <f>IF(P1098="","",$B$2&amp;O1098&amp;$B$2&amp;$B$1&amp;P1098)</f>
        <v/>
      </c>
      <c r="X1098" s="3" t="str">
        <f>IF(R1098="","",$B$2&amp;Q1098&amp;$B$2&amp;$B$1&amp;R1098)</f>
        <v/>
      </c>
      <c r="Y1098" s="3" t="str">
        <f ca="1" t="shared" ref="Y1098:Y1161" si="338">IF(E1098="","",$A$3&amp;_xlfn.TEXTJOIN($C$1,1,S1098:X1098)&amp;$A$4)</f>
        <v>{"AtkPower":4.05}</v>
      </c>
      <c r="Z1098" s="11" t="s">
        <v>640</v>
      </c>
      <c r="AA1098" s="11" t="str">
        <f ca="1" t="shared" si="330"/>
        <v>4级：造成的伤害提升至&lt;q=attr_atk&gt;&lt;c=A6EC41&gt;405%&lt;/c&gt;</v>
      </c>
      <c r="AB1098" s="11"/>
      <c r="AC1098" s="11"/>
      <c r="AD1098" s="11">
        <v>4</v>
      </c>
      <c r="AE1098" s="11"/>
      <c r="AF1098" s="11" t="s">
        <v>345</v>
      </c>
      <c r="AG1098" s="11"/>
      <c r="AH1098" s="11"/>
      <c r="AI1098" s="11"/>
      <c r="AJ1098" s="11" t="s">
        <v>446</v>
      </c>
      <c r="AK1098" s="11" t="str">
        <f t="shared" si="336"/>
        <v>&lt;q=attr_atk&gt;&lt;c=A6EC41&gt;</v>
      </c>
      <c r="AL1098" s="11" t="str">
        <f ca="1" t="shared" si="337"/>
        <v>405%</v>
      </c>
      <c r="AM1098" s="11" t="s">
        <v>298</v>
      </c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 t="str">
        <f t="shared" ref="BP1098:BP1161" si="339">Z1098</f>
        <v>每隔一段时间，发射炫目弹</v>
      </c>
      <c r="BQ1098" s="11" t="str">
        <f ca="1" t="shared" si="327"/>
        <v>4级：造成的伤害提升至&lt;q=attr_atk&gt;&lt;c=A6EC41&gt;405%&lt;/c&gt;</v>
      </c>
      <c r="BR1098" s="1">
        <f t="shared" si="321"/>
        <v>4</v>
      </c>
      <c r="BS1098" s="1">
        <f t="shared" si="322"/>
        <v>404</v>
      </c>
      <c r="BT1098" s="1">
        <f>COUNTIF($BS$10:BS1098,601)</f>
        <v>23</v>
      </c>
      <c r="BU1098" s="1">
        <f t="shared" si="323"/>
        <v>1</v>
      </c>
    </row>
    <row r="1099" spans="2:73">
      <c r="B1099" s="1" t="str">
        <f t="shared" ref="B1099:B1162" si="340">$C$3&amp;LEFT($D1099,7)</f>
        <v>SkillDescBrief4100404</v>
      </c>
      <c r="C1099" s="1" t="str">
        <f t="shared" ref="C1099:C1162" si="341">$C$4&amp;$D1099</f>
        <v>SkillDescDetail410040405</v>
      </c>
      <c r="D1099" s="3">
        <v>410040405</v>
      </c>
      <c r="E1099" s="3">
        <v>4100404</v>
      </c>
      <c r="F1099" s="3">
        <v>5</v>
      </c>
      <c r="G1099" s="3" t="s">
        <v>332</v>
      </c>
      <c r="H1099" s="3">
        <v>4.5</v>
      </c>
      <c r="I1099" s="3" t="s">
        <v>333</v>
      </c>
      <c r="J1099" s="3"/>
      <c r="K1099" s="3" t="s">
        <v>334</v>
      </c>
      <c r="L1099" s="3"/>
      <c r="M1099" s="3"/>
      <c r="N1099" s="3"/>
      <c r="O1099" s="3"/>
      <c r="P1099" s="3"/>
      <c r="Q1099" s="3" t="s">
        <v>335</v>
      </c>
      <c r="R1099" s="3"/>
      <c r="S1099" s="3" t="str">
        <f>IF(H1099="","",$B$2&amp;G1099&amp;$B$2&amp;$B$1&amp;H1099)</f>
        <v>"AtkPower":4.5</v>
      </c>
      <c r="T1099" s="3" t="str">
        <f>IF(J1099="","",$B$2&amp;I1099&amp;$B$2&amp;$B$1&amp;J1099)</f>
        <v/>
      </c>
      <c r="U1099" s="3" t="str">
        <f>IF(L1099="","",$B$2&amp;K1099&amp;$B$2&amp;$B$1&amp;L1099)</f>
        <v/>
      </c>
      <c r="V1099" s="3" t="str">
        <f>IF(N1099="","",$B$2&amp;M1099&amp;$B$2&amp;$B$1&amp;N1099)</f>
        <v/>
      </c>
      <c r="W1099" s="3" t="str">
        <f>IF(P1099="","",$B$2&amp;O1099&amp;$B$2&amp;$B$1&amp;P1099)</f>
        <v/>
      </c>
      <c r="X1099" s="3" t="str">
        <f>IF(R1099="","",$B$2&amp;Q1099&amp;$B$2&amp;$B$1&amp;R1099)</f>
        <v/>
      </c>
      <c r="Y1099" s="3" t="str">
        <f t="shared" si="338"/>
        <v>{"AtkPower":4.5}</v>
      </c>
      <c r="Z1099" s="11" t="s">
        <v>640</v>
      </c>
      <c r="AA1099" s="11" t="str">
        <f t="shared" si="330"/>
        <v>5级：造成的伤害提升至&lt;q=attr_atk&gt;&lt;c=A6EC41&gt;450%&lt;/c&gt;</v>
      </c>
      <c r="AB1099" s="11"/>
      <c r="AC1099" s="11"/>
      <c r="AD1099" s="11">
        <v>5</v>
      </c>
      <c r="AE1099" s="11"/>
      <c r="AF1099" s="11" t="s">
        <v>345</v>
      </c>
      <c r="AG1099" s="11"/>
      <c r="AH1099" s="11"/>
      <c r="AI1099" s="11"/>
      <c r="AJ1099" s="11" t="s">
        <v>446</v>
      </c>
      <c r="AK1099" s="11" t="str">
        <f t="shared" si="336"/>
        <v>&lt;q=attr_atk&gt;&lt;c=A6EC41&gt;</v>
      </c>
      <c r="AL1099" s="11" t="str">
        <f t="shared" si="337"/>
        <v>450%</v>
      </c>
      <c r="AM1099" s="11" t="s">
        <v>298</v>
      </c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 t="str">
        <f t="shared" si="339"/>
        <v>每隔一段时间，发射炫目弹</v>
      </c>
      <c r="BQ1099" s="11" t="str">
        <f t="shared" si="327"/>
        <v>5级：造成的伤害提升至&lt;q=attr_atk&gt;&lt;c=A6EC41&gt;450%&lt;/c&gt;</v>
      </c>
      <c r="BR1099" s="1">
        <f t="shared" ref="BR1099:BR1162" si="342">MOD(E1099,100)</f>
        <v>4</v>
      </c>
      <c r="BS1099" s="1">
        <f t="shared" ref="BS1099:BS1162" si="343">BR1099*100+F1099</f>
        <v>405</v>
      </c>
      <c r="BT1099" s="1">
        <f>COUNTIF($BS$10:BS1099,601)</f>
        <v>23</v>
      </c>
      <c r="BU1099" s="1">
        <f t="shared" ref="BU1099:BU1162" si="344">IF(MOD(BT1099,2)=0,0,1)</f>
        <v>1</v>
      </c>
    </row>
    <row r="1100" spans="2:73">
      <c r="B1100" s="1" t="str">
        <f t="shared" si="340"/>
        <v>SkillDescBrief// 战斗被动</v>
      </c>
      <c r="C1100" s="1" t="str">
        <f t="shared" si="341"/>
        <v>SkillDescDetail// 战斗被动2</v>
      </c>
      <c r="D1100" s="7" t="s">
        <v>338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 t="str">
        <f t="shared" si="338"/>
        <v/>
      </c>
      <c r="Z1100" s="10" t="s">
        <v>336</v>
      </c>
      <c r="AA1100" s="10" t="str">
        <f t="shared" si="330"/>
        <v/>
      </c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 t="str">
        <f t="shared" si="339"/>
        <v/>
      </c>
      <c r="BQ1100" s="10" t="str">
        <f t="shared" si="327"/>
        <v/>
      </c>
      <c r="BR1100" s="1">
        <f t="shared" si="342"/>
        <v>0</v>
      </c>
      <c r="BS1100" s="1">
        <f t="shared" si="343"/>
        <v>0</v>
      </c>
      <c r="BT1100" s="1">
        <f>COUNTIF($BS$10:BS1100,601)</f>
        <v>23</v>
      </c>
      <c r="BU1100" s="1">
        <f t="shared" si="344"/>
        <v>1</v>
      </c>
    </row>
    <row r="1101" spans="2:73">
      <c r="B1101" s="1" t="str">
        <f t="shared" si="340"/>
        <v>SkillDescBrief4100405</v>
      </c>
      <c r="C1101" s="1" t="str">
        <f t="shared" si="341"/>
        <v>SkillDescDetail410040501</v>
      </c>
      <c r="D1101" s="3">
        <v>410040501</v>
      </c>
      <c r="E1101" s="3">
        <v>4100405</v>
      </c>
      <c r="F1101" s="3">
        <v>1</v>
      </c>
      <c r="G1101" s="3" t="s">
        <v>332</v>
      </c>
      <c r="H1101" s="3"/>
      <c r="I1101" s="3" t="s">
        <v>333</v>
      </c>
      <c r="J1101" s="3"/>
      <c r="K1101" s="3" t="s">
        <v>334</v>
      </c>
      <c r="L1101" s="3"/>
      <c r="M1101" s="3"/>
      <c r="N1101" s="3"/>
      <c r="O1101" s="3"/>
      <c r="P1101" s="3"/>
      <c r="Q1101" s="3" t="s">
        <v>335</v>
      </c>
      <c r="R1101" s="3"/>
      <c r="S1101" s="3" t="str">
        <f>IF(H1101="","",$B$2&amp;G1101&amp;$B$2&amp;$B$1&amp;H1101)</f>
        <v/>
      </c>
      <c r="T1101" s="3" t="str">
        <f>IF(J1101="","",$B$2&amp;I1101&amp;$B$2&amp;$B$1&amp;J1101)</f>
        <v/>
      </c>
      <c r="U1101" s="3" t="str">
        <f>IF(L1101="","",$B$2&amp;K1101&amp;$B$2&amp;$B$1&amp;L1101)</f>
        <v/>
      </c>
      <c r="V1101" s="3" t="str">
        <f>IF(N1101="","",$B$2&amp;M1101&amp;$B$2&amp;$B$1&amp;N1101)</f>
        <v/>
      </c>
      <c r="W1101" s="3" t="str">
        <f>IF(P1101="","",$B$2&amp;O1101&amp;$B$2&amp;$B$1&amp;P1101)</f>
        <v/>
      </c>
      <c r="X1101" s="3" t="str">
        <f>IF(R1101="","",$B$2&amp;Q1101&amp;$B$2&amp;$B$1&amp;R1101)</f>
        <v/>
      </c>
      <c r="Y1101" s="3" t="str">
        <f t="shared" si="338"/>
        <v>{}</v>
      </c>
      <c r="Z1101" s="11" t="s">
        <v>336</v>
      </c>
      <c r="AA1101" s="11" t="str">
        <f t="shared" si="330"/>
        <v/>
      </c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 t="str">
        <f t="shared" si="339"/>
        <v/>
      </c>
      <c r="BQ1101" s="11" t="str">
        <f t="shared" si="327"/>
        <v/>
      </c>
      <c r="BR1101" s="1">
        <f t="shared" si="342"/>
        <v>5</v>
      </c>
      <c r="BS1101" s="1">
        <f t="shared" si="343"/>
        <v>501</v>
      </c>
      <c r="BT1101" s="1">
        <f>COUNTIF($BS$10:BS1101,601)</f>
        <v>23</v>
      </c>
      <c r="BU1101" s="1">
        <f t="shared" si="344"/>
        <v>1</v>
      </c>
    </row>
    <row r="1102" spans="2:73">
      <c r="B1102" s="1" t="str">
        <f t="shared" si="340"/>
        <v>SkillDescBrief4100405</v>
      </c>
      <c r="C1102" s="1" t="str">
        <f t="shared" si="341"/>
        <v>SkillDescDetail410040502</v>
      </c>
      <c r="D1102" s="3">
        <v>410040502</v>
      </c>
      <c r="E1102" s="3">
        <v>4100405</v>
      </c>
      <c r="F1102" s="3">
        <v>2</v>
      </c>
      <c r="G1102" s="3" t="s">
        <v>332</v>
      </c>
      <c r="H1102" s="3"/>
      <c r="I1102" s="3" t="s">
        <v>333</v>
      </c>
      <c r="J1102" s="3"/>
      <c r="K1102" s="3" t="s">
        <v>334</v>
      </c>
      <c r="L1102" s="3"/>
      <c r="M1102" s="3"/>
      <c r="N1102" s="3"/>
      <c r="O1102" s="3"/>
      <c r="P1102" s="3"/>
      <c r="Q1102" s="3" t="s">
        <v>335</v>
      </c>
      <c r="R1102" s="3"/>
      <c r="S1102" s="3" t="str">
        <f>IF(H1102="","",$B$2&amp;G1102&amp;$B$2&amp;$B$1&amp;H1102)</f>
        <v/>
      </c>
      <c r="T1102" s="3" t="str">
        <f>IF(J1102="","",$B$2&amp;I1102&amp;$B$2&amp;$B$1&amp;J1102)</f>
        <v/>
      </c>
      <c r="U1102" s="3" t="str">
        <f>IF(L1102="","",$B$2&amp;K1102&amp;$B$2&amp;$B$1&amp;L1102)</f>
        <v/>
      </c>
      <c r="V1102" s="3" t="str">
        <f>IF(N1102="","",$B$2&amp;M1102&amp;$B$2&amp;$B$1&amp;N1102)</f>
        <v/>
      </c>
      <c r="W1102" s="3" t="str">
        <f>IF(P1102="","",$B$2&amp;O1102&amp;$B$2&amp;$B$1&amp;P1102)</f>
        <v/>
      </c>
      <c r="X1102" s="3" t="str">
        <f>IF(R1102="","",$B$2&amp;Q1102&amp;$B$2&amp;$B$1&amp;R1102)</f>
        <v/>
      </c>
      <c r="Y1102" s="3" t="str">
        <f t="shared" si="338"/>
        <v>{}</v>
      </c>
      <c r="Z1102" s="11" t="s">
        <v>336</v>
      </c>
      <c r="AA1102" s="11" t="str">
        <f t="shared" si="330"/>
        <v/>
      </c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 t="str">
        <f t="shared" si="339"/>
        <v/>
      </c>
      <c r="BQ1102" s="11" t="str">
        <f t="shared" si="327"/>
        <v/>
      </c>
      <c r="BR1102" s="1">
        <f t="shared" si="342"/>
        <v>5</v>
      </c>
      <c r="BS1102" s="1">
        <f t="shared" si="343"/>
        <v>502</v>
      </c>
      <c r="BT1102" s="1">
        <f>COUNTIF($BS$10:BS1102,601)</f>
        <v>23</v>
      </c>
      <c r="BU1102" s="1">
        <f t="shared" si="344"/>
        <v>1</v>
      </c>
    </row>
    <row r="1103" spans="2:73">
      <c r="B1103" s="1" t="str">
        <f t="shared" si="340"/>
        <v>SkillDescBrief4100405</v>
      </c>
      <c r="C1103" s="1" t="str">
        <f t="shared" si="341"/>
        <v>SkillDescDetail410040503</v>
      </c>
      <c r="D1103" s="3">
        <v>410040503</v>
      </c>
      <c r="E1103" s="3">
        <v>4100405</v>
      </c>
      <c r="F1103" s="3">
        <v>3</v>
      </c>
      <c r="G1103" s="3" t="s">
        <v>332</v>
      </c>
      <c r="H1103" s="3"/>
      <c r="I1103" s="3" t="s">
        <v>333</v>
      </c>
      <c r="J1103" s="3"/>
      <c r="K1103" s="3" t="s">
        <v>334</v>
      </c>
      <c r="L1103" s="3"/>
      <c r="M1103" s="3"/>
      <c r="N1103" s="3"/>
      <c r="O1103" s="3"/>
      <c r="P1103" s="3"/>
      <c r="Q1103" s="3" t="s">
        <v>335</v>
      </c>
      <c r="R1103" s="3"/>
      <c r="S1103" s="3" t="str">
        <f>IF(H1103="","",$B$2&amp;G1103&amp;$B$2&amp;$B$1&amp;H1103)</f>
        <v/>
      </c>
      <c r="T1103" s="3" t="str">
        <f>IF(J1103="","",$B$2&amp;I1103&amp;$B$2&amp;$B$1&amp;J1103)</f>
        <v/>
      </c>
      <c r="U1103" s="3" t="str">
        <f>IF(L1103="","",$B$2&amp;K1103&amp;$B$2&amp;$B$1&amp;L1103)</f>
        <v/>
      </c>
      <c r="V1103" s="3" t="str">
        <f>IF(N1103="","",$B$2&amp;M1103&amp;$B$2&amp;$B$1&amp;N1103)</f>
        <v/>
      </c>
      <c r="W1103" s="3" t="str">
        <f>IF(P1103="","",$B$2&amp;O1103&amp;$B$2&amp;$B$1&amp;P1103)</f>
        <v/>
      </c>
      <c r="X1103" s="3" t="str">
        <f>IF(R1103="","",$B$2&amp;Q1103&amp;$B$2&amp;$B$1&amp;R1103)</f>
        <v/>
      </c>
      <c r="Y1103" s="3" t="str">
        <f t="shared" si="338"/>
        <v>{}</v>
      </c>
      <c r="Z1103" s="11" t="s">
        <v>336</v>
      </c>
      <c r="AA1103" s="11" t="str">
        <f t="shared" si="330"/>
        <v/>
      </c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 t="str">
        <f t="shared" si="339"/>
        <v/>
      </c>
      <c r="BQ1103" s="11" t="str">
        <f t="shared" si="327"/>
        <v/>
      </c>
      <c r="BR1103" s="1">
        <f t="shared" si="342"/>
        <v>5</v>
      </c>
      <c r="BS1103" s="1">
        <f t="shared" si="343"/>
        <v>503</v>
      </c>
      <c r="BT1103" s="1">
        <f>COUNTIF($BS$10:BS1103,601)</f>
        <v>23</v>
      </c>
      <c r="BU1103" s="1">
        <f t="shared" si="344"/>
        <v>1</v>
      </c>
    </row>
    <row r="1104" spans="2:73">
      <c r="B1104" s="1" t="str">
        <f t="shared" si="340"/>
        <v>SkillDescBrief4100405</v>
      </c>
      <c r="C1104" s="1" t="str">
        <f t="shared" si="341"/>
        <v>SkillDescDetail410040504</v>
      </c>
      <c r="D1104" s="3">
        <v>410040504</v>
      </c>
      <c r="E1104" s="3">
        <v>4100405</v>
      </c>
      <c r="F1104" s="3">
        <v>4</v>
      </c>
      <c r="G1104" s="3" t="s">
        <v>332</v>
      </c>
      <c r="H1104" s="3"/>
      <c r="I1104" s="3" t="s">
        <v>333</v>
      </c>
      <c r="J1104" s="3"/>
      <c r="K1104" s="3" t="s">
        <v>334</v>
      </c>
      <c r="L1104" s="3"/>
      <c r="M1104" s="3"/>
      <c r="N1104" s="3"/>
      <c r="O1104" s="3"/>
      <c r="P1104" s="3"/>
      <c r="Q1104" s="3" t="s">
        <v>335</v>
      </c>
      <c r="R1104" s="3"/>
      <c r="S1104" s="3" t="str">
        <f>IF(H1104="","",$B$2&amp;G1104&amp;$B$2&amp;$B$1&amp;H1104)</f>
        <v/>
      </c>
      <c r="T1104" s="3" t="str">
        <f>IF(J1104="","",$B$2&amp;I1104&amp;$B$2&amp;$B$1&amp;J1104)</f>
        <v/>
      </c>
      <c r="U1104" s="3" t="str">
        <f>IF(L1104="","",$B$2&amp;K1104&amp;$B$2&amp;$B$1&amp;L1104)</f>
        <v/>
      </c>
      <c r="V1104" s="3" t="str">
        <f>IF(N1104="","",$B$2&amp;M1104&amp;$B$2&amp;$B$1&amp;N1104)</f>
        <v/>
      </c>
      <c r="W1104" s="3" t="str">
        <f>IF(P1104="","",$B$2&amp;O1104&amp;$B$2&amp;$B$1&amp;P1104)</f>
        <v/>
      </c>
      <c r="X1104" s="3" t="str">
        <f>IF(R1104="","",$B$2&amp;Q1104&amp;$B$2&amp;$B$1&amp;R1104)</f>
        <v/>
      </c>
      <c r="Y1104" s="3" t="str">
        <f t="shared" si="338"/>
        <v>{}</v>
      </c>
      <c r="Z1104" s="11" t="s">
        <v>336</v>
      </c>
      <c r="AA1104" s="11" t="str">
        <f t="shared" si="330"/>
        <v/>
      </c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 t="str">
        <f t="shared" si="339"/>
        <v/>
      </c>
      <c r="BQ1104" s="11" t="str">
        <f t="shared" si="327"/>
        <v/>
      </c>
      <c r="BR1104" s="1">
        <f t="shared" si="342"/>
        <v>5</v>
      </c>
      <c r="BS1104" s="1">
        <f t="shared" si="343"/>
        <v>504</v>
      </c>
      <c r="BT1104" s="1">
        <f>COUNTIF($BS$10:BS1104,601)</f>
        <v>23</v>
      </c>
      <c r="BU1104" s="1">
        <f t="shared" si="344"/>
        <v>1</v>
      </c>
    </row>
    <row r="1105" spans="2:73">
      <c r="B1105" s="1" t="str">
        <f t="shared" si="340"/>
        <v>SkillDescBrief4100405</v>
      </c>
      <c r="C1105" s="1" t="str">
        <f t="shared" si="341"/>
        <v>SkillDescDetail410040505</v>
      </c>
      <c r="D1105" s="3">
        <v>410040505</v>
      </c>
      <c r="E1105" s="3">
        <v>4100405</v>
      </c>
      <c r="F1105" s="3">
        <v>5</v>
      </c>
      <c r="G1105" s="3" t="s">
        <v>332</v>
      </c>
      <c r="H1105" s="3"/>
      <c r="I1105" s="3" t="s">
        <v>333</v>
      </c>
      <c r="J1105" s="3"/>
      <c r="K1105" s="3" t="s">
        <v>334</v>
      </c>
      <c r="L1105" s="3"/>
      <c r="M1105" s="3"/>
      <c r="N1105" s="3"/>
      <c r="O1105" s="3"/>
      <c r="P1105" s="3"/>
      <c r="Q1105" s="3" t="s">
        <v>335</v>
      </c>
      <c r="R1105" s="3"/>
      <c r="S1105" s="3" t="str">
        <f>IF(H1105="","",$B$2&amp;G1105&amp;$B$2&amp;$B$1&amp;H1105)</f>
        <v/>
      </c>
      <c r="T1105" s="3" t="str">
        <f>IF(J1105="","",$B$2&amp;I1105&amp;$B$2&amp;$B$1&amp;J1105)</f>
        <v/>
      </c>
      <c r="U1105" s="3" t="str">
        <f>IF(L1105="","",$B$2&amp;K1105&amp;$B$2&amp;$B$1&amp;L1105)</f>
        <v/>
      </c>
      <c r="V1105" s="3" t="str">
        <f>IF(N1105="","",$B$2&amp;M1105&amp;$B$2&amp;$B$1&amp;N1105)</f>
        <v/>
      </c>
      <c r="W1105" s="3" t="str">
        <f>IF(P1105="","",$B$2&amp;O1105&amp;$B$2&amp;$B$1&amp;P1105)</f>
        <v/>
      </c>
      <c r="X1105" s="3" t="str">
        <f>IF(R1105="","",$B$2&amp;Q1105&amp;$B$2&amp;$B$1&amp;R1105)</f>
        <v/>
      </c>
      <c r="Y1105" s="3" t="str">
        <f t="shared" si="338"/>
        <v>{}</v>
      </c>
      <c r="Z1105" s="11" t="s">
        <v>336</v>
      </c>
      <c r="AA1105" s="11" t="str">
        <f t="shared" si="330"/>
        <v/>
      </c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 t="str">
        <f t="shared" si="339"/>
        <v/>
      </c>
      <c r="BQ1105" s="11" t="str">
        <f t="shared" si="327"/>
        <v/>
      </c>
      <c r="BR1105" s="1">
        <f t="shared" si="342"/>
        <v>5</v>
      </c>
      <c r="BS1105" s="1">
        <f t="shared" si="343"/>
        <v>505</v>
      </c>
      <c r="BT1105" s="1">
        <f>COUNTIF($BS$10:BS1105,601)</f>
        <v>23</v>
      </c>
      <c r="BU1105" s="1">
        <f t="shared" si="344"/>
        <v>1</v>
      </c>
    </row>
    <row r="1106" spans="2:73">
      <c r="B1106" s="1" t="str">
        <f t="shared" si="340"/>
        <v>SkillDescBrief// 战斗被动</v>
      </c>
      <c r="C1106" s="1" t="str">
        <f t="shared" si="341"/>
        <v>SkillDescDetail// 战斗被动3</v>
      </c>
      <c r="D1106" s="7" t="s">
        <v>339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 t="str">
        <f t="shared" si="338"/>
        <v/>
      </c>
      <c r="Z1106" s="10" t="s">
        <v>336</v>
      </c>
      <c r="AA1106" s="10" t="str">
        <f t="shared" si="330"/>
        <v/>
      </c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 t="str">
        <f t="shared" si="339"/>
        <v/>
      </c>
      <c r="BQ1106" s="10" t="str">
        <f t="shared" si="327"/>
        <v/>
      </c>
      <c r="BR1106" s="1">
        <f t="shared" si="342"/>
        <v>0</v>
      </c>
      <c r="BS1106" s="1">
        <f t="shared" si="343"/>
        <v>0</v>
      </c>
      <c r="BT1106" s="1">
        <f>COUNTIF($BS$10:BS1106,601)</f>
        <v>23</v>
      </c>
      <c r="BU1106" s="1">
        <f t="shared" si="344"/>
        <v>1</v>
      </c>
    </row>
    <row r="1107" spans="2:73">
      <c r="B1107" s="1" t="str">
        <f t="shared" si="340"/>
        <v>SkillDescBrief4100406</v>
      </c>
      <c r="C1107" s="1" t="str">
        <f t="shared" si="341"/>
        <v>SkillDescDetail410040601</v>
      </c>
      <c r="D1107" s="3">
        <v>410040601</v>
      </c>
      <c r="E1107" s="3">
        <v>4100406</v>
      </c>
      <c r="F1107" s="3">
        <v>1</v>
      </c>
      <c r="G1107" s="3" t="s">
        <v>332</v>
      </c>
      <c r="H1107" s="3"/>
      <c r="I1107" s="3" t="s">
        <v>333</v>
      </c>
      <c r="J1107" s="3"/>
      <c r="K1107" s="3" t="s">
        <v>334</v>
      </c>
      <c r="L1107" s="3"/>
      <c r="M1107" s="3"/>
      <c r="N1107" s="3"/>
      <c r="O1107" s="3"/>
      <c r="P1107" s="3"/>
      <c r="Q1107" s="3" t="s">
        <v>335</v>
      </c>
      <c r="R1107" s="3"/>
      <c r="S1107" s="3" t="str">
        <f>IF(H1107="","",$B$2&amp;G1107&amp;$B$2&amp;$B$1&amp;H1107)</f>
        <v/>
      </c>
      <c r="T1107" s="3" t="str">
        <f>IF(J1107="","",$B$2&amp;I1107&amp;$B$2&amp;$B$1&amp;J1107)</f>
        <v/>
      </c>
      <c r="U1107" s="3" t="str">
        <f>IF(L1107="","",$B$2&amp;K1107&amp;$B$2&amp;$B$1&amp;L1107)</f>
        <v/>
      </c>
      <c r="V1107" s="3" t="str">
        <f>IF(N1107="","",$B$2&amp;M1107&amp;$B$2&amp;$B$1&amp;N1107)</f>
        <v/>
      </c>
      <c r="W1107" s="3" t="str">
        <f>IF(P1107="","",$B$2&amp;O1107&amp;$B$2&amp;$B$1&amp;P1107)</f>
        <v/>
      </c>
      <c r="X1107" s="3" t="str">
        <f>IF(R1107="","",$B$2&amp;Q1107&amp;$B$2&amp;$B$1&amp;R1107)</f>
        <v/>
      </c>
      <c r="Y1107" s="3" t="str">
        <f t="shared" si="338"/>
        <v>{}</v>
      </c>
      <c r="Z1107" s="11" t="s">
        <v>341</v>
      </c>
      <c r="AA1107" s="11" t="str">
        <f t="shared" si="330"/>
        <v>投掷燃烧瓶，对&lt;c=A6EC41&gt;1&lt;/c&gt;个敌人造成&lt;q=attr_atk&gt;&lt;c=A6EC41&gt;0%&lt;/c&gt;伤害</v>
      </c>
      <c r="AB1107" s="11"/>
      <c r="AC1107" s="11"/>
      <c r="AD1107" s="11"/>
      <c r="AE1107" s="11"/>
      <c r="AF1107" s="11"/>
      <c r="AG1107" s="11"/>
      <c r="AH1107" s="11"/>
      <c r="AI1107" s="11"/>
      <c r="AJ1107" s="11" t="s">
        <v>342</v>
      </c>
      <c r="AK1107" s="11" t="str">
        <f>$B$6</f>
        <v>&lt;c=A6EC41&gt;</v>
      </c>
      <c r="AL1107" s="11">
        <v>1</v>
      </c>
      <c r="AM1107" s="11" t="s">
        <v>298</v>
      </c>
      <c r="AN1107" s="11" t="s">
        <v>343</v>
      </c>
      <c r="AO1107" s="11"/>
      <c r="AP1107" s="11"/>
      <c r="AQ1107" s="11"/>
      <c r="AR1107" s="11"/>
      <c r="AS1107" s="11" t="str">
        <f t="shared" ref="AS1107:AS1111" si="345">$B$8&amp;$B$6</f>
        <v>&lt;q=attr_atk&gt;&lt;c=A6EC41&gt;</v>
      </c>
      <c r="AT1107" s="13" t="str">
        <f t="shared" ref="AT1107:AT1111" si="346">ROUND(H1107*100,2)&amp;"%"</f>
        <v>0%</v>
      </c>
      <c r="AU1107" s="11" t="s">
        <v>298</v>
      </c>
      <c r="AV1107" s="11" t="s">
        <v>344</v>
      </c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 t="str">
        <f t="shared" si="339"/>
        <v>这是另一个专属装备技能，它必须很好很强大</v>
      </c>
      <c r="BQ1107" s="11" t="str">
        <f t="shared" si="327"/>
        <v>投掷燃烧瓶，对&lt;c=A6EC41&gt;1&lt;/c&gt;个敌人造成&lt;q=attr_atk&gt;&lt;c=A6EC41&gt;0%&lt;/c&gt;伤害</v>
      </c>
      <c r="BR1107" s="1">
        <f t="shared" si="342"/>
        <v>6</v>
      </c>
      <c r="BS1107" s="1">
        <f t="shared" si="343"/>
        <v>601</v>
      </c>
      <c r="BT1107" s="1">
        <f>COUNTIF($BS$10:BS1107,601)</f>
        <v>24</v>
      </c>
      <c r="BU1107" s="1">
        <f t="shared" si="344"/>
        <v>0</v>
      </c>
    </row>
    <row r="1108" spans="2:73">
      <c r="B1108" s="1" t="str">
        <f t="shared" si="340"/>
        <v>SkillDescBrief4100406</v>
      </c>
      <c r="C1108" s="1" t="str">
        <f t="shared" si="341"/>
        <v>SkillDescDetail410040602</v>
      </c>
      <c r="D1108" s="3">
        <v>410040602</v>
      </c>
      <c r="E1108" s="3">
        <v>4100406</v>
      </c>
      <c r="F1108" s="3">
        <v>2</v>
      </c>
      <c r="G1108" s="3" t="s">
        <v>332</v>
      </c>
      <c r="H1108" s="3"/>
      <c r="I1108" s="3" t="s">
        <v>333</v>
      </c>
      <c r="J1108" s="3"/>
      <c r="K1108" s="3" t="s">
        <v>334</v>
      </c>
      <c r="L1108" s="3"/>
      <c r="M1108" s="3"/>
      <c r="N1108" s="3"/>
      <c r="O1108" s="3"/>
      <c r="P1108" s="3"/>
      <c r="Q1108" s="3" t="s">
        <v>335</v>
      </c>
      <c r="R1108" s="3"/>
      <c r="S1108" s="3" t="str">
        <f>IF(H1108="","",$B$2&amp;G1108&amp;$B$2&amp;$B$1&amp;H1108)</f>
        <v/>
      </c>
      <c r="T1108" s="3" t="str">
        <f>IF(J1108="","",$B$2&amp;I1108&amp;$B$2&amp;$B$1&amp;J1108)</f>
        <v/>
      </c>
      <c r="U1108" s="3" t="str">
        <f>IF(L1108="","",$B$2&amp;K1108&amp;$B$2&amp;$B$1&amp;L1108)</f>
        <v/>
      </c>
      <c r="V1108" s="3" t="str">
        <f>IF(N1108="","",$B$2&amp;M1108&amp;$B$2&amp;$B$1&amp;N1108)</f>
        <v/>
      </c>
      <c r="W1108" s="3" t="str">
        <f>IF(P1108="","",$B$2&amp;O1108&amp;$B$2&amp;$B$1&amp;P1108)</f>
        <v/>
      </c>
      <c r="X1108" s="3" t="str">
        <f>IF(R1108="","",$B$2&amp;Q1108&amp;$B$2&amp;$B$1&amp;R1108)</f>
        <v/>
      </c>
      <c r="Y1108" s="3" t="str">
        <f t="shared" si="338"/>
        <v>{}</v>
      </c>
      <c r="Z1108" s="11" t="s">
        <v>341</v>
      </c>
      <c r="AA1108" s="11" t="str">
        <f t="shared" si="330"/>
        <v>2级：伤害提升至&lt;q=attr_atk&gt;&lt;c=A6EC41&gt;0%&lt;/c&gt;</v>
      </c>
      <c r="AB1108" s="11"/>
      <c r="AC1108" s="11"/>
      <c r="AD1108" s="11">
        <v>2</v>
      </c>
      <c r="AE1108" s="11"/>
      <c r="AF1108" s="11" t="s">
        <v>345</v>
      </c>
      <c r="AG1108" s="11"/>
      <c r="AH1108" s="11"/>
      <c r="AI1108" s="11"/>
      <c r="AJ1108" s="11"/>
      <c r="AK1108" s="11"/>
      <c r="AL1108" s="11"/>
      <c r="AM1108" s="11"/>
      <c r="AN1108" s="11" t="s">
        <v>346</v>
      </c>
      <c r="AO1108" s="11"/>
      <c r="AP1108" s="11"/>
      <c r="AQ1108" s="11"/>
      <c r="AR1108" s="11"/>
      <c r="AS1108" s="11" t="str">
        <f t="shared" si="345"/>
        <v>&lt;q=attr_atk&gt;&lt;c=A6EC41&gt;</v>
      </c>
      <c r="AT1108" s="13" t="str">
        <f t="shared" si="346"/>
        <v>0%</v>
      </c>
      <c r="AU1108" s="11" t="s">
        <v>298</v>
      </c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 t="str">
        <f t="shared" si="339"/>
        <v>这是另一个专属装备技能，它必须很好很强大</v>
      </c>
      <c r="BQ1108" s="11" t="str">
        <f t="shared" si="327"/>
        <v>2级：伤害提升至&lt;q=attr_atk&gt;&lt;c=A6EC41&gt;0%&lt;/c&gt;</v>
      </c>
      <c r="BR1108" s="1">
        <f t="shared" si="342"/>
        <v>6</v>
      </c>
      <c r="BS1108" s="1">
        <f t="shared" si="343"/>
        <v>602</v>
      </c>
      <c r="BT1108" s="1">
        <f>COUNTIF($BS$10:BS1108,601)</f>
        <v>24</v>
      </c>
      <c r="BU1108" s="1">
        <f t="shared" si="344"/>
        <v>0</v>
      </c>
    </row>
    <row r="1109" spans="2:73">
      <c r="B1109" s="1" t="str">
        <f t="shared" si="340"/>
        <v>SkillDescBrief4100406</v>
      </c>
      <c r="C1109" s="1" t="str">
        <f t="shared" si="341"/>
        <v>SkillDescDetail410040603</v>
      </c>
      <c r="D1109" s="3">
        <v>410040603</v>
      </c>
      <c r="E1109" s="3">
        <v>4100406</v>
      </c>
      <c r="F1109" s="3">
        <v>3</v>
      </c>
      <c r="G1109" s="3" t="s">
        <v>332</v>
      </c>
      <c r="H1109" s="3"/>
      <c r="I1109" s="3" t="s">
        <v>333</v>
      </c>
      <c r="J1109" s="3"/>
      <c r="K1109" s="3" t="s">
        <v>334</v>
      </c>
      <c r="L1109" s="3"/>
      <c r="M1109" s="3"/>
      <c r="N1109" s="3"/>
      <c r="O1109" s="3"/>
      <c r="P1109" s="3"/>
      <c r="Q1109" s="3" t="s">
        <v>335</v>
      </c>
      <c r="R1109" s="3"/>
      <c r="S1109" s="3" t="str">
        <f>IF(H1109="","",$B$2&amp;G1109&amp;$B$2&amp;$B$1&amp;H1109)</f>
        <v/>
      </c>
      <c r="T1109" s="3" t="str">
        <f>IF(J1109="","",$B$2&amp;I1109&amp;$B$2&amp;$B$1&amp;J1109)</f>
        <v/>
      </c>
      <c r="U1109" s="3" t="str">
        <f>IF(L1109="","",$B$2&amp;K1109&amp;$B$2&amp;$B$1&amp;L1109)</f>
        <v/>
      </c>
      <c r="V1109" s="3" t="str">
        <f>IF(N1109="","",$B$2&amp;M1109&amp;$B$2&amp;$B$1&amp;N1109)</f>
        <v/>
      </c>
      <c r="W1109" s="3" t="str">
        <f>IF(P1109="","",$B$2&amp;O1109&amp;$B$2&amp;$B$1&amp;P1109)</f>
        <v/>
      </c>
      <c r="X1109" s="3" t="str">
        <f>IF(R1109="","",$B$2&amp;Q1109&amp;$B$2&amp;$B$1&amp;R1109)</f>
        <v/>
      </c>
      <c r="Y1109" s="3" t="str">
        <f t="shared" si="338"/>
        <v>{}</v>
      </c>
      <c r="Z1109" s="11" t="s">
        <v>341</v>
      </c>
      <c r="AA1109" s="11" t="str">
        <f t="shared" si="330"/>
        <v>3级：伤害提升至&lt;q=attr_atk&gt;&lt;c=A6EC41&gt;0%&lt;/c&gt;</v>
      </c>
      <c r="AB1109" s="11"/>
      <c r="AC1109" s="11"/>
      <c r="AD1109" s="11">
        <v>3</v>
      </c>
      <c r="AE1109" s="11"/>
      <c r="AF1109" s="11" t="s">
        <v>345</v>
      </c>
      <c r="AG1109" s="11"/>
      <c r="AH1109" s="11"/>
      <c r="AI1109" s="11"/>
      <c r="AJ1109" s="11"/>
      <c r="AK1109" s="11"/>
      <c r="AL1109" s="11"/>
      <c r="AM1109" s="11"/>
      <c r="AN1109" s="11" t="s">
        <v>346</v>
      </c>
      <c r="AO1109" s="11"/>
      <c r="AP1109" s="11"/>
      <c r="AQ1109" s="11"/>
      <c r="AR1109" s="11"/>
      <c r="AS1109" s="11" t="str">
        <f t="shared" si="345"/>
        <v>&lt;q=attr_atk&gt;&lt;c=A6EC41&gt;</v>
      </c>
      <c r="AT1109" s="13" t="str">
        <f t="shared" si="346"/>
        <v>0%</v>
      </c>
      <c r="AU1109" s="11" t="s">
        <v>298</v>
      </c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 t="str">
        <f t="shared" si="339"/>
        <v>这是另一个专属装备技能，它必须很好很强大</v>
      </c>
      <c r="BQ1109" s="11" t="str">
        <f t="shared" si="327"/>
        <v>3级：伤害提升至&lt;q=attr_atk&gt;&lt;c=A6EC41&gt;0%&lt;/c&gt;</v>
      </c>
      <c r="BR1109" s="1">
        <f t="shared" si="342"/>
        <v>6</v>
      </c>
      <c r="BS1109" s="1">
        <f t="shared" si="343"/>
        <v>603</v>
      </c>
      <c r="BT1109" s="1">
        <f>COUNTIF($BS$10:BS1109,601)</f>
        <v>24</v>
      </c>
      <c r="BU1109" s="1">
        <f t="shared" si="344"/>
        <v>0</v>
      </c>
    </row>
    <row r="1110" spans="2:73">
      <c r="B1110" s="1" t="str">
        <f t="shared" si="340"/>
        <v>SkillDescBrief4100406</v>
      </c>
      <c r="C1110" s="1" t="str">
        <f t="shared" si="341"/>
        <v>SkillDescDetail410040604</v>
      </c>
      <c r="D1110" s="3">
        <v>410040604</v>
      </c>
      <c r="E1110" s="3">
        <v>4100406</v>
      </c>
      <c r="F1110" s="3">
        <v>4</v>
      </c>
      <c r="G1110" s="3" t="s">
        <v>332</v>
      </c>
      <c r="H1110" s="3"/>
      <c r="I1110" s="3" t="s">
        <v>333</v>
      </c>
      <c r="J1110" s="3"/>
      <c r="K1110" s="3" t="s">
        <v>334</v>
      </c>
      <c r="L1110" s="3"/>
      <c r="M1110" s="3"/>
      <c r="N1110" s="3"/>
      <c r="O1110" s="3"/>
      <c r="P1110" s="3"/>
      <c r="Q1110" s="3" t="s">
        <v>335</v>
      </c>
      <c r="R1110" s="3"/>
      <c r="S1110" s="3" t="str">
        <f>IF(H1110="","",$B$2&amp;G1110&amp;$B$2&amp;$B$1&amp;H1110)</f>
        <v/>
      </c>
      <c r="T1110" s="3" t="str">
        <f>IF(J1110="","",$B$2&amp;I1110&amp;$B$2&amp;$B$1&amp;J1110)</f>
        <v/>
      </c>
      <c r="U1110" s="3" t="str">
        <f>IF(L1110="","",$B$2&amp;K1110&amp;$B$2&amp;$B$1&amp;L1110)</f>
        <v/>
      </c>
      <c r="V1110" s="3" t="str">
        <f>IF(N1110="","",$B$2&amp;M1110&amp;$B$2&amp;$B$1&amp;N1110)</f>
        <v/>
      </c>
      <c r="W1110" s="3" t="str">
        <f>IF(P1110="","",$B$2&amp;O1110&amp;$B$2&amp;$B$1&amp;P1110)</f>
        <v/>
      </c>
      <c r="X1110" s="3" t="str">
        <f>IF(R1110="","",$B$2&amp;Q1110&amp;$B$2&amp;$B$1&amp;R1110)</f>
        <v/>
      </c>
      <c r="Y1110" s="3" t="str">
        <f t="shared" si="338"/>
        <v>{}</v>
      </c>
      <c r="Z1110" s="11" t="s">
        <v>341</v>
      </c>
      <c r="AA1110" s="11" t="str">
        <f t="shared" si="330"/>
        <v>4级：伤害提升至&lt;q=attr_atk&gt;&lt;c=A6EC41&gt;0%&lt;/c&gt;</v>
      </c>
      <c r="AB1110" s="11"/>
      <c r="AC1110" s="11"/>
      <c r="AD1110" s="11">
        <v>4</v>
      </c>
      <c r="AE1110" s="11"/>
      <c r="AF1110" s="11" t="s">
        <v>345</v>
      </c>
      <c r="AG1110" s="11"/>
      <c r="AH1110" s="11"/>
      <c r="AI1110" s="11"/>
      <c r="AJ1110" s="11"/>
      <c r="AK1110" s="11"/>
      <c r="AL1110" s="11"/>
      <c r="AM1110" s="11"/>
      <c r="AN1110" s="11" t="s">
        <v>346</v>
      </c>
      <c r="AO1110" s="11"/>
      <c r="AP1110" s="11"/>
      <c r="AQ1110" s="11"/>
      <c r="AR1110" s="11"/>
      <c r="AS1110" s="11" t="str">
        <f t="shared" si="345"/>
        <v>&lt;q=attr_atk&gt;&lt;c=A6EC41&gt;</v>
      </c>
      <c r="AT1110" s="13" t="str">
        <f t="shared" si="346"/>
        <v>0%</v>
      </c>
      <c r="AU1110" s="11" t="s">
        <v>298</v>
      </c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 t="str">
        <f t="shared" si="339"/>
        <v>这是另一个专属装备技能，它必须很好很强大</v>
      </c>
      <c r="BQ1110" s="11" t="str">
        <f t="shared" si="327"/>
        <v>4级：伤害提升至&lt;q=attr_atk&gt;&lt;c=A6EC41&gt;0%&lt;/c&gt;</v>
      </c>
      <c r="BR1110" s="1">
        <f t="shared" si="342"/>
        <v>6</v>
      </c>
      <c r="BS1110" s="1">
        <f t="shared" si="343"/>
        <v>604</v>
      </c>
      <c r="BT1110" s="1">
        <f>COUNTIF($BS$10:BS1110,601)</f>
        <v>24</v>
      </c>
      <c r="BU1110" s="1">
        <f t="shared" si="344"/>
        <v>0</v>
      </c>
    </row>
    <row r="1111" spans="2:73">
      <c r="B1111" s="1" t="str">
        <f t="shared" si="340"/>
        <v>SkillDescBrief4100406</v>
      </c>
      <c r="C1111" s="1" t="str">
        <f t="shared" si="341"/>
        <v>SkillDescDetail410040605</v>
      </c>
      <c r="D1111" s="3">
        <v>410040605</v>
      </c>
      <c r="E1111" s="3">
        <v>4100406</v>
      </c>
      <c r="F1111" s="3">
        <v>5</v>
      </c>
      <c r="G1111" s="3" t="s">
        <v>332</v>
      </c>
      <c r="H1111" s="3"/>
      <c r="I1111" s="3" t="s">
        <v>333</v>
      </c>
      <c r="J1111" s="3"/>
      <c r="K1111" s="3" t="s">
        <v>334</v>
      </c>
      <c r="L1111" s="3"/>
      <c r="M1111" s="3"/>
      <c r="N1111" s="3"/>
      <c r="O1111" s="3"/>
      <c r="P1111" s="3"/>
      <c r="Q1111" s="3" t="s">
        <v>335</v>
      </c>
      <c r="R1111" s="3"/>
      <c r="S1111" s="3" t="str">
        <f>IF(H1111="","",$B$2&amp;G1111&amp;$B$2&amp;$B$1&amp;H1111)</f>
        <v/>
      </c>
      <c r="T1111" s="3" t="str">
        <f>IF(J1111="","",$B$2&amp;I1111&amp;$B$2&amp;$B$1&amp;J1111)</f>
        <v/>
      </c>
      <c r="U1111" s="3" t="str">
        <f>IF(L1111="","",$B$2&amp;K1111&amp;$B$2&amp;$B$1&amp;L1111)</f>
        <v/>
      </c>
      <c r="V1111" s="3" t="str">
        <f>IF(N1111="","",$B$2&amp;M1111&amp;$B$2&amp;$B$1&amp;N1111)</f>
        <v/>
      </c>
      <c r="W1111" s="3" t="str">
        <f>IF(P1111="","",$B$2&amp;O1111&amp;$B$2&amp;$B$1&amp;P1111)</f>
        <v/>
      </c>
      <c r="X1111" s="3" t="str">
        <f>IF(R1111="","",$B$2&amp;Q1111&amp;$B$2&amp;$B$1&amp;R1111)</f>
        <v/>
      </c>
      <c r="Y1111" s="3" t="str">
        <f t="shared" si="338"/>
        <v>{}</v>
      </c>
      <c r="Z1111" s="11" t="s">
        <v>347</v>
      </c>
      <c r="AA1111" s="11" t="str">
        <f t="shared" si="330"/>
        <v>5级：伤害提升至&lt;q=attr_atk&gt;&lt;c=A6EC41&gt;0%&lt;/c&gt;</v>
      </c>
      <c r="AB1111" s="11"/>
      <c r="AC1111" s="11"/>
      <c r="AD1111" s="11">
        <v>5</v>
      </c>
      <c r="AE1111" s="11"/>
      <c r="AF1111" s="11" t="s">
        <v>345</v>
      </c>
      <c r="AG1111" s="11"/>
      <c r="AH1111" s="11"/>
      <c r="AI1111" s="11"/>
      <c r="AJ1111" s="11"/>
      <c r="AK1111" s="11"/>
      <c r="AL1111" s="11"/>
      <c r="AM1111" s="11"/>
      <c r="AN1111" s="11" t="s">
        <v>346</v>
      </c>
      <c r="AO1111" s="11"/>
      <c r="AP1111" s="11"/>
      <c r="AQ1111" s="11"/>
      <c r="AR1111" s="11"/>
      <c r="AS1111" s="11" t="str">
        <f t="shared" si="345"/>
        <v>&lt;q=attr_atk&gt;&lt;c=A6EC41&gt;</v>
      </c>
      <c r="AT1111" s="13" t="str">
        <f t="shared" si="346"/>
        <v>0%</v>
      </c>
      <c r="AU1111" s="11" t="s">
        <v>298</v>
      </c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 t="str">
        <f t="shared" si="339"/>
        <v>这是另一个专属装备技能，它必须非常好非常强大</v>
      </c>
      <c r="BQ1111" s="11" t="str">
        <f t="shared" si="327"/>
        <v>5级：伤害提升至&lt;q=attr_atk&gt;&lt;c=A6EC41&gt;0%&lt;/c&gt;</v>
      </c>
      <c r="BR1111" s="1">
        <f t="shared" si="342"/>
        <v>6</v>
      </c>
      <c r="BS1111" s="1">
        <f t="shared" si="343"/>
        <v>605</v>
      </c>
      <c r="BT1111" s="1">
        <f>COUNTIF($BS$10:BS1111,601)</f>
        <v>24</v>
      </c>
      <c r="BU1111" s="1">
        <f t="shared" si="344"/>
        <v>0</v>
      </c>
    </row>
    <row r="1112" spans="2:73">
      <c r="B1112" s="1" t="str">
        <f t="shared" si="340"/>
        <v>SkillDescBrief// 战斗被动</v>
      </c>
      <c r="C1112" s="1" t="str">
        <f t="shared" si="341"/>
        <v>SkillDescDetail// 战斗被动4</v>
      </c>
      <c r="D1112" s="7" t="s">
        <v>340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 t="str">
        <f t="shared" si="338"/>
        <v/>
      </c>
      <c r="Z1112" s="10" t="s">
        <v>336</v>
      </c>
      <c r="AA1112" s="10" t="str">
        <f t="shared" si="330"/>
        <v/>
      </c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 t="str">
        <f t="shared" si="339"/>
        <v/>
      </c>
      <c r="BQ1112" s="10" t="str">
        <f t="shared" si="327"/>
        <v/>
      </c>
      <c r="BR1112" s="1">
        <f t="shared" si="342"/>
        <v>0</v>
      </c>
      <c r="BS1112" s="1">
        <f t="shared" si="343"/>
        <v>0</v>
      </c>
      <c r="BT1112" s="1">
        <f>COUNTIF($BS$10:BS1112,601)</f>
        <v>24</v>
      </c>
      <c r="BU1112" s="1">
        <f t="shared" si="344"/>
        <v>0</v>
      </c>
    </row>
    <row r="1113" spans="2:73">
      <c r="B1113" s="1" t="str">
        <f t="shared" si="340"/>
        <v>SkillDescBrief4100407</v>
      </c>
      <c r="C1113" s="1" t="str">
        <f t="shared" si="341"/>
        <v>SkillDescDetail410040701</v>
      </c>
      <c r="D1113" s="3">
        <v>410040701</v>
      </c>
      <c r="E1113" s="3">
        <v>4100407</v>
      </c>
      <c r="F1113" s="3">
        <v>1</v>
      </c>
      <c r="G1113" s="3" t="s">
        <v>332</v>
      </c>
      <c r="H1113" s="3"/>
      <c r="I1113" s="3" t="s">
        <v>333</v>
      </c>
      <c r="J1113" s="3"/>
      <c r="K1113" s="3" t="s">
        <v>334</v>
      </c>
      <c r="L1113" s="3"/>
      <c r="M1113" s="3"/>
      <c r="N1113" s="3"/>
      <c r="O1113" s="3"/>
      <c r="P1113" s="3"/>
      <c r="Q1113" s="3" t="s">
        <v>335</v>
      </c>
      <c r="R1113" s="3"/>
      <c r="S1113" s="3" t="str">
        <f>IF(H1113="","",$B$2&amp;G1113&amp;$B$2&amp;$B$1&amp;H1113)</f>
        <v/>
      </c>
      <c r="T1113" s="3" t="str">
        <f>IF(J1113="","",$B$2&amp;I1113&amp;$B$2&amp;$B$1&amp;J1113)</f>
        <v/>
      </c>
      <c r="U1113" s="3" t="str">
        <f>IF(L1113="","",$B$2&amp;K1113&amp;$B$2&amp;$B$1&amp;L1113)</f>
        <v/>
      </c>
      <c r="V1113" s="3" t="str">
        <f>IF(N1113="","",$B$2&amp;M1113&amp;$B$2&amp;$B$1&amp;N1113)</f>
        <v/>
      </c>
      <c r="W1113" s="3" t="str">
        <f>IF(P1113="","",$B$2&amp;O1113&amp;$B$2&amp;$B$1&amp;P1113)</f>
        <v/>
      </c>
      <c r="X1113" s="3" t="str">
        <f>IF(R1113="","",$B$2&amp;Q1113&amp;$B$2&amp;$B$1&amp;R1113)</f>
        <v/>
      </c>
      <c r="Y1113" s="3" t="str">
        <f t="shared" si="338"/>
        <v>{}</v>
      </c>
      <c r="Z1113" s="11" t="s">
        <v>471</v>
      </c>
      <c r="AA1113" s="11" t="str">
        <f t="shared" si="330"/>
        <v>初始额外获得&lt;c=A6EC41&gt;400&lt;/c&gt;能量</v>
      </c>
      <c r="AB1113" s="11"/>
      <c r="AC1113" s="11"/>
      <c r="AD1113" s="11"/>
      <c r="AE1113" s="11"/>
      <c r="AF1113" s="11"/>
      <c r="AG1113" s="11"/>
      <c r="AH1113" s="11"/>
      <c r="AI1113" s="11"/>
      <c r="AJ1113" s="11" t="s">
        <v>472</v>
      </c>
      <c r="AK1113" s="11" t="str">
        <f>$B$6</f>
        <v>&lt;c=A6EC41&gt;</v>
      </c>
      <c r="AL1113" s="12">
        <v>400</v>
      </c>
      <c r="AM1113" s="11" t="s">
        <v>298</v>
      </c>
      <c r="AN1113" s="11" t="s">
        <v>376</v>
      </c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 t="str">
        <f t="shared" si="339"/>
        <v>初始获得能量</v>
      </c>
      <c r="BQ1113" s="11" t="str">
        <f t="shared" si="327"/>
        <v>初始额外获得&lt;c=A6EC41&gt;400&lt;/c&gt;能量</v>
      </c>
      <c r="BR1113" s="1">
        <f t="shared" si="342"/>
        <v>7</v>
      </c>
      <c r="BS1113" s="1">
        <f t="shared" si="343"/>
        <v>701</v>
      </c>
      <c r="BT1113" s="1">
        <f>COUNTIF($BS$10:BS1113,601)</f>
        <v>24</v>
      </c>
      <c r="BU1113" s="1">
        <f t="shared" si="344"/>
        <v>0</v>
      </c>
    </row>
    <row r="1114" spans="2:73">
      <c r="B1114" s="1" t="str">
        <f t="shared" si="340"/>
        <v>SkillDescBrief4100407</v>
      </c>
      <c r="C1114" s="1" t="str">
        <f t="shared" si="341"/>
        <v>SkillDescDetail410040702</v>
      </c>
      <c r="D1114" s="3">
        <v>410040702</v>
      </c>
      <c r="E1114" s="3">
        <v>4100407</v>
      </c>
      <c r="F1114" s="3">
        <v>2</v>
      </c>
      <c r="G1114" s="3" t="s">
        <v>332</v>
      </c>
      <c r="H1114" s="3"/>
      <c r="I1114" s="3" t="s">
        <v>333</v>
      </c>
      <c r="J1114" s="3"/>
      <c r="K1114" s="3" t="s">
        <v>334</v>
      </c>
      <c r="L1114" s="3"/>
      <c r="M1114" s="3"/>
      <c r="N1114" s="3"/>
      <c r="O1114" s="3"/>
      <c r="P1114" s="3"/>
      <c r="Q1114" s="3" t="s">
        <v>335</v>
      </c>
      <c r="R1114" s="3"/>
      <c r="S1114" s="3" t="str">
        <f>IF(H1114="","",$B$2&amp;G1114&amp;$B$2&amp;$B$1&amp;H1114)</f>
        <v/>
      </c>
      <c r="T1114" s="3" t="str">
        <f>IF(J1114="","",$B$2&amp;I1114&amp;$B$2&amp;$B$1&amp;J1114)</f>
        <v/>
      </c>
      <c r="U1114" s="3" t="str">
        <f>IF(L1114="","",$B$2&amp;K1114&amp;$B$2&amp;$B$1&amp;L1114)</f>
        <v/>
      </c>
      <c r="V1114" s="3" t="str">
        <f>IF(N1114="","",$B$2&amp;M1114&amp;$B$2&amp;$B$1&amp;N1114)</f>
        <v/>
      </c>
      <c r="W1114" s="3" t="str">
        <f>IF(P1114="","",$B$2&amp;O1114&amp;$B$2&amp;$B$1&amp;P1114)</f>
        <v/>
      </c>
      <c r="X1114" s="3" t="str">
        <f>IF(R1114="","",$B$2&amp;Q1114&amp;$B$2&amp;$B$1&amp;R1114)</f>
        <v/>
      </c>
      <c r="Y1114" s="3" t="str">
        <f t="shared" si="338"/>
        <v>{}</v>
      </c>
      <c r="Z1114" s="11" t="s">
        <v>336</v>
      </c>
      <c r="AA1114" s="11" t="str">
        <f t="shared" si="330"/>
        <v/>
      </c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 t="str">
        <f t="shared" si="339"/>
        <v/>
      </c>
      <c r="BQ1114" s="11" t="str">
        <f t="shared" si="327"/>
        <v/>
      </c>
      <c r="BR1114" s="1">
        <f t="shared" si="342"/>
        <v>7</v>
      </c>
      <c r="BS1114" s="1">
        <f t="shared" si="343"/>
        <v>702</v>
      </c>
      <c r="BT1114" s="1">
        <f>COUNTIF($BS$10:BS1114,601)</f>
        <v>24</v>
      </c>
      <c r="BU1114" s="1">
        <f t="shared" si="344"/>
        <v>0</v>
      </c>
    </row>
    <row r="1115" spans="2:73">
      <c r="B1115" s="1" t="str">
        <f t="shared" si="340"/>
        <v>SkillDescBrief4100407</v>
      </c>
      <c r="C1115" s="1" t="str">
        <f t="shared" si="341"/>
        <v>SkillDescDetail410040703</v>
      </c>
      <c r="D1115" s="3">
        <v>410040703</v>
      </c>
      <c r="E1115" s="3">
        <v>4100407</v>
      </c>
      <c r="F1115" s="3">
        <v>3</v>
      </c>
      <c r="G1115" s="3" t="s">
        <v>332</v>
      </c>
      <c r="H1115" s="3"/>
      <c r="I1115" s="3" t="s">
        <v>333</v>
      </c>
      <c r="J1115" s="3"/>
      <c r="K1115" s="3" t="s">
        <v>334</v>
      </c>
      <c r="L1115" s="3"/>
      <c r="M1115" s="3"/>
      <c r="N1115" s="3"/>
      <c r="O1115" s="3"/>
      <c r="P1115" s="3"/>
      <c r="Q1115" s="3" t="s">
        <v>335</v>
      </c>
      <c r="R1115" s="3"/>
      <c r="S1115" s="3" t="str">
        <f>IF(H1115="","",$B$2&amp;G1115&amp;$B$2&amp;$B$1&amp;H1115)</f>
        <v/>
      </c>
      <c r="T1115" s="3" t="str">
        <f>IF(J1115="","",$B$2&amp;I1115&amp;$B$2&amp;$B$1&amp;J1115)</f>
        <v/>
      </c>
      <c r="U1115" s="3" t="str">
        <f>IF(L1115="","",$B$2&amp;K1115&amp;$B$2&amp;$B$1&amp;L1115)</f>
        <v/>
      </c>
      <c r="V1115" s="3" t="str">
        <f>IF(N1115="","",$B$2&amp;M1115&amp;$B$2&amp;$B$1&amp;N1115)</f>
        <v/>
      </c>
      <c r="W1115" s="3" t="str">
        <f>IF(P1115="","",$B$2&amp;O1115&amp;$B$2&amp;$B$1&amp;P1115)</f>
        <v/>
      </c>
      <c r="X1115" s="3" t="str">
        <f>IF(R1115="","",$B$2&amp;Q1115&amp;$B$2&amp;$B$1&amp;R1115)</f>
        <v/>
      </c>
      <c r="Y1115" s="3" t="str">
        <f t="shared" si="338"/>
        <v>{}</v>
      </c>
      <c r="Z1115" s="11" t="s">
        <v>336</v>
      </c>
      <c r="AA1115" s="11" t="str">
        <f t="shared" si="330"/>
        <v/>
      </c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 t="str">
        <f t="shared" si="339"/>
        <v/>
      </c>
      <c r="BQ1115" s="11" t="str">
        <f t="shared" si="327"/>
        <v/>
      </c>
      <c r="BR1115" s="1">
        <f t="shared" si="342"/>
        <v>7</v>
      </c>
      <c r="BS1115" s="1">
        <f t="shared" si="343"/>
        <v>703</v>
      </c>
      <c r="BT1115" s="1">
        <f>COUNTIF($BS$10:BS1115,601)</f>
        <v>24</v>
      </c>
      <c r="BU1115" s="1">
        <f t="shared" si="344"/>
        <v>0</v>
      </c>
    </row>
    <row r="1116" spans="2:73">
      <c r="B1116" s="1" t="str">
        <f t="shared" si="340"/>
        <v>SkillDescBrief4100407</v>
      </c>
      <c r="C1116" s="1" t="str">
        <f t="shared" si="341"/>
        <v>SkillDescDetail410040704</v>
      </c>
      <c r="D1116" s="3">
        <v>410040704</v>
      </c>
      <c r="E1116" s="3">
        <v>4100407</v>
      </c>
      <c r="F1116" s="3">
        <v>4</v>
      </c>
      <c r="G1116" s="3" t="s">
        <v>332</v>
      </c>
      <c r="H1116" s="3"/>
      <c r="I1116" s="3" t="s">
        <v>333</v>
      </c>
      <c r="J1116" s="3"/>
      <c r="K1116" s="3" t="s">
        <v>334</v>
      </c>
      <c r="L1116" s="3"/>
      <c r="M1116" s="3"/>
      <c r="N1116" s="3"/>
      <c r="O1116" s="3"/>
      <c r="P1116" s="3"/>
      <c r="Q1116" s="3" t="s">
        <v>335</v>
      </c>
      <c r="R1116" s="3"/>
      <c r="S1116" s="3" t="str">
        <f>IF(H1116="","",$B$2&amp;G1116&amp;$B$2&amp;$B$1&amp;H1116)</f>
        <v/>
      </c>
      <c r="T1116" s="3" t="str">
        <f>IF(J1116="","",$B$2&amp;I1116&amp;$B$2&amp;$B$1&amp;J1116)</f>
        <v/>
      </c>
      <c r="U1116" s="3" t="str">
        <f>IF(L1116="","",$B$2&amp;K1116&amp;$B$2&amp;$B$1&amp;L1116)</f>
        <v/>
      </c>
      <c r="V1116" s="3" t="str">
        <f>IF(N1116="","",$B$2&amp;M1116&amp;$B$2&amp;$B$1&amp;N1116)</f>
        <v/>
      </c>
      <c r="W1116" s="3" t="str">
        <f>IF(P1116="","",$B$2&amp;O1116&amp;$B$2&amp;$B$1&amp;P1116)</f>
        <v/>
      </c>
      <c r="X1116" s="3" t="str">
        <f>IF(R1116="","",$B$2&amp;Q1116&amp;$B$2&amp;$B$1&amp;R1116)</f>
        <v/>
      </c>
      <c r="Y1116" s="3" t="str">
        <f t="shared" si="338"/>
        <v>{}</v>
      </c>
      <c r="Z1116" s="11" t="s">
        <v>336</v>
      </c>
      <c r="AA1116" s="11" t="str">
        <f t="shared" si="330"/>
        <v/>
      </c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 t="str">
        <f t="shared" si="339"/>
        <v/>
      </c>
      <c r="BQ1116" s="11" t="str">
        <f t="shared" si="327"/>
        <v/>
      </c>
      <c r="BR1116" s="1">
        <f t="shared" si="342"/>
        <v>7</v>
      </c>
      <c r="BS1116" s="1">
        <f t="shared" si="343"/>
        <v>704</v>
      </c>
      <c r="BT1116" s="1">
        <f>COUNTIF($BS$10:BS1116,601)</f>
        <v>24</v>
      </c>
      <c r="BU1116" s="1">
        <f t="shared" si="344"/>
        <v>0</v>
      </c>
    </row>
    <row r="1117" spans="2:73">
      <c r="B1117" s="1" t="str">
        <f t="shared" si="340"/>
        <v>SkillDescBrief4100407</v>
      </c>
      <c r="C1117" s="1" t="str">
        <f t="shared" si="341"/>
        <v>SkillDescDetail410040705</v>
      </c>
      <c r="D1117" s="3">
        <v>410040705</v>
      </c>
      <c r="E1117" s="3">
        <v>4100407</v>
      </c>
      <c r="F1117" s="3">
        <v>5</v>
      </c>
      <c r="G1117" s="3" t="s">
        <v>332</v>
      </c>
      <c r="H1117" s="3"/>
      <c r="I1117" s="3" t="s">
        <v>333</v>
      </c>
      <c r="J1117" s="3"/>
      <c r="K1117" s="3" t="s">
        <v>334</v>
      </c>
      <c r="L1117" s="3"/>
      <c r="M1117" s="3"/>
      <c r="N1117" s="3"/>
      <c r="O1117" s="3"/>
      <c r="P1117" s="3"/>
      <c r="Q1117" s="3" t="s">
        <v>335</v>
      </c>
      <c r="R1117" s="3"/>
      <c r="S1117" s="3" t="str">
        <f>IF(H1117="","",$B$2&amp;G1117&amp;$B$2&amp;$B$1&amp;H1117)</f>
        <v/>
      </c>
      <c r="T1117" s="3" t="str">
        <f>IF(J1117="","",$B$2&amp;I1117&amp;$B$2&amp;$B$1&amp;J1117)</f>
        <v/>
      </c>
      <c r="U1117" s="3" t="str">
        <f>IF(L1117="","",$B$2&amp;K1117&amp;$B$2&amp;$B$1&amp;L1117)</f>
        <v/>
      </c>
      <c r="V1117" s="3" t="str">
        <f>IF(N1117="","",$B$2&amp;M1117&amp;$B$2&amp;$B$1&amp;N1117)</f>
        <v/>
      </c>
      <c r="W1117" s="3" t="str">
        <f>IF(P1117="","",$B$2&amp;O1117&amp;$B$2&amp;$B$1&amp;P1117)</f>
        <v/>
      </c>
      <c r="X1117" s="3" t="str">
        <f>IF(R1117="","",$B$2&amp;Q1117&amp;$B$2&amp;$B$1&amp;R1117)</f>
        <v/>
      </c>
      <c r="Y1117" s="3" t="str">
        <f t="shared" si="338"/>
        <v>{}</v>
      </c>
      <c r="Z1117" s="11" t="s">
        <v>336</v>
      </c>
      <c r="AA1117" s="11" t="str">
        <f t="shared" si="330"/>
        <v/>
      </c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 t="str">
        <f t="shared" si="339"/>
        <v/>
      </c>
      <c r="BQ1117" s="11" t="str">
        <f t="shared" si="327"/>
        <v/>
      </c>
      <c r="BR1117" s="1">
        <f t="shared" si="342"/>
        <v>7</v>
      </c>
      <c r="BS1117" s="1">
        <f t="shared" si="343"/>
        <v>705</v>
      </c>
      <c r="BT1117" s="1">
        <f>COUNTIF($BS$10:BS1117,601)</f>
        <v>24</v>
      </c>
      <c r="BU1117" s="1">
        <f t="shared" si="344"/>
        <v>0</v>
      </c>
    </row>
    <row r="1118" spans="2:73">
      <c r="B1118" s="1" t="str">
        <f t="shared" si="340"/>
        <v>SkillDescBrief// 普攻-强</v>
      </c>
      <c r="C1118" s="1" t="str">
        <f t="shared" si="341"/>
        <v>SkillDescDetail// 普攻-强化攻击</v>
      </c>
      <c r="D1118" s="7" t="s">
        <v>458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 t="str">
        <f t="shared" si="338"/>
        <v/>
      </c>
      <c r="Z1118" s="10" t="s">
        <v>336</v>
      </c>
      <c r="AA1118" s="10" t="str">
        <f t="shared" si="330"/>
        <v/>
      </c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 t="str">
        <f t="shared" si="339"/>
        <v/>
      </c>
      <c r="BQ1118" s="10" t="str">
        <f t="shared" si="327"/>
        <v/>
      </c>
      <c r="BR1118" s="1">
        <f t="shared" si="342"/>
        <v>0</v>
      </c>
      <c r="BS1118" s="1">
        <f t="shared" si="343"/>
        <v>0</v>
      </c>
      <c r="BT1118" s="1">
        <f>COUNTIF($BS$10:BS1118,601)</f>
        <v>24</v>
      </c>
      <c r="BU1118" s="1">
        <f t="shared" si="344"/>
        <v>0</v>
      </c>
    </row>
    <row r="1119" spans="2:73">
      <c r="B1119" s="1" t="str">
        <f t="shared" si="340"/>
        <v>SkillDescBrief4100408</v>
      </c>
      <c r="C1119" s="1" t="str">
        <f t="shared" si="341"/>
        <v>SkillDescDetail410040801</v>
      </c>
      <c r="D1119" s="3">
        <v>410040801</v>
      </c>
      <c r="E1119" s="3">
        <v>4100408</v>
      </c>
      <c r="F1119" s="3">
        <v>1</v>
      </c>
      <c r="G1119" s="3" t="s">
        <v>332</v>
      </c>
      <c r="H1119" s="3">
        <f ca="1">ROUND(_xlfn.XLOOKUP($F1119,$D$1:$D$5,$E$1:$E$5)*OFFSET(H1119,5-F1119,0)/0.05,0)*0.05</f>
        <v>3.15</v>
      </c>
      <c r="I1119" s="3" t="s">
        <v>333</v>
      </c>
      <c r="J1119" s="3"/>
      <c r="K1119" s="3" t="s">
        <v>334</v>
      </c>
      <c r="L1119" s="3"/>
      <c r="M1119" s="3"/>
      <c r="N1119" s="3"/>
      <c r="O1119" s="3"/>
      <c r="P1119" s="3"/>
      <c r="Q1119" s="3" t="s">
        <v>335</v>
      </c>
      <c r="R1119" s="3"/>
      <c r="S1119" s="3" t="str">
        <f ca="1">IF(H1119="","",$B$2&amp;G1119&amp;$B$2&amp;$B$1&amp;H1119)</f>
        <v>"AtkPower":3.15</v>
      </c>
      <c r="T1119" s="3" t="str">
        <f>IF(J1119="","",$B$2&amp;I1119&amp;$B$2&amp;$B$1&amp;J1119)</f>
        <v/>
      </c>
      <c r="U1119" s="3" t="str">
        <f>IF(L1119="","",$B$2&amp;K1119&amp;$B$2&amp;$B$1&amp;L1119)</f>
        <v/>
      </c>
      <c r="V1119" s="3" t="str">
        <f>IF(N1119="","",$B$2&amp;M1119&amp;$B$2&amp;$B$1&amp;N1119)</f>
        <v/>
      </c>
      <c r="W1119" s="3" t="str">
        <f>IF(P1119="","",$B$2&amp;O1119&amp;$B$2&amp;$B$1&amp;P1119)</f>
        <v/>
      </c>
      <c r="X1119" s="3" t="str">
        <f>IF(R1119="","",$B$2&amp;Q1119&amp;$B$2&amp;$B$1&amp;R1119)</f>
        <v/>
      </c>
      <c r="Y1119" s="3" t="str">
        <f ca="1" t="shared" si="338"/>
        <v>{"AtkPower":3.15}</v>
      </c>
      <c r="Z1119" s="11" t="s">
        <v>336</v>
      </c>
      <c r="AA1119" s="11" t="str">
        <f t="shared" si="330"/>
        <v/>
      </c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 t="str">
        <f t="shared" si="339"/>
        <v/>
      </c>
      <c r="BQ1119" s="11" t="str">
        <f t="shared" si="327"/>
        <v/>
      </c>
      <c r="BR1119" s="1">
        <f t="shared" si="342"/>
        <v>8</v>
      </c>
      <c r="BS1119" s="1">
        <f t="shared" si="343"/>
        <v>801</v>
      </c>
      <c r="BT1119" s="1">
        <f>COUNTIF($BS$10:BS1119,601)</f>
        <v>24</v>
      </c>
      <c r="BU1119" s="1">
        <f t="shared" si="344"/>
        <v>0</v>
      </c>
    </row>
    <row r="1120" spans="2:73">
      <c r="B1120" s="1" t="str">
        <f t="shared" si="340"/>
        <v>SkillDescBrief4100408</v>
      </c>
      <c r="C1120" s="1" t="str">
        <f t="shared" si="341"/>
        <v>SkillDescDetail410040802</v>
      </c>
      <c r="D1120" s="3">
        <v>410040802</v>
      </c>
      <c r="E1120" s="3">
        <v>4100408</v>
      </c>
      <c r="F1120" s="3">
        <v>2</v>
      </c>
      <c r="G1120" s="3" t="s">
        <v>332</v>
      </c>
      <c r="H1120" s="3">
        <f ca="1">ROUND(_xlfn.XLOOKUP($F1120,$D$1:$D$5,$E$1:$E$5)*OFFSET(H1120,5-F1120,0)/0.05,0)*0.05</f>
        <v>3.4</v>
      </c>
      <c r="I1120" s="3" t="s">
        <v>333</v>
      </c>
      <c r="J1120" s="3"/>
      <c r="K1120" s="3" t="s">
        <v>334</v>
      </c>
      <c r="L1120" s="3"/>
      <c r="M1120" s="3"/>
      <c r="N1120" s="3"/>
      <c r="O1120" s="3"/>
      <c r="P1120" s="3"/>
      <c r="Q1120" s="3" t="s">
        <v>335</v>
      </c>
      <c r="R1120" s="3"/>
      <c r="S1120" s="3" t="str">
        <f ca="1">IF(H1120="","",$B$2&amp;G1120&amp;$B$2&amp;$B$1&amp;H1120)</f>
        <v>"AtkPower":3.4</v>
      </c>
      <c r="T1120" s="3" t="str">
        <f>IF(J1120="","",$B$2&amp;I1120&amp;$B$2&amp;$B$1&amp;J1120)</f>
        <v/>
      </c>
      <c r="U1120" s="3" t="str">
        <f>IF(L1120="","",$B$2&amp;K1120&amp;$B$2&amp;$B$1&amp;L1120)</f>
        <v/>
      </c>
      <c r="V1120" s="3" t="str">
        <f>IF(N1120="","",$B$2&amp;M1120&amp;$B$2&amp;$B$1&amp;N1120)</f>
        <v/>
      </c>
      <c r="W1120" s="3" t="str">
        <f>IF(P1120="","",$B$2&amp;O1120&amp;$B$2&amp;$B$1&amp;P1120)</f>
        <v/>
      </c>
      <c r="X1120" s="3" t="str">
        <f>IF(R1120="","",$B$2&amp;Q1120&amp;$B$2&amp;$B$1&amp;R1120)</f>
        <v/>
      </c>
      <c r="Y1120" s="3" t="str">
        <f ca="1" t="shared" si="338"/>
        <v>{"AtkPower":3.4}</v>
      </c>
      <c r="Z1120" s="11" t="s">
        <v>336</v>
      </c>
      <c r="AA1120" s="11" t="str">
        <f t="shared" si="330"/>
        <v/>
      </c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 t="str">
        <f t="shared" si="339"/>
        <v/>
      </c>
      <c r="BQ1120" s="11" t="str">
        <f t="shared" si="327"/>
        <v/>
      </c>
      <c r="BR1120" s="1">
        <f t="shared" si="342"/>
        <v>8</v>
      </c>
      <c r="BS1120" s="1">
        <f t="shared" si="343"/>
        <v>802</v>
      </c>
      <c r="BT1120" s="1">
        <f>COUNTIF($BS$10:BS1120,601)</f>
        <v>24</v>
      </c>
      <c r="BU1120" s="1">
        <f t="shared" si="344"/>
        <v>0</v>
      </c>
    </row>
    <row r="1121" spans="2:73">
      <c r="B1121" s="1" t="str">
        <f t="shared" si="340"/>
        <v>SkillDescBrief4100408</v>
      </c>
      <c r="C1121" s="1" t="str">
        <f t="shared" si="341"/>
        <v>SkillDescDetail410040803</v>
      </c>
      <c r="D1121" s="3">
        <v>410040803</v>
      </c>
      <c r="E1121" s="3">
        <v>4100408</v>
      </c>
      <c r="F1121" s="3">
        <v>3</v>
      </c>
      <c r="G1121" s="3" t="s">
        <v>332</v>
      </c>
      <c r="H1121" s="3">
        <f ca="1">ROUND(_xlfn.XLOOKUP($F1121,$D$1:$D$5,$E$1:$E$5)*OFFSET(H1121,5-F1121,0)/0.05,0)*0.05</f>
        <v>3.6</v>
      </c>
      <c r="I1121" s="3" t="s">
        <v>333</v>
      </c>
      <c r="J1121" s="3"/>
      <c r="K1121" s="3" t="s">
        <v>334</v>
      </c>
      <c r="L1121" s="3"/>
      <c r="M1121" s="3"/>
      <c r="N1121" s="3"/>
      <c r="O1121" s="3"/>
      <c r="P1121" s="3"/>
      <c r="Q1121" s="3" t="s">
        <v>335</v>
      </c>
      <c r="R1121" s="3"/>
      <c r="S1121" s="3" t="str">
        <f ca="1">IF(H1121="","",$B$2&amp;G1121&amp;$B$2&amp;$B$1&amp;H1121)</f>
        <v>"AtkPower":3.6</v>
      </c>
      <c r="T1121" s="3" t="str">
        <f>IF(J1121="","",$B$2&amp;I1121&amp;$B$2&amp;$B$1&amp;J1121)</f>
        <v/>
      </c>
      <c r="U1121" s="3" t="str">
        <f>IF(L1121="","",$B$2&amp;K1121&amp;$B$2&amp;$B$1&amp;L1121)</f>
        <v/>
      </c>
      <c r="V1121" s="3" t="str">
        <f>IF(N1121="","",$B$2&amp;M1121&amp;$B$2&amp;$B$1&amp;N1121)</f>
        <v/>
      </c>
      <c r="W1121" s="3" t="str">
        <f>IF(P1121="","",$B$2&amp;O1121&amp;$B$2&amp;$B$1&amp;P1121)</f>
        <v/>
      </c>
      <c r="X1121" s="3" t="str">
        <f>IF(R1121="","",$B$2&amp;Q1121&amp;$B$2&amp;$B$1&amp;R1121)</f>
        <v/>
      </c>
      <c r="Y1121" s="3" t="str">
        <f ca="1" t="shared" si="338"/>
        <v>{"AtkPower":3.6}</v>
      </c>
      <c r="Z1121" s="11" t="s">
        <v>336</v>
      </c>
      <c r="AA1121" s="11" t="str">
        <f t="shared" si="330"/>
        <v/>
      </c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 t="str">
        <f t="shared" si="339"/>
        <v/>
      </c>
      <c r="BQ1121" s="11" t="str">
        <f t="shared" ref="BQ1121:BQ1184" si="347">AA1121</f>
        <v/>
      </c>
      <c r="BR1121" s="1">
        <f t="shared" si="342"/>
        <v>8</v>
      </c>
      <c r="BS1121" s="1">
        <f t="shared" si="343"/>
        <v>803</v>
      </c>
      <c r="BT1121" s="1">
        <f>COUNTIF($BS$10:BS1121,601)</f>
        <v>24</v>
      </c>
      <c r="BU1121" s="1">
        <f t="shared" si="344"/>
        <v>0</v>
      </c>
    </row>
    <row r="1122" spans="2:73">
      <c r="B1122" s="1" t="str">
        <f t="shared" si="340"/>
        <v>SkillDescBrief4100408</v>
      </c>
      <c r="C1122" s="1" t="str">
        <f t="shared" si="341"/>
        <v>SkillDescDetail410040804</v>
      </c>
      <c r="D1122" s="3">
        <v>410040804</v>
      </c>
      <c r="E1122" s="3">
        <v>4100408</v>
      </c>
      <c r="F1122" s="3">
        <v>4</v>
      </c>
      <c r="G1122" s="3" t="s">
        <v>332</v>
      </c>
      <c r="H1122" s="3">
        <f ca="1">ROUND(_xlfn.XLOOKUP($F1122,$D$1:$D$5,$E$1:$E$5)*OFFSET(H1122,5-F1122,0)/0.05,0)*0.05</f>
        <v>4.05</v>
      </c>
      <c r="I1122" s="3" t="s">
        <v>333</v>
      </c>
      <c r="J1122" s="3"/>
      <c r="K1122" s="3" t="s">
        <v>334</v>
      </c>
      <c r="L1122" s="3"/>
      <c r="M1122" s="3"/>
      <c r="N1122" s="3"/>
      <c r="O1122" s="3"/>
      <c r="P1122" s="3"/>
      <c r="Q1122" s="3" t="s">
        <v>335</v>
      </c>
      <c r="R1122" s="3"/>
      <c r="S1122" s="3" t="str">
        <f ca="1">IF(H1122="","",$B$2&amp;G1122&amp;$B$2&amp;$B$1&amp;H1122)</f>
        <v>"AtkPower":4.05</v>
      </c>
      <c r="T1122" s="3" t="str">
        <f>IF(J1122="","",$B$2&amp;I1122&amp;$B$2&amp;$B$1&amp;J1122)</f>
        <v/>
      </c>
      <c r="U1122" s="3" t="str">
        <f>IF(L1122="","",$B$2&amp;K1122&amp;$B$2&amp;$B$1&amp;L1122)</f>
        <v/>
      </c>
      <c r="V1122" s="3" t="str">
        <f>IF(N1122="","",$B$2&amp;M1122&amp;$B$2&amp;$B$1&amp;N1122)</f>
        <v/>
      </c>
      <c r="W1122" s="3" t="str">
        <f>IF(P1122="","",$B$2&amp;O1122&amp;$B$2&amp;$B$1&amp;P1122)</f>
        <v/>
      </c>
      <c r="X1122" s="3" t="str">
        <f>IF(R1122="","",$B$2&amp;Q1122&amp;$B$2&amp;$B$1&amp;R1122)</f>
        <v/>
      </c>
      <c r="Y1122" s="3" t="str">
        <f ca="1" t="shared" si="338"/>
        <v>{"AtkPower":4.05}</v>
      </c>
      <c r="Z1122" s="11" t="s">
        <v>336</v>
      </c>
      <c r="AA1122" s="11" t="str">
        <f t="shared" si="330"/>
        <v/>
      </c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 t="str">
        <f t="shared" si="339"/>
        <v/>
      </c>
      <c r="BQ1122" s="11" t="str">
        <f t="shared" si="347"/>
        <v/>
      </c>
      <c r="BR1122" s="1">
        <f t="shared" si="342"/>
        <v>8</v>
      </c>
      <c r="BS1122" s="1">
        <f t="shared" si="343"/>
        <v>804</v>
      </c>
      <c r="BT1122" s="1">
        <f>COUNTIF($BS$10:BS1122,601)</f>
        <v>24</v>
      </c>
      <c r="BU1122" s="1">
        <f t="shared" si="344"/>
        <v>0</v>
      </c>
    </row>
    <row r="1123" spans="2:73">
      <c r="B1123" s="1" t="str">
        <f t="shared" si="340"/>
        <v>SkillDescBrief4100408</v>
      </c>
      <c r="C1123" s="1" t="str">
        <f t="shared" si="341"/>
        <v>SkillDescDetail410040805</v>
      </c>
      <c r="D1123" s="3">
        <v>410040805</v>
      </c>
      <c r="E1123" s="3">
        <v>4100408</v>
      </c>
      <c r="F1123" s="3">
        <v>5</v>
      </c>
      <c r="G1123" s="3" t="s">
        <v>332</v>
      </c>
      <c r="H1123" s="3">
        <v>4.5</v>
      </c>
      <c r="I1123" s="3" t="s">
        <v>333</v>
      </c>
      <c r="J1123" s="3"/>
      <c r="K1123" s="3" t="s">
        <v>334</v>
      </c>
      <c r="L1123" s="3"/>
      <c r="M1123" s="3"/>
      <c r="N1123" s="3"/>
      <c r="O1123" s="3"/>
      <c r="P1123" s="3"/>
      <c r="Q1123" s="3" t="s">
        <v>335</v>
      </c>
      <c r="R1123" s="3"/>
      <c r="S1123" s="3" t="str">
        <f>IF(H1123="","",$B$2&amp;G1123&amp;$B$2&amp;$B$1&amp;H1123)</f>
        <v>"AtkPower":4.5</v>
      </c>
      <c r="T1123" s="3" t="str">
        <f>IF(J1123="","",$B$2&amp;I1123&amp;$B$2&amp;$B$1&amp;J1123)</f>
        <v/>
      </c>
      <c r="U1123" s="3" t="str">
        <f>IF(L1123="","",$B$2&amp;K1123&amp;$B$2&amp;$B$1&amp;L1123)</f>
        <v/>
      </c>
      <c r="V1123" s="3" t="str">
        <f>IF(N1123="","",$B$2&amp;M1123&amp;$B$2&amp;$B$1&amp;N1123)</f>
        <v/>
      </c>
      <c r="W1123" s="3" t="str">
        <f>IF(P1123="","",$B$2&amp;O1123&amp;$B$2&amp;$B$1&amp;P1123)</f>
        <v/>
      </c>
      <c r="X1123" s="3" t="str">
        <f>IF(R1123="","",$B$2&amp;Q1123&amp;$B$2&amp;$B$1&amp;R1123)</f>
        <v/>
      </c>
      <c r="Y1123" s="3" t="str">
        <f t="shared" si="338"/>
        <v>{"AtkPower":4.5}</v>
      </c>
      <c r="Z1123" s="11" t="s">
        <v>336</v>
      </c>
      <c r="AA1123" s="11" t="str">
        <f t="shared" si="330"/>
        <v/>
      </c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 t="str">
        <f t="shared" si="339"/>
        <v/>
      </c>
      <c r="BQ1123" s="11" t="str">
        <f t="shared" si="347"/>
        <v/>
      </c>
      <c r="BR1123" s="1">
        <f t="shared" si="342"/>
        <v>8</v>
      </c>
      <c r="BS1123" s="1">
        <f t="shared" si="343"/>
        <v>805</v>
      </c>
      <c r="BT1123" s="1">
        <f>COUNTIF($BS$10:BS1123,601)</f>
        <v>24</v>
      </c>
      <c r="BU1123" s="1">
        <f t="shared" si="344"/>
        <v>0</v>
      </c>
    </row>
    <row r="1124" spans="2:73">
      <c r="B1124" s="1" t="str">
        <f t="shared" si="340"/>
        <v>SkillDescBrief// 专属5级</v>
      </c>
      <c r="C1124" s="1" t="str">
        <f t="shared" si="341"/>
        <v>SkillDescDetail// 专属5级-斩杀</v>
      </c>
      <c r="D1124" s="7" t="s">
        <v>643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 t="str">
        <f t="shared" si="338"/>
        <v/>
      </c>
      <c r="Z1124" s="10" t="s">
        <v>336</v>
      </c>
      <c r="AA1124" s="10" t="str">
        <f t="shared" si="330"/>
        <v/>
      </c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 t="str">
        <f t="shared" si="339"/>
        <v/>
      </c>
      <c r="BQ1124" s="10" t="str">
        <f t="shared" si="347"/>
        <v/>
      </c>
      <c r="BR1124" s="1">
        <f t="shared" si="342"/>
        <v>0</v>
      </c>
      <c r="BS1124" s="1">
        <f t="shared" si="343"/>
        <v>0</v>
      </c>
      <c r="BT1124" s="1">
        <f>COUNTIF($BS$10:BS1124,601)</f>
        <v>24</v>
      </c>
      <c r="BU1124" s="1">
        <f t="shared" si="344"/>
        <v>0</v>
      </c>
    </row>
    <row r="1125" spans="2:73">
      <c r="B1125" s="1" t="str">
        <f t="shared" si="340"/>
        <v>SkillDescBrief4100409</v>
      </c>
      <c r="C1125" s="1" t="str">
        <f t="shared" si="341"/>
        <v>SkillDescDetail410040901</v>
      </c>
      <c r="D1125" s="3">
        <v>410040901</v>
      </c>
      <c r="E1125" s="3">
        <v>4100409</v>
      </c>
      <c r="F1125" s="3">
        <v>1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 t="str">
        <f>IF(H1125="","",$B$2&amp;G1125&amp;$B$2&amp;$B$1&amp;H1125)</f>
        <v/>
      </c>
      <c r="T1125" s="3" t="str">
        <f>IF(J1125="","",$B$2&amp;I1125&amp;$B$2&amp;$B$1&amp;J1125)</f>
        <v/>
      </c>
      <c r="U1125" s="3" t="str">
        <f>IF(L1125="","",$B$2&amp;K1125&amp;$B$2&amp;$B$1&amp;L1125)</f>
        <v/>
      </c>
      <c r="V1125" s="3" t="str">
        <f>IF(N1125="","",$B$2&amp;M1125&amp;$B$2&amp;$B$1&amp;N1125)</f>
        <v/>
      </c>
      <c r="W1125" s="3" t="str">
        <f>IF(P1125="","",$B$2&amp;O1125&amp;$B$2&amp;$B$1&amp;P1125)</f>
        <v/>
      </c>
      <c r="X1125" s="3" t="str">
        <f>IF(R1125="","",$B$2&amp;Q1125&amp;$B$2&amp;$B$1&amp;R1125)</f>
        <v/>
      </c>
      <c r="Y1125" s="3" t="str">
        <f t="shared" si="338"/>
        <v>{}</v>
      </c>
      <c r="Z1125" s="11" t="s">
        <v>336</v>
      </c>
      <c r="AA1125" s="11" t="str">
        <f t="shared" si="330"/>
        <v/>
      </c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 t="str">
        <f t="shared" si="339"/>
        <v/>
      </c>
      <c r="BQ1125" s="11" t="str">
        <f t="shared" si="347"/>
        <v/>
      </c>
      <c r="BR1125" s="1">
        <f t="shared" si="342"/>
        <v>9</v>
      </c>
      <c r="BS1125" s="1">
        <f t="shared" si="343"/>
        <v>901</v>
      </c>
      <c r="BT1125" s="1">
        <f>COUNTIF($BS$10:BS1125,601)</f>
        <v>24</v>
      </c>
      <c r="BU1125" s="1">
        <f t="shared" si="344"/>
        <v>0</v>
      </c>
    </row>
    <row r="1126" spans="2:73">
      <c r="B1126" s="1" t="str">
        <f t="shared" si="340"/>
        <v>SkillDescBrief4100409</v>
      </c>
      <c r="C1126" s="1" t="str">
        <f t="shared" si="341"/>
        <v>SkillDescDetail410040902</v>
      </c>
      <c r="D1126" s="3">
        <v>410040902</v>
      </c>
      <c r="E1126" s="3">
        <v>4100409</v>
      </c>
      <c r="F1126" s="3">
        <v>2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 t="str">
        <f>IF(H1126="","",$B$2&amp;G1126&amp;$B$2&amp;$B$1&amp;H1126)</f>
        <v/>
      </c>
      <c r="T1126" s="3" t="str">
        <f>IF(J1126="","",$B$2&amp;I1126&amp;$B$2&amp;$B$1&amp;J1126)</f>
        <v/>
      </c>
      <c r="U1126" s="3" t="str">
        <f>IF(L1126="","",$B$2&amp;K1126&amp;$B$2&amp;$B$1&amp;L1126)</f>
        <v/>
      </c>
      <c r="V1126" s="3" t="str">
        <f>IF(N1126="","",$B$2&amp;M1126&amp;$B$2&amp;$B$1&amp;N1126)</f>
        <v/>
      </c>
      <c r="W1126" s="3" t="str">
        <f>IF(P1126="","",$B$2&amp;O1126&amp;$B$2&amp;$B$1&amp;P1126)</f>
        <v/>
      </c>
      <c r="X1126" s="3" t="str">
        <f>IF(R1126="","",$B$2&amp;Q1126&amp;$B$2&amp;$B$1&amp;R1126)</f>
        <v/>
      </c>
      <c r="Y1126" s="3" t="str">
        <f t="shared" si="338"/>
        <v>{}</v>
      </c>
      <c r="Z1126" s="11" t="s">
        <v>336</v>
      </c>
      <c r="AA1126" s="11" t="str">
        <f t="shared" si="330"/>
        <v/>
      </c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 t="str">
        <f t="shared" si="339"/>
        <v/>
      </c>
      <c r="BQ1126" s="11" t="str">
        <f t="shared" si="347"/>
        <v/>
      </c>
      <c r="BR1126" s="1">
        <f t="shared" si="342"/>
        <v>9</v>
      </c>
      <c r="BS1126" s="1">
        <f t="shared" si="343"/>
        <v>902</v>
      </c>
      <c r="BT1126" s="1">
        <f>COUNTIF($BS$10:BS1126,601)</f>
        <v>24</v>
      </c>
      <c r="BU1126" s="1">
        <f t="shared" si="344"/>
        <v>0</v>
      </c>
    </row>
    <row r="1127" spans="2:73">
      <c r="B1127" s="1" t="str">
        <f t="shared" si="340"/>
        <v>SkillDescBrief4100409</v>
      </c>
      <c r="C1127" s="1" t="str">
        <f t="shared" si="341"/>
        <v>SkillDescDetail410040903</v>
      </c>
      <c r="D1127" s="3">
        <v>410040903</v>
      </c>
      <c r="E1127" s="3">
        <v>4100409</v>
      </c>
      <c r="F1127" s="3">
        <v>3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 t="str">
        <f>IF(H1127="","",$B$2&amp;G1127&amp;$B$2&amp;$B$1&amp;H1127)</f>
        <v/>
      </c>
      <c r="T1127" s="3" t="str">
        <f>IF(J1127="","",$B$2&amp;I1127&amp;$B$2&amp;$B$1&amp;J1127)</f>
        <v/>
      </c>
      <c r="U1127" s="3" t="str">
        <f>IF(L1127="","",$B$2&amp;K1127&amp;$B$2&amp;$B$1&amp;L1127)</f>
        <v/>
      </c>
      <c r="V1127" s="3" t="str">
        <f>IF(N1127="","",$B$2&amp;M1127&amp;$B$2&amp;$B$1&amp;N1127)</f>
        <v/>
      </c>
      <c r="W1127" s="3" t="str">
        <f>IF(P1127="","",$B$2&amp;O1127&amp;$B$2&amp;$B$1&amp;P1127)</f>
        <v/>
      </c>
      <c r="X1127" s="3" t="str">
        <f>IF(R1127="","",$B$2&amp;Q1127&amp;$B$2&amp;$B$1&amp;R1127)</f>
        <v/>
      </c>
      <c r="Y1127" s="3" t="str">
        <f t="shared" si="338"/>
        <v>{}</v>
      </c>
      <c r="Z1127" s="11" t="s">
        <v>336</v>
      </c>
      <c r="AA1127" s="11" t="str">
        <f t="shared" si="330"/>
        <v/>
      </c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 t="str">
        <f t="shared" si="339"/>
        <v/>
      </c>
      <c r="BQ1127" s="11" t="str">
        <f t="shared" si="347"/>
        <v/>
      </c>
      <c r="BR1127" s="1">
        <f t="shared" si="342"/>
        <v>9</v>
      </c>
      <c r="BS1127" s="1">
        <f t="shared" si="343"/>
        <v>903</v>
      </c>
      <c r="BT1127" s="1">
        <f>COUNTIF($BS$10:BS1127,601)</f>
        <v>24</v>
      </c>
      <c r="BU1127" s="1">
        <f t="shared" si="344"/>
        <v>0</v>
      </c>
    </row>
    <row r="1128" spans="2:73">
      <c r="B1128" s="1" t="str">
        <f t="shared" si="340"/>
        <v>SkillDescBrief4100409</v>
      </c>
      <c r="C1128" s="1" t="str">
        <f t="shared" si="341"/>
        <v>SkillDescDetail410040904</v>
      </c>
      <c r="D1128" s="3">
        <v>410040904</v>
      </c>
      <c r="E1128" s="3">
        <v>4100409</v>
      </c>
      <c r="F1128" s="3">
        <v>4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 t="str">
        <f>IF(H1128="","",$B$2&amp;G1128&amp;$B$2&amp;$B$1&amp;H1128)</f>
        <v/>
      </c>
      <c r="T1128" s="3" t="str">
        <f>IF(J1128="","",$B$2&amp;I1128&amp;$B$2&amp;$B$1&amp;J1128)</f>
        <v/>
      </c>
      <c r="U1128" s="3" t="str">
        <f>IF(L1128="","",$B$2&amp;K1128&amp;$B$2&amp;$B$1&amp;L1128)</f>
        <v/>
      </c>
      <c r="V1128" s="3" t="str">
        <f>IF(N1128="","",$B$2&amp;M1128&amp;$B$2&amp;$B$1&amp;N1128)</f>
        <v/>
      </c>
      <c r="W1128" s="3" t="str">
        <f>IF(P1128="","",$B$2&amp;O1128&amp;$B$2&amp;$B$1&amp;P1128)</f>
        <v/>
      </c>
      <c r="X1128" s="3" t="str">
        <f>IF(R1128="","",$B$2&amp;Q1128&amp;$B$2&amp;$B$1&amp;R1128)</f>
        <v/>
      </c>
      <c r="Y1128" s="3" t="str">
        <f t="shared" si="338"/>
        <v>{}</v>
      </c>
      <c r="Z1128" s="11" t="s">
        <v>336</v>
      </c>
      <c r="AA1128" s="11" t="str">
        <f t="shared" ref="AA1128:AA1191" si="348">_xlfn.TEXTJOIN("",1,AB1128:BO1128)</f>
        <v/>
      </c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 t="str">
        <f t="shared" si="339"/>
        <v/>
      </c>
      <c r="BQ1128" s="11" t="str">
        <f t="shared" si="347"/>
        <v/>
      </c>
      <c r="BR1128" s="1">
        <f t="shared" si="342"/>
        <v>9</v>
      </c>
      <c r="BS1128" s="1">
        <f t="shared" si="343"/>
        <v>904</v>
      </c>
      <c r="BT1128" s="1">
        <f>COUNTIF($BS$10:BS1128,601)</f>
        <v>24</v>
      </c>
      <c r="BU1128" s="1">
        <f t="shared" si="344"/>
        <v>0</v>
      </c>
    </row>
    <row r="1129" spans="2:73">
      <c r="B1129" s="1" t="str">
        <f t="shared" si="340"/>
        <v>SkillDescBrief4100409</v>
      </c>
      <c r="C1129" s="1" t="str">
        <f t="shared" si="341"/>
        <v>SkillDescDetail410040905</v>
      </c>
      <c r="D1129" s="3">
        <v>410040905</v>
      </c>
      <c r="E1129" s="3">
        <v>4100409</v>
      </c>
      <c r="F1129" s="3">
        <v>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 t="str">
        <f>IF(H1129="","",$B$2&amp;G1129&amp;$B$2&amp;$B$1&amp;H1129)</f>
        <v/>
      </c>
      <c r="T1129" s="3" t="str">
        <f>IF(J1129="","",$B$2&amp;I1129&amp;$B$2&amp;$B$1&amp;J1129)</f>
        <v/>
      </c>
      <c r="U1129" s="3" t="str">
        <f>IF(L1129="","",$B$2&amp;K1129&amp;$B$2&amp;$B$1&amp;L1129)</f>
        <v/>
      </c>
      <c r="V1129" s="3" t="str">
        <f>IF(N1129="","",$B$2&amp;M1129&amp;$B$2&amp;$B$1&amp;N1129)</f>
        <v/>
      </c>
      <c r="W1129" s="3" t="str">
        <f>IF(P1129="","",$B$2&amp;O1129&amp;$B$2&amp;$B$1&amp;P1129)</f>
        <v/>
      </c>
      <c r="X1129" s="3" t="str">
        <f>IF(R1129="","",$B$2&amp;Q1129&amp;$B$2&amp;$B$1&amp;R1129)</f>
        <v/>
      </c>
      <c r="Y1129" s="3" t="str">
        <f t="shared" si="338"/>
        <v>{}</v>
      </c>
      <c r="Z1129" s="11" t="s">
        <v>336</v>
      </c>
      <c r="AA1129" s="11" t="str">
        <f t="shared" si="348"/>
        <v/>
      </c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 t="str">
        <f t="shared" si="339"/>
        <v/>
      </c>
      <c r="BQ1129" s="11" t="str">
        <f t="shared" si="347"/>
        <v/>
      </c>
      <c r="BR1129" s="1">
        <f t="shared" si="342"/>
        <v>9</v>
      </c>
      <c r="BS1129" s="1">
        <f t="shared" si="343"/>
        <v>905</v>
      </c>
      <c r="BT1129" s="1">
        <f>COUNTIF($BS$10:BS1129,601)</f>
        <v>24</v>
      </c>
      <c r="BU1129" s="1">
        <f t="shared" si="344"/>
        <v>0</v>
      </c>
    </row>
    <row r="1130" spans="2:73">
      <c r="B1130" s="1" t="str">
        <f t="shared" si="340"/>
        <v>SkillDescBrief// 专属10</v>
      </c>
      <c r="C1130" s="1" t="str">
        <f t="shared" si="341"/>
        <v>SkillDescDetail// 专属10级-造成真实伤害</v>
      </c>
      <c r="D1130" s="7" t="s">
        <v>644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 t="str">
        <f t="shared" si="338"/>
        <v/>
      </c>
      <c r="Z1130" s="10" t="s">
        <v>336</v>
      </c>
      <c r="AA1130" s="10" t="str">
        <f t="shared" si="348"/>
        <v/>
      </c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 t="str">
        <f t="shared" si="339"/>
        <v/>
      </c>
      <c r="BQ1130" s="10" t="str">
        <f t="shared" si="347"/>
        <v/>
      </c>
      <c r="BR1130" s="1">
        <f t="shared" si="342"/>
        <v>0</v>
      </c>
      <c r="BS1130" s="1">
        <f t="shared" si="343"/>
        <v>0</v>
      </c>
      <c r="BT1130" s="1">
        <f>COUNTIF($BS$10:BS1130,601)</f>
        <v>24</v>
      </c>
      <c r="BU1130" s="1">
        <f t="shared" si="344"/>
        <v>0</v>
      </c>
    </row>
    <row r="1131" spans="2:73">
      <c r="B1131" s="1" t="str">
        <f t="shared" si="340"/>
        <v>SkillDescBrief4100410</v>
      </c>
      <c r="C1131" s="1" t="str">
        <f t="shared" si="341"/>
        <v>SkillDescDetail410041001</v>
      </c>
      <c r="D1131" s="3">
        <v>410041001</v>
      </c>
      <c r="E1131" s="3">
        <v>4100410</v>
      </c>
      <c r="F1131" s="3">
        <v>1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 t="str">
        <f>IF(H1131="","",$B$2&amp;G1131&amp;$B$2&amp;$B$1&amp;H1131)</f>
        <v/>
      </c>
      <c r="T1131" s="3" t="str">
        <f>IF(J1131="","",$B$2&amp;I1131&amp;$B$2&amp;$B$1&amp;J1131)</f>
        <v/>
      </c>
      <c r="U1131" s="3" t="str">
        <f>IF(L1131="","",$B$2&amp;K1131&amp;$B$2&amp;$B$1&amp;L1131)</f>
        <v/>
      </c>
      <c r="V1131" s="3" t="str">
        <f>IF(N1131="","",$B$2&amp;M1131&amp;$B$2&amp;$B$1&amp;N1131)</f>
        <v/>
      </c>
      <c r="W1131" s="3" t="str">
        <f>IF(P1131="","",$B$2&amp;O1131&amp;$B$2&amp;$B$1&amp;P1131)</f>
        <v/>
      </c>
      <c r="X1131" s="3" t="str">
        <f>IF(R1131="","",$B$2&amp;Q1131&amp;$B$2&amp;$B$1&amp;R1131)</f>
        <v/>
      </c>
      <c r="Y1131" s="3" t="str">
        <f t="shared" si="338"/>
        <v>{}</v>
      </c>
      <c r="Z1131" s="11" t="s">
        <v>336</v>
      </c>
      <c r="AA1131" s="11" t="str">
        <f t="shared" si="348"/>
        <v/>
      </c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 t="str">
        <f t="shared" si="339"/>
        <v/>
      </c>
      <c r="BQ1131" s="11" t="str">
        <f t="shared" si="347"/>
        <v/>
      </c>
      <c r="BR1131" s="1">
        <f t="shared" si="342"/>
        <v>10</v>
      </c>
      <c r="BS1131" s="1">
        <f t="shared" si="343"/>
        <v>1001</v>
      </c>
      <c r="BT1131" s="1">
        <f>COUNTIF($BS$10:BS1131,601)</f>
        <v>24</v>
      </c>
      <c r="BU1131" s="1">
        <f t="shared" si="344"/>
        <v>0</v>
      </c>
    </row>
    <row r="1132" spans="2:73">
      <c r="B1132" s="1" t="str">
        <f t="shared" si="340"/>
        <v>SkillDescBrief4100410</v>
      </c>
      <c r="C1132" s="1" t="str">
        <f t="shared" si="341"/>
        <v>SkillDescDetail410041002</v>
      </c>
      <c r="D1132" s="3">
        <v>410041002</v>
      </c>
      <c r="E1132" s="3">
        <v>4100410</v>
      </c>
      <c r="F1132" s="3">
        <v>2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 t="str">
        <f>IF(H1132="","",$B$2&amp;G1132&amp;$B$2&amp;$B$1&amp;H1132)</f>
        <v/>
      </c>
      <c r="T1132" s="3" t="str">
        <f>IF(J1132="","",$B$2&amp;I1132&amp;$B$2&amp;$B$1&amp;J1132)</f>
        <v/>
      </c>
      <c r="U1132" s="3" t="str">
        <f>IF(L1132="","",$B$2&amp;K1132&amp;$B$2&amp;$B$1&amp;L1132)</f>
        <v/>
      </c>
      <c r="V1132" s="3" t="str">
        <f>IF(N1132="","",$B$2&amp;M1132&amp;$B$2&amp;$B$1&amp;N1132)</f>
        <v/>
      </c>
      <c r="W1132" s="3" t="str">
        <f>IF(P1132="","",$B$2&amp;O1132&amp;$B$2&amp;$B$1&amp;P1132)</f>
        <v/>
      </c>
      <c r="X1132" s="3" t="str">
        <f>IF(R1132="","",$B$2&amp;Q1132&amp;$B$2&amp;$B$1&amp;R1132)</f>
        <v/>
      </c>
      <c r="Y1132" s="3" t="str">
        <f t="shared" si="338"/>
        <v>{}</v>
      </c>
      <c r="Z1132" s="11" t="s">
        <v>336</v>
      </c>
      <c r="AA1132" s="11" t="str">
        <f t="shared" si="348"/>
        <v/>
      </c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 t="str">
        <f t="shared" si="339"/>
        <v/>
      </c>
      <c r="BQ1132" s="11" t="str">
        <f t="shared" si="347"/>
        <v/>
      </c>
      <c r="BR1132" s="1">
        <f t="shared" si="342"/>
        <v>10</v>
      </c>
      <c r="BS1132" s="1">
        <f t="shared" si="343"/>
        <v>1002</v>
      </c>
      <c r="BT1132" s="1">
        <f>COUNTIF($BS$10:BS1132,601)</f>
        <v>24</v>
      </c>
      <c r="BU1132" s="1">
        <f t="shared" si="344"/>
        <v>0</v>
      </c>
    </row>
    <row r="1133" spans="2:73">
      <c r="B1133" s="1" t="str">
        <f t="shared" si="340"/>
        <v>SkillDescBrief4100410</v>
      </c>
      <c r="C1133" s="1" t="str">
        <f t="shared" si="341"/>
        <v>SkillDescDetail410041003</v>
      </c>
      <c r="D1133" s="3">
        <v>410041003</v>
      </c>
      <c r="E1133" s="3">
        <v>4100410</v>
      </c>
      <c r="F1133" s="3">
        <v>3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 t="str">
        <f>IF(H1133="","",$B$2&amp;G1133&amp;$B$2&amp;$B$1&amp;H1133)</f>
        <v/>
      </c>
      <c r="T1133" s="3" t="str">
        <f>IF(J1133="","",$B$2&amp;I1133&amp;$B$2&amp;$B$1&amp;J1133)</f>
        <v/>
      </c>
      <c r="U1133" s="3" t="str">
        <f>IF(L1133="","",$B$2&amp;K1133&amp;$B$2&amp;$B$1&amp;L1133)</f>
        <v/>
      </c>
      <c r="V1133" s="3" t="str">
        <f>IF(N1133="","",$B$2&amp;M1133&amp;$B$2&amp;$B$1&amp;N1133)</f>
        <v/>
      </c>
      <c r="W1133" s="3" t="str">
        <f>IF(P1133="","",$B$2&amp;O1133&amp;$B$2&amp;$B$1&amp;P1133)</f>
        <v/>
      </c>
      <c r="X1133" s="3" t="str">
        <f>IF(R1133="","",$B$2&amp;Q1133&amp;$B$2&amp;$B$1&amp;R1133)</f>
        <v/>
      </c>
      <c r="Y1133" s="3" t="str">
        <f t="shared" si="338"/>
        <v>{}</v>
      </c>
      <c r="Z1133" s="11" t="s">
        <v>336</v>
      </c>
      <c r="AA1133" s="11" t="str">
        <f t="shared" si="348"/>
        <v/>
      </c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 t="str">
        <f t="shared" si="339"/>
        <v/>
      </c>
      <c r="BQ1133" s="11" t="str">
        <f t="shared" si="347"/>
        <v/>
      </c>
      <c r="BR1133" s="1">
        <f t="shared" si="342"/>
        <v>10</v>
      </c>
      <c r="BS1133" s="1">
        <f t="shared" si="343"/>
        <v>1003</v>
      </c>
      <c r="BT1133" s="1">
        <f>COUNTIF($BS$10:BS1133,601)</f>
        <v>24</v>
      </c>
      <c r="BU1133" s="1">
        <f t="shared" si="344"/>
        <v>0</v>
      </c>
    </row>
    <row r="1134" spans="2:73">
      <c r="B1134" s="1" t="str">
        <f t="shared" si="340"/>
        <v>SkillDescBrief4100410</v>
      </c>
      <c r="C1134" s="1" t="str">
        <f t="shared" si="341"/>
        <v>SkillDescDetail410041004</v>
      </c>
      <c r="D1134" s="3">
        <v>410041004</v>
      </c>
      <c r="E1134" s="3">
        <v>4100410</v>
      </c>
      <c r="F1134" s="3">
        <v>4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 t="str">
        <f>IF(H1134="","",$B$2&amp;G1134&amp;$B$2&amp;$B$1&amp;H1134)</f>
        <v/>
      </c>
      <c r="T1134" s="3" t="str">
        <f>IF(J1134="","",$B$2&amp;I1134&amp;$B$2&amp;$B$1&amp;J1134)</f>
        <v/>
      </c>
      <c r="U1134" s="3" t="str">
        <f>IF(L1134="","",$B$2&amp;K1134&amp;$B$2&amp;$B$1&amp;L1134)</f>
        <v/>
      </c>
      <c r="V1134" s="3" t="str">
        <f>IF(N1134="","",$B$2&amp;M1134&amp;$B$2&amp;$B$1&amp;N1134)</f>
        <v/>
      </c>
      <c r="W1134" s="3" t="str">
        <f>IF(P1134="","",$B$2&amp;O1134&amp;$B$2&amp;$B$1&amp;P1134)</f>
        <v/>
      </c>
      <c r="X1134" s="3" t="str">
        <f>IF(R1134="","",$B$2&amp;Q1134&amp;$B$2&amp;$B$1&amp;R1134)</f>
        <v/>
      </c>
      <c r="Y1134" s="3" t="str">
        <f t="shared" si="338"/>
        <v>{}</v>
      </c>
      <c r="Z1134" s="11" t="s">
        <v>336</v>
      </c>
      <c r="AA1134" s="11" t="str">
        <f t="shared" si="348"/>
        <v/>
      </c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 t="str">
        <f t="shared" si="339"/>
        <v/>
      </c>
      <c r="BQ1134" s="11" t="str">
        <f t="shared" si="347"/>
        <v/>
      </c>
      <c r="BR1134" s="1">
        <f t="shared" si="342"/>
        <v>10</v>
      </c>
      <c r="BS1134" s="1">
        <f t="shared" si="343"/>
        <v>1004</v>
      </c>
      <c r="BT1134" s="1">
        <f>COUNTIF($BS$10:BS1134,601)</f>
        <v>24</v>
      </c>
      <c r="BU1134" s="1">
        <f t="shared" si="344"/>
        <v>0</v>
      </c>
    </row>
    <row r="1135" spans="2:73">
      <c r="B1135" s="1" t="str">
        <f t="shared" si="340"/>
        <v>SkillDescBrief4100410</v>
      </c>
      <c r="C1135" s="1" t="str">
        <f t="shared" si="341"/>
        <v>SkillDescDetail410041005</v>
      </c>
      <c r="D1135" s="3">
        <v>410041005</v>
      </c>
      <c r="E1135" s="3">
        <v>4100410</v>
      </c>
      <c r="F1135" s="3">
        <v>5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 t="str">
        <f>IF(H1135="","",$B$2&amp;G1135&amp;$B$2&amp;$B$1&amp;H1135)</f>
        <v/>
      </c>
      <c r="T1135" s="3" t="str">
        <f>IF(J1135="","",$B$2&amp;I1135&amp;$B$2&amp;$B$1&amp;J1135)</f>
        <v/>
      </c>
      <c r="U1135" s="3" t="str">
        <f>IF(L1135="","",$B$2&amp;K1135&amp;$B$2&amp;$B$1&amp;L1135)</f>
        <v/>
      </c>
      <c r="V1135" s="3" t="str">
        <f>IF(N1135="","",$B$2&amp;M1135&amp;$B$2&amp;$B$1&amp;N1135)</f>
        <v/>
      </c>
      <c r="W1135" s="3" t="str">
        <f>IF(P1135="","",$B$2&amp;O1135&amp;$B$2&amp;$B$1&amp;P1135)</f>
        <v/>
      </c>
      <c r="X1135" s="3" t="str">
        <f>IF(R1135="","",$B$2&amp;Q1135&amp;$B$2&amp;$B$1&amp;R1135)</f>
        <v/>
      </c>
      <c r="Y1135" s="3" t="str">
        <f t="shared" si="338"/>
        <v>{}</v>
      </c>
      <c r="Z1135" s="11" t="s">
        <v>336</v>
      </c>
      <c r="AA1135" s="11" t="str">
        <f t="shared" si="348"/>
        <v/>
      </c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 t="str">
        <f t="shared" si="339"/>
        <v/>
      </c>
      <c r="BQ1135" s="11" t="str">
        <f t="shared" si="347"/>
        <v/>
      </c>
      <c r="BR1135" s="1">
        <f t="shared" si="342"/>
        <v>10</v>
      </c>
      <c r="BS1135" s="1">
        <f t="shared" si="343"/>
        <v>1005</v>
      </c>
      <c r="BT1135" s="1">
        <f>COUNTIF($BS$10:BS1135,601)</f>
        <v>24</v>
      </c>
      <c r="BU1135" s="1">
        <f t="shared" si="344"/>
        <v>0</v>
      </c>
    </row>
    <row r="1136" spans="2:73">
      <c r="B1136" s="1" t="str">
        <f t="shared" si="340"/>
        <v>SkillDescBrief// 专属20</v>
      </c>
      <c r="C1136" s="1" t="str">
        <f t="shared" si="341"/>
        <v>SkillDescDetail// 专属20级-攻击力提升</v>
      </c>
      <c r="D1136" s="7" t="s">
        <v>645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 t="str">
        <f t="shared" si="338"/>
        <v/>
      </c>
      <c r="Z1136" s="10" t="s">
        <v>336</v>
      </c>
      <c r="AA1136" s="10" t="str">
        <f t="shared" si="348"/>
        <v/>
      </c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 t="str">
        <f t="shared" si="339"/>
        <v/>
      </c>
      <c r="BQ1136" s="10" t="str">
        <f t="shared" si="347"/>
        <v/>
      </c>
      <c r="BR1136" s="1">
        <f t="shared" si="342"/>
        <v>0</v>
      </c>
      <c r="BS1136" s="1">
        <f t="shared" si="343"/>
        <v>0</v>
      </c>
      <c r="BT1136" s="1">
        <f>COUNTIF($BS$10:BS1136,601)</f>
        <v>24</v>
      </c>
      <c r="BU1136" s="1">
        <f t="shared" si="344"/>
        <v>0</v>
      </c>
    </row>
    <row r="1137" spans="2:73">
      <c r="B1137" s="1" t="str">
        <f t="shared" si="340"/>
        <v>SkillDescBrief4100411</v>
      </c>
      <c r="C1137" s="1" t="str">
        <f t="shared" si="341"/>
        <v>SkillDescDetail410041101</v>
      </c>
      <c r="D1137" s="3">
        <v>410041101</v>
      </c>
      <c r="E1137" s="3">
        <v>4100411</v>
      </c>
      <c r="F1137" s="3">
        <v>1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 t="str">
        <f>IF(H1137="","",$B$2&amp;G1137&amp;$B$2&amp;$B$1&amp;H1137)</f>
        <v/>
      </c>
      <c r="T1137" s="3" t="str">
        <f>IF(J1137="","",$B$2&amp;I1137&amp;$B$2&amp;$B$1&amp;J1137)</f>
        <v/>
      </c>
      <c r="U1137" s="3" t="str">
        <f>IF(L1137="","",$B$2&amp;K1137&amp;$B$2&amp;$B$1&amp;L1137)</f>
        <v/>
      </c>
      <c r="V1137" s="3" t="str">
        <f>IF(N1137="","",$B$2&amp;M1137&amp;$B$2&amp;$B$1&amp;N1137)</f>
        <v/>
      </c>
      <c r="W1137" s="3" t="str">
        <f>IF(P1137="","",$B$2&amp;O1137&amp;$B$2&amp;$B$1&amp;P1137)</f>
        <v/>
      </c>
      <c r="X1137" s="3" t="str">
        <f>IF(R1137="","",$B$2&amp;Q1137&amp;$B$2&amp;$B$1&amp;R1137)</f>
        <v/>
      </c>
      <c r="Y1137" s="3" t="str">
        <f t="shared" si="338"/>
        <v>{}</v>
      </c>
      <c r="Z1137" s="11" t="s">
        <v>336</v>
      </c>
      <c r="AA1137" s="11" t="str">
        <f t="shared" si="348"/>
        <v/>
      </c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 t="str">
        <f t="shared" si="339"/>
        <v/>
      </c>
      <c r="BQ1137" s="11" t="str">
        <f t="shared" si="347"/>
        <v/>
      </c>
      <c r="BR1137" s="1">
        <f t="shared" si="342"/>
        <v>11</v>
      </c>
      <c r="BS1137" s="1">
        <f t="shared" si="343"/>
        <v>1101</v>
      </c>
      <c r="BT1137" s="1">
        <f>COUNTIF($BS$10:BS1137,601)</f>
        <v>24</v>
      </c>
      <c r="BU1137" s="1">
        <f t="shared" si="344"/>
        <v>0</v>
      </c>
    </row>
    <row r="1138" spans="2:73">
      <c r="B1138" s="1" t="str">
        <f t="shared" si="340"/>
        <v>SkillDescBrief4100411</v>
      </c>
      <c r="C1138" s="1" t="str">
        <f t="shared" si="341"/>
        <v>SkillDescDetail410041102</v>
      </c>
      <c r="D1138" s="3">
        <v>410041102</v>
      </c>
      <c r="E1138" s="3">
        <v>4100411</v>
      </c>
      <c r="F1138" s="3">
        <v>2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 t="str">
        <f>IF(H1138="","",$B$2&amp;G1138&amp;$B$2&amp;$B$1&amp;H1138)</f>
        <v/>
      </c>
      <c r="T1138" s="3" t="str">
        <f>IF(J1138="","",$B$2&amp;I1138&amp;$B$2&amp;$B$1&amp;J1138)</f>
        <v/>
      </c>
      <c r="U1138" s="3" t="str">
        <f>IF(L1138="","",$B$2&amp;K1138&amp;$B$2&amp;$B$1&amp;L1138)</f>
        <v/>
      </c>
      <c r="V1138" s="3" t="str">
        <f>IF(N1138="","",$B$2&amp;M1138&amp;$B$2&amp;$B$1&amp;N1138)</f>
        <v/>
      </c>
      <c r="W1138" s="3" t="str">
        <f>IF(P1138="","",$B$2&amp;O1138&amp;$B$2&amp;$B$1&amp;P1138)</f>
        <v/>
      </c>
      <c r="X1138" s="3" t="str">
        <f>IF(R1138="","",$B$2&amp;Q1138&amp;$B$2&amp;$B$1&amp;R1138)</f>
        <v/>
      </c>
      <c r="Y1138" s="3" t="str">
        <f t="shared" si="338"/>
        <v>{}</v>
      </c>
      <c r="Z1138" s="11" t="s">
        <v>336</v>
      </c>
      <c r="AA1138" s="11" t="str">
        <f t="shared" si="348"/>
        <v/>
      </c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 t="str">
        <f t="shared" si="339"/>
        <v/>
      </c>
      <c r="BQ1138" s="11" t="str">
        <f t="shared" si="347"/>
        <v/>
      </c>
      <c r="BR1138" s="1">
        <f t="shared" si="342"/>
        <v>11</v>
      </c>
      <c r="BS1138" s="1">
        <f t="shared" si="343"/>
        <v>1102</v>
      </c>
      <c r="BT1138" s="1">
        <f>COUNTIF($BS$10:BS1138,601)</f>
        <v>24</v>
      </c>
      <c r="BU1138" s="1">
        <f t="shared" si="344"/>
        <v>0</v>
      </c>
    </row>
    <row r="1139" spans="2:73">
      <c r="B1139" s="1" t="str">
        <f t="shared" si="340"/>
        <v>SkillDescBrief4100411</v>
      </c>
      <c r="C1139" s="1" t="str">
        <f t="shared" si="341"/>
        <v>SkillDescDetail410041103</v>
      </c>
      <c r="D1139" s="3">
        <v>410041103</v>
      </c>
      <c r="E1139" s="3">
        <v>4100411</v>
      </c>
      <c r="F1139" s="3">
        <v>3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 t="str">
        <f>IF(H1139="","",$B$2&amp;G1139&amp;$B$2&amp;$B$1&amp;H1139)</f>
        <v/>
      </c>
      <c r="T1139" s="3" t="str">
        <f>IF(J1139="","",$B$2&amp;I1139&amp;$B$2&amp;$B$1&amp;J1139)</f>
        <v/>
      </c>
      <c r="U1139" s="3" t="str">
        <f>IF(L1139="","",$B$2&amp;K1139&amp;$B$2&amp;$B$1&amp;L1139)</f>
        <v/>
      </c>
      <c r="V1139" s="3" t="str">
        <f>IF(N1139="","",$B$2&amp;M1139&amp;$B$2&amp;$B$1&amp;N1139)</f>
        <v/>
      </c>
      <c r="W1139" s="3" t="str">
        <f>IF(P1139="","",$B$2&amp;O1139&amp;$B$2&amp;$B$1&amp;P1139)</f>
        <v/>
      </c>
      <c r="X1139" s="3" t="str">
        <f>IF(R1139="","",$B$2&amp;Q1139&amp;$B$2&amp;$B$1&amp;R1139)</f>
        <v/>
      </c>
      <c r="Y1139" s="3" t="str">
        <f t="shared" si="338"/>
        <v>{}</v>
      </c>
      <c r="Z1139" s="11" t="s">
        <v>336</v>
      </c>
      <c r="AA1139" s="11" t="str">
        <f t="shared" si="348"/>
        <v/>
      </c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 t="str">
        <f t="shared" si="339"/>
        <v/>
      </c>
      <c r="BQ1139" s="11" t="str">
        <f t="shared" si="347"/>
        <v/>
      </c>
      <c r="BR1139" s="1">
        <f t="shared" si="342"/>
        <v>11</v>
      </c>
      <c r="BS1139" s="1">
        <f t="shared" si="343"/>
        <v>1103</v>
      </c>
      <c r="BT1139" s="1">
        <f>COUNTIF($BS$10:BS1139,601)</f>
        <v>24</v>
      </c>
      <c r="BU1139" s="1">
        <f t="shared" si="344"/>
        <v>0</v>
      </c>
    </row>
    <row r="1140" spans="2:73">
      <c r="B1140" s="1" t="str">
        <f t="shared" si="340"/>
        <v>SkillDescBrief4100411</v>
      </c>
      <c r="C1140" s="1" t="str">
        <f t="shared" si="341"/>
        <v>SkillDescDetail410041104</v>
      </c>
      <c r="D1140" s="3">
        <v>410041104</v>
      </c>
      <c r="E1140" s="3">
        <v>4100411</v>
      </c>
      <c r="F1140" s="3">
        <v>4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 t="str">
        <f>IF(H1140="","",$B$2&amp;G1140&amp;$B$2&amp;$B$1&amp;H1140)</f>
        <v/>
      </c>
      <c r="T1140" s="3" t="str">
        <f>IF(J1140="","",$B$2&amp;I1140&amp;$B$2&amp;$B$1&amp;J1140)</f>
        <v/>
      </c>
      <c r="U1140" s="3" t="str">
        <f>IF(L1140="","",$B$2&amp;K1140&amp;$B$2&amp;$B$1&amp;L1140)</f>
        <v/>
      </c>
      <c r="V1140" s="3" t="str">
        <f>IF(N1140="","",$B$2&amp;M1140&amp;$B$2&amp;$B$1&amp;N1140)</f>
        <v/>
      </c>
      <c r="W1140" s="3" t="str">
        <f>IF(P1140="","",$B$2&amp;O1140&amp;$B$2&amp;$B$1&amp;P1140)</f>
        <v/>
      </c>
      <c r="X1140" s="3" t="str">
        <f>IF(R1140="","",$B$2&amp;Q1140&amp;$B$2&amp;$B$1&amp;R1140)</f>
        <v/>
      </c>
      <c r="Y1140" s="3" t="str">
        <f t="shared" si="338"/>
        <v>{}</v>
      </c>
      <c r="Z1140" s="11" t="s">
        <v>336</v>
      </c>
      <c r="AA1140" s="11" t="str">
        <f t="shared" si="348"/>
        <v/>
      </c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 t="str">
        <f t="shared" si="339"/>
        <v/>
      </c>
      <c r="BQ1140" s="11" t="str">
        <f t="shared" si="347"/>
        <v/>
      </c>
      <c r="BR1140" s="1">
        <f t="shared" si="342"/>
        <v>11</v>
      </c>
      <c r="BS1140" s="1">
        <f t="shared" si="343"/>
        <v>1104</v>
      </c>
      <c r="BT1140" s="1">
        <f>COUNTIF($BS$10:BS1140,601)</f>
        <v>24</v>
      </c>
      <c r="BU1140" s="1">
        <f t="shared" si="344"/>
        <v>0</v>
      </c>
    </row>
    <row r="1141" spans="2:73">
      <c r="B1141" s="1" t="str">
        <f t="shared" si="340"/>
        <v>SkillDescBrief4100411</v>
      </c>
      <c r="C1141" s="1" t="str">
        <f t="shared" si="341"/>
        <v>SkillDescDetail410041105</v>
      </c>
      <c r="D1141" s="3">
        <v>410041105</v>
      </c>
      <c r="E1141" s="3">
        <v>4100411</v>
      </c>
      <c r="F1141" s="3">
        <v>5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 t="str">
        <f>IF(H1141="","",$B$2&amp;G1141&amp;$B$2&amp;$B$1&amp;H1141)</f>
        <v/>
      </c>
      <c r="T1141" s="3" t="str">
        <f>IF(J1141="","",$B$2&amp;I1141&amp;$B$2&amp;$B$1&amp;J1141)</f>
        <v/>
      </c>
      <c r="U1141" s="3" t="str">
        <f>IF(L1141="","",$B$2&amp;K1141&amp;$B$2&amp;$B$1&amp;L1141)</f>
        <v/>
      </c>
      <c r="V1141" s="3" t="str">
        <f>IF(N1141="","",$B$2&amp;M1141&amp;$B$2&amp;$B$1&amp;N1141)</f>
        <v/>
      </c>
      <c r="W1141" s="3" t="str">
        <f>IF(P1141="","",$B$2&amp;O1141&amp;$B$2&amp;$B$1&amp;P1141)</f>
        <v/>
      </c>
      <c r="X1141" s="3" t="str">
        <f>IF(R1141="","",$B$2&amp;Q1141&amp;$B$2&amp;$B$1&amp;R1141)</f>
        <v/>
      </c>
      <c r="Y1141" s="3" t="str">
        <f t="shared" si="338"/>
        <v>{}</v>
      </c>
      <c r="Z1141" s="11" t="s">
        <v>336</v>
      </c>
      <c r="AA1141" s="11" t="str">
        <f t="shared" si="348"/>
        <v/>
      </c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 t="str">
        <f t="shared" si="339"/>
        <v/>
      </c>
      <c r="BQ1141" s="11" t="str">
        <f t="shared" si="347"/>
        <v/>
      </c>
      <c r="BR1141" s="1">
        <f t="shared" si="342"/>
        <v>11</v>
      </c>
      <c r="BS1141" s="1">
        <f t="shared" si="343"/>
        <v>1105</v>
      </c>
      <c r="BT1141" s="1">
        <f>COUNTIF($BS$10:BS1141,601)</f>
        <v>24</v>
      </c>
      <c r="BU1141" s="1">
        <f t="shared" si="344"/>
        <v>0</v>
      </c>
    </row>
    <row r="1142" spans="2:73">
      <c r="B1142" s="1" t="str">
        <f t="shared" si="340"/>
        <v>SkillDescBrief// 射手步枪</v>
      </c>
      <c r="C1142" s="1" t="str">
        <f t="shared" si="341"/>
        <v>SkillDescDetail// 射手步枪</v>
      </c>
      <c r="D1142" s="7" t="s">
        <v>646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 t="str">
        <f t="shared" si="338"/>
        <v/>
      </c>
      <c r="Z1142" s="10" t="s">
        <v>336</v>
      </c>
      <c r="AA1142" s="10" t="str">
        <f t="shared" si="348"/>
        <v/>
      </c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 t="str">
        <f t="shared" si="339"/>
        <v/>
      </c>
      <c r="BQ1142" s="10" t="str">
        <f t="shared" si="347"/>
        <v/>
      </c>
      <c r="BR1142" s="1">
        <f t="shared" si="342"/>
        <v>0</v>
      </c>
      <c r="BS1142" s="1">
        <f t="shared" si="343"/>
        <v>0</v>
      </c>
      <c r="BT1142" s="1">
        <f>COUNTIF($BS$10:BS1142,601)</f>
        <v>24</v>
      </c>
      <c r="BU1142" s="1">
        <f t="shared" si="344"/>
        <v>0</v>
      </c>
    </row>
    <row r="1143" spans="2:73">
      <c r="B1143" s="1" t="str">
        <f t="shared" si="340"/>
        <v>SkillDescBrief// 普攻</v>
      </c>
      <c r="C1143" s="1" t="str">
        <f t="shared" si="341"/>
        <v>SkillDescDetail// 普攻</v>
      </c>
      <c r="D1143" s="7" t="s">
        <v>331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 t="str">
        <f t="shared" si="338"/>
        <v/>
      </c>
      <c r="Z1143" s="10" t="s">
        <v>336</v>
      </c>
      <c r="AA1143" s="10" t="str">
        <f t="shared" si="348"/>
        <v/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 t="str">
        <f t="shared" si="339"/>
        <v/>
      </c>
      <c r="BQ1143" s="10" t="str">
        <f t="shared" si="347"/>
        <v/>
      </c>
      <c r="BR1143" s="1">
        <f t="shared" si="342"/>
        <v>0</v>
      </c>
      <c r="BS1143" s="1">
        <f t="shared" si="343"/>
        <v>0</v>
      </c>
      <c r="BT1143" s="1">
        <f>COUNTIF($BS$10:BS1143,601)</f>
        <v>24</v>
      </c>
      <c r="BU1143" s="1">
        <f t="shared" si="344"/>
        <v>0</v>
      </c>
    </row>
    <row r="1144" spans="2:73">
      <c r="B1144" s="1" t="str">
        <f t="shared" si="340"/>
        <v>SkillDescBrief4100501</v>
      </c>
      <c r="C1144" s="1" t="str">
        <f t="shared" si="341"/>
        <v>SkillDescDetail410050101</v>
      </c>
      <c r="D1144" s="3">
        <v>410050101</v>
      </c>
      <c r="E1144" s="3">
        <v>4100501</v>
      </c>
      <c r="F1144" s="3">
        <v>1</v>
      </c>
      <c r="G1144" s="3" t="s">
        <v>332</v>
      </c>
      <c r="H1144" s="3">
        <f ca="1">ROUND(_xlfn.XLOOKUP($F1144,$D$1:$D$5,$E$1:$E$5)*OFFSET(H1144,5-F1144,0)/0.05,0)*0.05</f>
        <v>1.15</v>
      </c>
      <c r="I1144" s="3" t="s">
        <v>333</v>
      </c>
      <c r="J1144" s="3"/>
      <c r="K1144" s="3" t="s">
        <v>334</v>
      </c>
      <c r="L1144" s="3"/>
      <c r="M1144" s="3"/>
      <c r="N1144" s="3"/>
      <c r="O1144" s="3"/>
      <c r="P1144" s="3"/>
      <c r="Q1144" s="3" t="s">
        <v>335</v>
      </c>
      <c r="R1144" s="3"/>
      <c r="S1144" s="3" t="str">
        <f ca="1">IF(H1144="","",$B$2&amp;G1144&amp;$B$2&amp;$B$1&amp;H1144)</f>
        <v>"AtkPower":1.15</v>
      </c>
      <c r="T1144" s="3" t="str">
        <f>IF(J1144="","",$B$2&amp;I1144&amp;$B$2&amp;$B$1&amp;J1144)</f>
        <v/>
      </c>
      <c r="U1144" s="3" t="str">
        <f>IF(L1144="","",$B$2&amp;K1144&amp;$B$2&amp;$B$1&amp;L1144)</f>
        <v/>
      </c>
      <c r="V1144" s="3" t="str">
        <f>IF(N1144="","",$B$2&amp;M1144&amp;$B$2&amp;$B$1&amp;N1144)</f>
        <v/>
      </c>
      <c r="W1144" s="3" t="str">
        <f>IF(P1144="","",$B$2&amp;O1144&amp;$B$2&amp;$B$1&amp;P1144)</f>
        <v/>
      </c>
      <c r="X1144" s="3" t="str">
        <f>IF(R1144="","",$B$2&amp;Q1144&amp;$B$2&amp;$B$1&amp;R1144)</f>
        <v/>
      </c>
      <c r="Y1144" s="3" t="str">
        <f ca="1" t="shared" si="338"/>
        <v>{"AtkPower":1.15}</v>
      </c>
      <c r="Z1144" s="11" t="s">
        <v>647</v>
      </c>
      <c r="AA1144" s="11" t="str">
        <f ca="1" t="shared" si="348"/>
        <v>使用单发步枪，对&lt;c=A6EC41&gt;1&lt;/c&gt;个敌人造成&lt;q=attr_atk&gt;&lt;c=A6EC41&gt;115%&lt;/c&gt;伤害</v>
      </c>
      <c r="AB1144" s="11"/>
      <c r="AC1144" s="11"/>
      <c r="AD1144" s="11"/>
      <c r="AE1144" s="11"/>
      <c r="AF1144" s="11"/>
      <c r="AG1144" s="11"/>
      <c r="AH1144" s="11"/>
      <c r="AI1144" s="11"/>
      <c r="AJ1144" s="11" t="s">
        <v>648</v>
      </c>
      <c r="AK1144" s="11" t="str">
        <f>$B$6</f>
        <v>&lt;c=A6EC41&gt;</v>
      </c>
      <c r="AL1144" s="12">
        <v>1</v>
      </c>
      <c r="AM1144" s="11" t="s">
        <v>298</v>
      </c>
      <c r="AN1144" s="11" t="s">
        <v>343</v>
      </c>
      <c r="AO1144" s="11" t="str">
        <f>$B$8&amp;$B$6</f>
        <v>&lt;q=attr_atk&gt;&lt;c=A6EC41&gt;</v>
      </c>
      <c r="AP1144" s="11" t="str">
        <f ca="1">ROUND($H1144*100,2)&amp;"%"</f>
        <v>115%</v>
      </c>
      <c r="AQ1144" s="11" t="s">
        <v>298</v>
      </c>
      <c r="AR1144" s="11" t="s">
        <v>344</v>
      </c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 t="str">
        <f t="shared" si="339"/>
        <v>使用单发步枪射击</v>
      </c>
      <c r="BQ1144" s="11" t="str">
        <f ca="1" t="shared" si="347"/>
        <v>使用单发步枪，对&lt;c=A6EC41&gt;1&lt;/c&gt;个敌人造成&lt;q=attr_atk&gt;&lt;c=A6EC41&gt;115%&lt;/c&gt;伤害</v>
      </c>
      <c r="BR1144" s="1">
        <f t="shared" si="342"/>
        <v>1</v>
      </c>
      <c r="BS1144" s="1">
        <f t="shared" si="343"/>
        <v>101</v>
      </c>
      <c r="BT1144" s="1">
        <f>COUNTIF($BS$10:BS1144,601)</f>
        <v>24</v>
      </c>
      <c r="BU1144" s="1">
        <f t="shared" si="344"/>
        <v>0</v>
      </c>
    </row>
    <row r="1145" spans="2:73">
      <c r="B1145" s="1" t="str">
        <f t="shared" si="340"/>
        <v>SkillDescBrief4100501</v>
      </c>
      <c r="C1145" s="1" t="str">
        <f t="shared" si="341"/>
        <v>SkillDescDetail410050102</v>
      </c>
      <c r="D1145" s="3">
        <v>410050102</v>
      </c>
      <c r="E1145" s="3">
        <v>4100501</v>
      </c>
      <c r="F1145" s="3">
        <v>2</v>
      </c>
      <c r="G1145" s="3" t="s">
        <v>332</v>
      </c>
      <c r="H1145" s="3">
        <f ca="1">ROUND(_xlfn.XLOOKUP($F1145,$D$1:$D$5,$E$1:$E$5)*OFFSET(H1145,5-F1145,0)/0.05,0)*0.05</f>
        <v>1.25</v>
      </c>
      <c r="I1145" s="3" t="s">
        <v>333</v>
      </c>
      <c r="J1145" s="3"/>
      <c r="K1145" s="3" t="s">
        <v>334</v>
      </c>
      <c r="L1145" s="3"/>
      <c r="M1145" s="3"/>
      <c r="N1145" s="3"/>
      <c r="O1145" s="3"/>
      <c r="P1145" s="3"/>
      <c r="Q1145" s="3" t="s">
        <v>335</v>
      </c>
      <c r="R1145" s="3"/>
      <c r="S1145" s="3" t="str">
        <f ca="1">IF(H1145="","",$B$2&amp;G1145&amp;$B$2&amp;$B$1&amp;H1145)</f>
        <v>"AtkPower":1.25</v>
      </c>
      <c r="T1145" s="3" t="str">
        <f>IF(J1145="","",$B$2&amp;I1145&amp;$B$2&amp;$B$1&amp;J1145)</f>
        <v/>
      </c>
      <c r="U1145" s="3" t="str">
        <f>IF(L1145="","",$B$2&amp;K1145&amp;$B$2&amp;$B$1&amp;L1145)</f>
        <v/>
      </c>
      <c r="V1145" s="3" t="str">
        <f>IF(N1145="","",$B$2&amp;M1145&amp;$B$2&amp;$B$1&amp;N1145)</f>
        <v/>
      </c>
      <c r="W1145" s="3" t="str">
        <f>IF(P1145="","",$B$2&amp;O1145&amp;$B$2&amp;$B$1&amp;P1145)</f>
        <v/>
      </c>
      <c r="X1145" s="3" t="str">
        <f>IF(R1145="","",$B$2&amp;Q1145&amp;$B$2&amp;$B$1&amp;R1145)</f>
        <v/>
      </c>
      <c r="Y1145" s="3" t="str">
        <f ca="1" t="shared" si="338"/>
        <v>{"AtkPower":1.25}</v>
      </c>
      <c r="Z1145" s="11" t="s">
        <v>647</v>
      </c>
      <c r="AA1145" s="11" t="str">
        <f ca="1" t="shared" si="348"/>
        <v>2级：造成的伤害提升&lt;q=attr_atk&gt;&lt;c=A6EC41&gt;125%&lt;/c&gt;</v>
      </c>
      <c r="AB1145" s="11"/>
      <c r="AC1145" s="11"/>
      <c r="AD1145" s="11">
        <v>2</v>
      </c>
      <c r="AE1145" s="11"/>
      <c r="AF1145" s="11" t="s">
        <v>345</v>
      </c>
      <c r="AG1145" s="11"/>
      <c r="AH1145" s="11"/>
      <c r="AI1145" s="11"/>
      <c r="AJ1145" s="11" t="s">
        <v>302</v>
      </c>
      <c r="AK1145" s="11" t="str">
        <f t="shared" ref="AK1145:AK1148" si="349">$B$8&amp;$B$6</f>
        <v>&lt;q=attr_atk&gt;&lt;c=A6EC41&gt;</v>
      </c>
      <c r="AL1145" s="11" t="str">
        <f ca="1" t="shared" ref="AL1145:AL1148" si="350">ROUND($H1145*100,2)&amp;"%"</f>
        <v>125%</v>
      </c>
      <c r="AM1145" s="11" t="s">
        <v>298</v>
      </c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 t="str">
        <f t="shared" si="339"/>
        <v>使用单发步枪射击</v>
      </c>
      <c r="BQ1145" s="11" t="str">
        <f ca="1" t="shared" si="347"/>
        <v>2级：造成的伤害提升&lt;q=attr_atk&gt;&lt;c=A6EC41&gt;125%&lt;/c&gt;</v>
      </c>
      <c r="BR1145" s="1">
        <f t="shared" si="342"/>
        <v>1</v>
      </c>
      <c r="BS1145" s="1">
        <f t="shared" si="343"/>
        <v>102</v>
      </c>
      <c r="BT1145" s="1">
        <f>COUNTIF($BS$10:BS1145,601)</f>
        <v>24</v>
      </c>
      <c r="BU1145" s="1">
        <f t="shared" si="344"/>
        <v>0</v>
      </c>
    </row>
    <row r="1146" spans="2:73">
      <c r="B1146" s="1" t="str">
        <f t="shared" si="340"/>
        <v>SkillDescBrief4100501</v>
      </c>
      <c r="C1146" s="1" t="str">
        <f t="shared" si="341"/>
        <v>SkillDescDetail410050103</v>
      </c>
      <c r="D1146" s="3">
        <v>410050103</v>
      </c>
      <c r="E1146" s="3">
        <v>4100501</v>
      </c>
      <c r="F1146" s="3">
        <v>3</v>
      </c>
      <c r="G1146" s="3" t="s">
        <v>332</v>
      </c>
      <c r="H1146" s="3">
        <f ca="1">ROUND(_xlfn.XLOOKUP($F1146,$D$1:$D$5,$E$1:$E$5)*OFFSET(H1146,5-F1146,0)/0.05,0)*0.05</f>
        <v>1.3</v>
      </c>
      <c r="I1146" s="3" t="s">
        <v>333</v>
      </c>
      <c r="J1146" s="3"/>
      <c r="K1146" s="3" t="s">
        <v>334</v>
      </c>
      <c r="L1146" s="3"/>
      <c r="M1146" s="3"/>
      <c r="N1146" s="3"/>
      <c r="O1146" s="3"/>
      <c r="P1146" s="3"/>
      <c r="Q1146" s="3" t="s">
        <v>335</v>
      </c>
      <c r="R1146" s="3"/>
      <c r="S1146" s="3" t="str">
        <f ca="1">IF(H1146="","",$B$2&amp;G1146&amp;$B$2&amp;$B$1&amp;H1146)</f>
        <v>"AtkPower":1.3</v>
      </c>
      <c r="T1146" s="3" t="str">
        <f>IF(J1146="","",$B$2&amp;I1146&amp;$B$2&amp;$B$1&amp;J1146)</f>
        <v/>
      </c>
      <c r="U1146" s="3" t="str">
        <f>IF(L1146="","",$B$2&amp;K1146&amp;$B$2&amp;$B$1&amp;L1146)</f>
        <v/>
      </c>
      <c r="V1146" s="3" t="str">
        <f>IF(N1146="","",$B$2&amp;M1146&amp;$B$2&amp;$B$1&amp;N1146)</f>
        <v/>
      </c>
      <c r="W1146" s="3" t="str">
        <f>IF(P1146="","",$B$2&amp;O1146&amp;$B$2&amp;$B$1&amp;P1146)</f>
        <v/>
      </c>
      <c r="X1146" s="3" t="str">
        <f>IF(R1146="","",$B$2&amp;Q1146&amp;$B$2&amp;$B$1&amp;R1146)</f>
        <v/>
      </c>
      <c r="Y1146" s="3" t="str">
        <f ca="1" t="shared" si="338"/>
        <v>{"AtkPower":1.3}</v>
      </c>
      <c r="Z1146" s="11" t="s">
        <v>647</v>
      </c>
      <c r="AA1146" s="11" t="str">
        <f ca="1" t="shared" si="348"/>
        <v>3级：造成的伤害提升&lt;q=attr_atk&gt;&lt;c=A6EC41&gt;130%&lt;/c&gt;</v>
      </c>
      <c r="AB1146" s="11"/>
      <c r="AC1146" s="11"/>
      <c r="AD1146" s="11">
        <v>3</v>
      </c>
      <c r="AE1146" s="11"/>
      <c r="AF1146" s="11" t="s">
        <v>345</v>
      </c>
      <c r="AG1146" s="11"/>
      <c r="AH1146" s="11"/>
      <c r="AI1146" s="11"/>
      <c r="AJ1146" s="11" t="s">
        <v>302</v>
      </c>
      <c r="AK1146" s="11" t="str">
        <f t="shared" si="349"/>
        <v>&lt;q=attr_atk&gt;&lt;c=A6EC41&gt;</v>
      </c>
      <c r="AL1146" s="11" t="str">
        <f ca="1" t="shared" si="350"/>
        <v>130%</v>
      </c>
      <c r="AM1146" s="11" t="s">
        <v>298</v>
      </c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 t="str">
        <f t="shared" si="339"/>
        <v>使用单发步枪射击</v>
      </c>
      <c r="BQ1146" s="11" t="str">
        <f ca="1" t="shared" si="347"/>
        <v>3级：造成的伤害提升&lt;q=attr_atk&gt;&lt;c=A6EC41&gt;130%&lt;/c&gt;</v>
      </c>
      <c r="BR1146" s="1">
        <f t="shared" si="342"/>
        <v>1</v>
      </c>
      <c r="BS1146" s="1">
        <f t="shared" si="343"/>
        <v>103</v>
      </c>
      <c r="BT1146" s="1">
        <f>COUNTIF($BS$10:BS1146,601)</f>
        <v>24</v>
      </c>
      <c r="BU1146" s="1">
        <f t="shared" si="344"/>
        <v>0</v>
      </c>
    </row>
    <row r="1147" spans="2:73">
      <c r="B1147" s="1" t="str">
        <f t="shared" si="340"/>
        <v>SkillDescBrief4100501</v>
      </c>
      <c r="C1147" s="1" t="str">
        <f t="shared" si="341"/>
        <v>SkillDescDetail410050104</v>
      </c>
      <c r="D1147" s="3">
        <v>410050104</v>
      </c>
      <c r="E1147" s="3">
        <v>4100501</v>
      </c>
      <c r="F1147" s="3">
        <v>4</v>
      </c>
      <c r="G1147" s="3" t="s">
        <v>332</v>
      </c>
      <c r="H1147" s="3">
        <f ca="1">ROUND(_xlfn.XLOOKUP($F1147,$D$1:$D$5,$E$1:$E$5)*OFFSET(H1147,5-F1147,0)/0.05,0)*0.05</f>
        <v>1.5</v>
      </c>
      <c r="I1147" s="3" t="s">
        <v>333</v>
      </c>
      <c r="J1147" s="3"/>
      <c r="K1147" s="3" t="s">
        <v>334</v>
      </c>
      <c r="L1147" s="3"/>
      <c r="M1147" s="3"/>
      <c r="N1147" s="3"/>
      <c r="O1147" s="3"/>
      <c r="P1147" s="3"/>
      <c r="Q1147" s="3" t="s">
        <v>335</v>
      </c>
      <c r="R1147" s="3"/>
      <c r="S1147" s="3" t="str">
        <f ca="1">IF(H1147="","",$B$2&amp;G1147&amp;$B$2&amp;$B$1&amp;H1147)</f>
        <v>"AtkPower":1.5</v>
      </c>
      <c r="T1147" s="3" t="str">
        <f>IF(J1147="","",$B$2&amp;I1147&amp;$B$2&amp;$B$1&amp;J1147)</f>
        <v/>
      </c>
      <c r="U1147" s="3" t="str">
        <f>IF(L1147="","",$B$2&amp;K1147&amp;$B$2&amp;$B$1&amp;L1147)</f>
        <v/>
      </c>
      <c r="V1147" s="3" t="str">
        <f>IF(N1147="","",$B$2&amp;M1147&amp;$B$2&amp;$B$1&amp;N1147)</f>
        <v/>
      </c>
      <c r="W1147" s="3" t="str">
        <f>IF(P1147="","",$B$2&amp;O1147&amp;$B$2&amp;$B$1&amp;P1147)</f>
        <v/>
      </c>
      <c r="X1147" s="3" t="str">
        <f>IF(R1147="","",$B$2&amp;Q1147&amp;$B$2&amp;$B$1&amp;R1147)</f>
        <v/>
      </c>
      <c r="Y1147" s="3" t="str">
        <f ca="1" t="shared" si="338"/>
        <v>{"AtkPower":1.5}</v>
      </c>
      <c r="Z1147" s="11" t="s">
        <v>647</v>
      </c>
      <c r="AA1147" s="11" t="str">
        <f ca="1" t="shared" si="348"/>
        <v>4级：造成的伤害提升&lt;q=attr_atk&gt;&lt;c=A6EC41&gt;150%&lt;/c&gt;</v>
      </c>
      <c r="AB1147" s="11"/>
      <c r="AC1147" s="11"/>
      <c r="AD1147" s="11">
        <v>4</v>
      </c>
      <c r="AE1147" s="11"/>
      <c r="AF1147" s="11" t="s">
        <v>345</v>
      </c>
      <c r="AG1147" s="11"/>
      <c r="AH1147" s="11"/>
      <c r="AI1147" s="11"/>
      <c r="AJ1147" s="11" t="s">
        <v>302</v>
      </c>
      <c r="AK1147" s="11" t="str">
        <f t="shared" si="349"/>
        <v>&lt;q=attr_atk&gt;&lt;c=A6EC41&gt;</v>
      </c>
      <c r="AL1147" s="11" t="str">
        <f ca="1" t="shared" si="350"/>
        <v>150%</v>
      </c>
      <c r="AM1147" s="11" t="s">
        <v>298</v>
      </c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 t="str">
        <f t="shared" si="339"/>
        <v>使用单发步枪射击</v>
      </c>
      <c r="BQ1147" s="11" t="str">
        <f ca="1" t="shared" si="347"/>
        <v>4级：造成的伤害提升&lt;q=attr_atk&gt;&lt;c=A6EC41&gt;150%&lt;/c&gt;</v>
      </c>
      <c r="BR1147" s="1">
        <f t="shared" si="342"/>
        <v>1</v>
      </c>
      <c r="BS1147" s="1">
        <f t="shared" si="343"/>
        <v>104</v>
      </c>
      <c r="BT1147" s="1">
        <f>COUNTIF($BS$10:BS1147,601)</f>
        <v>24</v>
      </c>
      <c r="BU1147" s="1">
        <f t="shared" si="344"/>
        <v>0</v>
      </c>
    </row>
    <row r="1148" spans="2:73">
      <c r="B1148" s="1" t="str">
        <f t="shared" si="340"/>
        <v>SkillDescBrief4100501</v>
      </c>
      <c r="C1148" s="1" t="str">
        <f t="shared" si="341"/>
        <v>SkillDescDetail410050105</v>
      </c>
      <c r="D1148" s="3">
        <v>410050105</v>
      </c>
      <c r="E1148" s="3">
        <v>4100501</v>
      </c>
      <c r="F1148" s="3">
        <v>5</v>
      </c>
      <c r="G1148" s="3" t="s">
        <v>332</v>
      </c>
      <c r="H1148" s="3">
        <v>1.65</v>
      </c>
      <c r="I1148" s="3" t="s">
        <v>333</v>
      </c>
      <c r="J1148" s="3"/>
      <c r="K1148" s="3" t="s">
        <v>334</v>
      </c>
      <c r="L1148" s="3"/>
      <c r="M1148" s="3"/>
      <c r="N1148" s="3"/>
      <c r="O1148" s="3"/>
      <c r="P1148" s="3"/>
      <c r="Q1148" s="3" t="s">
        <v>335</v>
      </c>
      <c r="R1148" s="3"/>
      <c r="S1148" s="3" t="str">
        <f>IF(H1148="","",$B$2&amp;G1148&amp;$B$2&amp;$B$1&amp;H1148)</f>
        <v>"AtkPower":1.65</v>
      </c>
      <c r="T1148" s="3" t="str">
        <f>IF(J1148="","",$B$2&amp;I1148&amp;$B$2&amp;$B$1&amp;J1148)</f>
        <v/>
      </c>
      <c r="U1148" s="3" t="str">
        <f>IF(L1148="","",$B$2&amp;K1148&amp;$B$2&amp;$B$1&amp;L1148)</f>
        <v/>
      </c>
      <c r="V1148" s="3" t="str">
        <f>IF(N1148="","",$B$2&amp;M1148&amp;$B$2&amp;$B$1&amp;N1148)</f>
        <v/>
      </c>
      <c r="W1148" s="3" t="str">
        <f>IF(P1148="","",$B$2&amp;O1148&amp;$B$2&amp;$B$1&amp;P1148)</f>
        <v/>
      </c>
      <c r="X1148" s="3" t="str">
        <f>IF(R1148="","",$B$2&amp;Q1148&amp;$B$2&amp;$B$1&amp;R1148)</f>
        <v/>
      </c>
      <c r="Y1148" s="3" t="str">
        <f t="shared" si="338"/>
        <v>{"AtkPower":1.65}</v>
      </c>
      <c r="Z1148" s="11" t="s">
        <v>647</v>
      </c>
      <c r="AA1148" s="11" t="str">
        <f t="shared" si="348"/>
        <v>5级：造成的伤害提升&lt;q=attr_atk&gt;&lt;c=A6EC41&gt;165%&lt;/c&gt;</v>
      </c>
      <c r="AB1148" s="11"/>
      <c r="AC1148" s="11"/>
      <c r="AD1148" s="11">
        <v>5</v>
      </c>
      <c r="AE1148" s="11"/>
      <c r="AF1148" s="11" t="s">
        <v>345</v>
      </c>
      <c r="AG1148" s="11"/>
      <c r="AH1148" s="11"/>
      <c r="AI1148" s="11"/>
      <c r="AJ1148" s="11" t="s">
        <v>302</v>
      </c>
      <c r="AK1148" s="11" t="str">
        <f t="shared" si="349"/>
        <v>&lt;q=attr_atk&gt;&lt;c=A6EC41&gt;</v>
      </c>
      <c r="AL1148" s="11" t="str">
        <f t="shared" si="350"/>
        <v>165%</v>
      </c>
      <c r="AM1148" s="11" t="s">
        <v>298</v>
      </c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 t="str">
        <f t="shared" si="339"/>
        <v>使用单发步枪射击</v>
      </c>
      <c r="BQ1148" s="11" t="str">
        <f t="shared" si="347"/>
        <v>5级：造成的伤害提升&lt;q=attr_atk&gt;&lt;c=A6EC41&gt;165%&lt;/c&gt;</v>
      </c>
      <c r="BR1148" s="1">
        <f t="shared" si="342"/>
        <v>1</v>
      </c>
      <c r="BS1148" s="1">
        <f t="shared" si="343"/>
        <v>105</v>
      </c>
      <c r="BT1148" s="1">
        <f>COUNTIF($BS$10:BS1148,601)</f>
        <v>24</v>
      </c>
      <c r="BU1148" s="1">
        <f t="shared" si="344"/>
        <v>0</v>
      </c>
    </row>
    <row r="1149" spans="2:73">
      <c r="B1149" s="1" t="str">
        <f t="shared" si="340"/>
        <v>SkillDescBrief// 大招</v>
      </c>
      <c r="C1149" s="1" t="str">
        <f t="shared" si="341"/>
        <v>SkillDescDetail// 大招</v>
      </c>
      <c r="D1149" s="7" t="s">
        <v>199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 t="str">
        <f t="shared" si="338"/>
        <v/>
      </c>
      <c r="Z1149" s="10" t="s">
        <v>336</v>
      </c>
      <c r="AA1149" s="10" t="str">
        <f t="shared" si="348"/>
        <v/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 t="str">
        <f t="shared" si="339"/>
        <v/>
      </c>
      <c r="BQ1149" s="10" t="str">
        <f t="shared" si="347"/>
        <v/>
      </c>
      <c r="BR1149" s="1">
        <f t="shared" si="342"/>
        <v>0</v>
      </c>
      <c r="BS1149" s="1">
        <f t="shared" si="343"/>
        <v>0</v>
      </c>
      <c r="BT1149" s="1">
        <f>COUNTIF($BS$10:BS1149,601)</f>
        <v>24</v>
      </c>
      <c r="BU1149" s="1">
        <f t="shared" si="344"/>
        <v>0</v>
      </c>
    </row>
    <row r="1150" spans="2:73">
      <c r="B1150" s="1" t="str">
        <f t="shared" si="340"/>
        <v>SkillDescBrief4100502</v>
      </c>
      <c r="C1150" s="1" t="str">
        <f t="shared" si="341"/>
        <v>SkillDescDetail410050201</v>
      </c>
      <c r="D1150" s="3">
        <v>410050201</v>
      </c>
      <c r="E1150" s="3">
        <v>4100502</v>
      </c>
      <c r="F1150" s="3">
        <v>1</v>
      </c>
      <c r="G1150" s="3" t="s">
        <v>332</v>
      </c>
      <c r="H1150" s="3">
        <f ca="1">ROUND(_xlfn.XLOOKUP($F1150,$D$1:$D$5,$E$1:$E$5)*OFFSET(H1150,5-F1150,0)/0.05,0)*0.05</f>
        <v>2.85</v>
      </c>
      <c r="I1150" s="3" t="s">
        <v>333</v>
      </c>
      <c r="J1150" s="3">
        <f ca="1">ROUND(_xlfn.XLOOKUP($F1150,$D$1:$D$5,$E$1:$E$5)*OFFSET(J1150,5-H1150,0)/0.05,0)*0.05</f>
        <v>0.35</v>
      </c>
      <c r="K1150" s="3" t="s">
        <v>334</v>
      </c>
      <c r="L1150" s="3"/>
      <c r="M1150" s="3"/>
      <c r="N1150" s="3"/>
      <c r="O1150" s="3"/>
      <c r="P1150" s="3"/>
      <c r="Q1150" s="3" t="s">
        <v>335</v>
      </c>
      <c r="R1150" s="3"/>
      <c r="S1150" s="3" t="str">
        <f ca="1">IF(H1150="","",$B$2&amp;G1150&amp;$B$2&amp;$B$1&amp;H1150)</f>
        <v>"AtkPower":2.85</v>
      </c>
      <c r="T1150" s="3" t="str">
        <f ca="1">IF(J1150="","",$B$2&amp;I1150&amp;$B$2&amp;$B$1&amp;J1150)</f>
        <v>"BuffAtkPower":0.35</v>
      </c>
      <c r="U1150" s="3" t="str">
        <f>IF(L1150="","",$B$2&amp;K1150&amp;$B$2&amp;$B$1&amp;L1150)</f>
        <v/>
      </c>
      <c r="V1150" s="3" t="str">
        <f>IF(N1150="","",$B$2&amp;M1150&amp;$B$2&amp;$B$1&amp;N1150)</f>
        <v/>
      </c>
      <c r="W1150" s="3" t="str">
        <f>IF(P1150="","",$B$2&amp;O1150&amp;$B$2&amp;$B$1&amp;P1150)</f>
        <v/>
      </c>
      <c r="X1150" s="3" t="str">
        <f>IF(R1150="","",$B$2&amp;Q1150&amp;$B$2&amp;$B$1&amp;R1150)</f>
        <v/>
      </c>
      <c r="Y1150" s="3" t="str">
        <f ca="1" t="shared" si="338"/>
        <v>{"AtkPower":2.85,"BuffAtkPower":0.35}</v>
      </c>
      <c r="Z1150" s="11" t="s">
        <v>649</v>
      </c>
      <c r="AA1150" s="11" t="str">
        <f ca="1" t="shared" si="348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AB1150" s="11"/>
      <c r="AC1150" s="11"/>
      <c r="AD1150" s="11"/>
      <c r="AE1150" s="11"/>
      <c r="AF1150" s="11"/>
      <c r="AG1150" s="11"/>
      <c r="AH1150" s="11"/>
      <c r="AI1150" s="11"/>
      <c r="AJ1150" s="11" t="s">
        <v>351</v>
      </c>
      <c r="AK1150" s="11" t="str">
        <f>$B$6</f>
        <v>&lt;c=A6EC41&gt;</v>
      </c>
      <c r="AL1150" s="12">
        <v>1</v>
      </c>
      <c r="AM1150" s="11" t="s">
        <v>298</v>
      </c>
      <c r="AN1150" s="11" t="s">
        <v>650</v>
      </c>
      <c r="AO1150" s="11" t="str">
        <f>$B$6</f>
        <v>&lt;c=A6EC41&gt;</v>
      </c>
      <c r="AP1150" s="12">
        <v>1</v>
      </c>
      <c r="AQ1150" s="11" t="s">
        <v>298</v>
      </c>
      <c r="AR1150" s="11" t="s">
        <v>343</v>
      </c>
      <c r="AS1150" s="11" t="str">
        <f>$B$8&amp;$B$6</f>
        <v>&lt;q=attr_atk&gt;&lt;c=A6EC41&gt;</v>
      </c>
      <c r="AT1150" s="11" t="str">
        <f ca="1">ROUND($H1150*100,2)&amp;"%"</f>
        <v>285%</v>
      </c>
      <c r="AU1150" s="11" t="s">
        <v>298</v>
      </c>
      <c r="AV1150" s="11" t="s">
        <v>651</v>
      </c>
      <c r="AW1150" s="11" t="str">
        <f t="shared" ref="AW1150:AW1154" si="351">$B$8&amp;$B$6</f>
        <v>&lt;q=attr_atk&gt;&lt;c=A6EC41&gt;</v>
      </c>
      <c r="AX1150" s="11" t="str">
        <f ca="1">ROUND($J1150*100,2)&amp;"%"</f>
        <v>35%</v>
      </c>
      <c r="AY1150" s="11" t="s">
        <v>298</v>
      </c>
      <c r="AZ1150" s="11" t="s">
        <v>344</v>
      </c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 t="str">
        <f t="shared" si="339"/>
        <v>投掷旋转飞轮电锯，对多个敌人造成伤害</v>
      </c>
      <c r="BQ1150" s="11" t="str">
        <f ca="1" t="shared" si="347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BR1150" s="1">
        <f t="shared" si="342"/>
        <v>2</v>
      </c>
      <c r="BS1150" s="1">
        <f t="shared" si="343"/>
        <v>201</v>
      </c>
      <c r="BT1150" s="1">
        <f>COUNTIF($BS$10:BS1150,601)</f>
        <v>24</v>
      </c>
      <c r="BU1150" s="1">
        <f t="shared" si="344"/>
        <v>0</v>
      </c>
    </row>
    <row r="1151" spans="2:73">
      <c r="B1151" s="1" t="str">
        <f t="shared" si="340"/>
        <v>SkillDescBrief4100502</v>
      </c>
      <c r="C1151" s="1" t="str">
        <f t="shared" si="341"/>
        <v>SkillDescDetail410050202</v>
      </c>
      <c r="D1151" s="3">
        <v>410050202</v>
      </c>
      <c r="E1151" s="3">
        <v>4100502</v>
      </c>
      <c r="F1151" s="3">
        <v>2</v>
      </c>
      <c r="G1151" s="3" t="s">
        <v>332</v>
      </c>
      <c r="H1151" s="3">
        <f ca="1">ROUND(_xlfn.XLOOKUP($F1151,$D$1:$D$5,$E$1:$E$5)*OFFSET(H1151,5-F1151,0)/0.05,0)*0.05</f>
        <v>3.1</v>
      </c>
      <c r="I1151" s="3" t="s">
        <v>333</v>
      </c>
      <c r="J1151" s="3">
        <f ca="1">ROUND(_xlfn.XLOOKUP($F1151,$D$1:$D$5,$E$1:$E$5)*OFFSET(J1151,5-H1151,0)/0.05,0)*0.05</f>
        <v>0.4</v>
      </c>
      <c r="K1151" s="3" t="s">
        <v>334</v>
      </c>
      <c r="L1151" s="3"/>
      <c r="M1151" s="3"/>
      <c r="N1151" s="3"/>
      <c r="O1151" s="3"/>
      <c r="P1151" s="3"/>
      <c r="Q1151" s="3" t="s">
        <v>335</v>
      </c>
      <c r="R1151" s="3"/>
      <c r="S1151" s="3" t="str">
        <f ca="1">IF(H1151="","",$B$2&amp;G1151&amp;$B$2&amp;$B$1&amp;H1151)</f>
        <v>"AtkPower":3.1</v>
      </c>
      <c r="T1151" s="3" t="str">
        <f ca="1">IF(J1151="","",$B$2&amp;I1151&amp;$B$2&amp;$B$1&amp;J1151)</f>
        <v>"BuffAtkPower":0.4</v>
      </c>
      <c r="U1151" s="3" t="str">
        <f>IF(L1151="","",$B$2&amp;K1151&amp;$B$2&amp;$B$1&amp;L1151)</f>
        <v/>
      </c>
      <c r="V1151" s="3" t="str">
        <f>IF(N1151="","",$B$2&amp;M1151&amp;$B$2&amp;$B$1&amp;N1151)</f>
        <v/>
      </c>
      <c r="W1151" s="3" t="str">
        <f>IF(P1151="","",$B$2&amp;O1151&amp;$B$2&amp;$B$1&amp;P1151)</f>
        <v/>
      </c>
      <c r="X1151" s="3" t="str">
        <f>IF(R1151="","",$B$2&amp;Q1151&amp;$B$2&amp;$B$1&amp;R1151)</f>
        <v/>
      </c>
      <c r="Y1151" s="3" t="str">
        <f ca="1" t="shared" si="338"/>
        <v>{"AtkPower":3.1,"BuffAtkPower":0.4}</v>
      </c>
      <c r="Z1151" s="11" t="s">
        <v>649</v>
      </c>
      <c r="AA1151" s="11" t="str">
        <f ca="1" t="shared" si="348"/>
        <v>2级：多段伤害提升至&lt;q=attr_atk&gt;&lt;c=A6EC41&gt;310%&lt;/c&gt;，每秒造成的伤害提升至&lt;q=attr_atk&gt;&lt;c=A6EC41&gt;40%&lt;/c&gt;</v>
      </c>
      <c r="AB1151" s="11"/>
      <c r="AC1151" s="11"/>
      <c r="AD1151" s="11">
        <v>2</v>
      </c>
      <c r="AE1151" s="11"/>
      <c r="AF1151" s="11" t="s">
        <v>345</v>
      </c>
      <c r="AG1151" s="11"/>
      <c r="AH1151" s="11"/>
      <c r="AI1151" s="11"/>
      <c r="AJ1151" s="11" t="s">
        <v>652</v>
      </c>
      <c r="AK1151" s="11" t="str">
        <f t="shared" ref="AK1151:AK1154" si="352">$B$8&amp;$B$6</f>
        <v>&lt;q=attr_atk&gt;&lt;c=A6EC41&gt;</v>
      </c>
      <c r="AL1151" s="11" t="str">
        <f ca="1" t="shared" ref="AL1151:AL1154" si="353">ROUND($H1151*100,2)&amp;"%"</f>
        <v>310%</v>
      </c>
      <c r="AM1151" s="11" t="s">
        <v>298</v>
      </c>
      <c r="AN1151" s="11"/>
      <c r="AO1151" s="11"/>
      <c r="AP1151" s="11"/>
      <c r="AQ1151" s="11"/>
      <c r="AR1151" s="11"/>
      <c r="AS1151" s="11"/>
      <c r="AT1151" s="11"/>
      <c r="AU1151" s="11"/>
      <c r="AV1151" s="11" t="s">
        <v>653</v>
      </c>
      <c r="AW1151" s="11" t="str">
        <f t="shared" si="351"/>
        <v>&lt;q=attr_atk&gt;&lt;c=A6EC41&gt;</v>
      </c>
      <c r="AX1151" s="11" t="str">
        <f ca="1">ROUND($J1151*100,2)&amp;"%"</f>
        <v>40%</v>
      </c>
      <c r="AY1151" s="11" t="s">
        <v>298</v>
      </c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 t="str">
        <f t="shared" si="339"/>
        <v>投掷旋转飞轮电锯，对多个敌人造成伤害</v>
      </c>
      <c r="BQ1151" s="11" t="str">
        <f ca="1" t="shared" si="347"/>
        <v>2级：多段伤害提升至&lt;q=attr_atk&gt;&lt;c=A6EC41&gt;310%&lt;/c&gt;，每秒造成的伤害提升至&lt;q=attr_atk&gt;&lt;c=A6EC41&gt;40%&lt;/c&gt;</v>
      </c>
      <c r="BR1151" s="1">
        <f t="shared" si="342"/>
        <v>2</v>
      </c>
      <c r="BS1151" s="1">
        <f t="shared" si="343"/>
        <v>202</v>
      </c>
      <c r="BT1151" s="1">
        <f>COUNTIF($BS$10:BS1151,601)</f>
        <v>24</v>
      </c>
      <c r="BU1151" s="1">
        <f t="shared" si="344"/>
        <v>0</v>
      </c>
    </row>
    <row r="1152" spans="2:73">
      <c r="B1152" s="1" t="str">
        <f t="shared" si="340"/>
        <v>SkillDescBrief4100502</v>
      </c>
      <c r="C1152" s="1" t="str">
        <f t="shared" si="341"/>
        <v>SkillDescDetail410050203</v>
      </c>
      <c r="D1152" s="3">
        <v>410050203</v>
      </c>
      <c r="E1152" s="3">
        <v>4100502</v>
      </c>
      <c r="F1152" s="3">
        <v>3</v>
      </c>
      <c r="G1152" s="3" t="s">
        <v>332</v>
      </c>
      <c r="H1152" s="3">
        <f ca="1">ROUND(_xlfn.XLOOKUP($F1152,$D$1:$D$5,$E$1:$E$5)*OFFSET(H1152,5-F1152,0)/0.05,0)*0.05</f>
        <v>3.3</v>
      </c>
      <c r="I1152" s="3" t="s">
        <v>333</v>
      </c>
      <c r="J1152" s="3">
        <f ca="1">ROUND(_xlfn.XLOOKUP($F1152,$D$1:$D$5,$E$1:$E$5)*OFFSET(J1152,5-H1152,0)/0.05,0)*0.05</f>
        <v>0.5</v>
      </c>
      <c r="K1152" s="3" t="s">
        <v>334</v>
      </c>
      <c r="L1152" s="3"/>
      <c r="M1152" s="3"/>
      <c r="N1152" s="3"/>
      <c r="O1152" s="3"/>
      <c r="P1152" s="3"/>
      <c r="Q1152" s="3" t="s">
        <v>335</v>
      </c>
      <c r="R1152" s="3"/>
      <c r="S1152" s="3" t="str">
        <f ca="1">IF(H1152="","",$B$2&amp;G1152&amp;$B$2&amp;$B$1&amp;H1152)</f>
        <v>"AtkPower":3.3</v>
      </c>
      <c r="T1152" s="3" t="str">
        <f ca="1">IF(J1152="","",$B$2&amp;I1152&amp;$B$2&amp;$B$1&amp;J1152)</f>
        <v>"BuffAtkPower":0.5</v>
      </c>
      <c r="U1152" s="3" t="str">
        <f>IF(L1152="","",$B$2&amp;K1152&amp;$B$2&amp;$B$1&amp;L1152)</f>
        <v/>
      </c>
      <c r="V1152" s="3" t="str">
        <f>IF(N1152="","",$B$2&amp;M1152&amp;$B$2&amp;$B$1&amp;N1152)</f>
        <v/>
      </c>
      <c r="W1152" s="3" t="str">
        <f>IF(P1152="","",$B$2&amp;O1152&amp;$B$2&amp;$B$1&amp;P1152)</f>
        <v/>
      </c>
      <c r="X1152" s="3" t="str">
        <f>IF(R1152="","",$B$2&amp;Q1152&amp;$B$2&amp;$B$1&amp;R1152)</f>
        <v/>
      </c>
      <c r="Y1152" s="3" t="str">
        <f ca="1" t="shared" si="338"/>
        <v>{"AtkPower":3.3,"BuffAtkPower":0.5}</v>
      </c>
      <c r="Z1152" s="11" t="s">
        <v>649</v>
      </c>
      <c r="AA1152" s="11" t="str">
        <f ca="1" t="shared" si="348"/>
        <v>3级：多段伤害提升至&lt;q=attr_atk&gt;&lt;c=A6EC41&gt;330%&lt;/c&gt;，每秒造成的伤害提升至&lt;q=attr_atk&gt;&lt;c=A6EC41&gt;50%&lt;/c&gt;</v>
      </c>
      <c r="AB1152" s="11"/>
      <c r="AC1152" s="11"/>
      <c r="AD1152" s="11">
        <v>3</v>
      </c>
      <c r="AE1152" s="11"/>
      <c r="AF1152" s="11" t="s">
        <v>345</v>
      </c>
      <c r="AG1152" s="11"/>
      <c r="AH1152" s="11"/>
      <c r="AI1152" s="11"/>
      <c r="AJ1152" s="11" t="s">
        <v>652</v>
      </c>
      <c r="AK1152" s="11" t="str">
        <f t="shared" si="352"/>
        <v>&lt;q=attr_atk&gt;&lt;c=A6EC41&gt;</v>
      </c>
      <c r="AL1152" s="11" t="str">
        <f ca="1" t="shared" si="353"/>
        <v>330%</v>
      </c>
      <c r="AM1152" s="11" t="s">
        <v>298</v>
      </c>
      <c r="AN1152" s="11"/>
      <c r="AO1152" s="11"/>
      <c r="AP1152" s="11"/>
      <c r="AQ1152" s="11"/>
      <c r="AR1152" s="11"/>
      <c r="AS1152" s="11"/>
      <c r="AT1152" s="11"/>
      <c r="AU1152" s="11"/>
      <c r="AV1152" s="11" t="s">
        <v>653</v>
      </c>
      <c r="AW1152" s="11" t="str">
        <f t="shared" si="351"/>
        <v>&lt;q=attr_atk&gt;&lt;c=A6EC41&gt;</v>
      </c>
      <c r="AX1152" s="11" t="str">
        <f ca="1">ROUND($J1152*100,2)&amp;"%"</f>
        <v>50%</v>
      </c>
      <c r="AY1152" s="11" t="s">
        <v>298</v>
      </c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 t="str">
        <f t="shared" si="339"/>
        <v>投掷旋转飞轮电锯，对多个敌人造成伤害</v>
      </c>
      <c r="BQ1152" s="11" t="str">
        <f ca="1" t="shared" si="347"/>
        <v>3级：多段伤害提升至&lt;q=attr_atk&gt;&lt;c=A6EC41&gt;330%&lt;/c&gt;，每秒造成的伤害提升至&lt;q=attr_atk&gt;&lt;c=A6EC41&gt;50%&lt;/c&gt;</v>
      </c>
      <c r="BR1152" s="1">
        <f t="shared" si="342"/>
        <v>2</v>
      </c>
      <c r="BS1152" s="1">
        <f t="shared" si="343"/>
        <v>203</v>
      </c>
      <c r="BT1152" s="1">
        <f>COUNTIF($BS$10:BS1152,601)</f>
        <v>24</v>
      </c>
      <c r="BU1152" s="1">
        <f t="shared" si="344"/>
        <v>0</v>
      </c>
    </row>
    <row r="1153" spans="2:73">
      <c r="B1153" s="1" t="str">
        <f t="shared" si="340"/>
        <v>SkillDescBrief4100502</v>
      </c>
      <c r="C1153" s="1" t="str">
        <f t="shared" si="341"/>
        <v>SkillDescDetail410050204</v>
      </c>
      <c r="D1153" s="3">
        <v>410050204</v>
      </c>
      <c r="E1153" s="3">
        <v>4100502</v>
      </c>
      <c r="F1153" s="3">
        <v>4</v>
      </c>
      <c r="G1153" s="3" t="s">
        <v>332</v>
      </c>
      <c r="H1153" s="3">
        <f ca="1">ROUND(_xlfn.XLOOKUP($F1153,$D$1:$D$5,$E$1:$E$5)*OFFSET(H1153,5-F1153,0)/0.05,0)*0.05</f>
        <v>3.7</v>
      </c>
      <c r="I1153" s="3" t="s">
        <v>333</v>
      </c>
      <c r="J1153" s="3">
        <f ca="1">ROUND(_xlfn.XLOOKUP($F1153,$D$1:$D$5,$E$1:$E$5)*OFFSET(J1153,5-H1153,0)/0.05,0)*0.05</f>
        <v>0.6</v>
      </c>
      <c r="K1153" s="3" t="s">
        <v>334</v>
      </c>
      <c r="L1153" s="3"/>
      <c r="M1153" s="3"/>
      <c r="N1153" s="3"/>
      <c r="O1153" s="3"/>
      <c r="P1153" s="3"/>
      <c r="Q1153" s="3" t="s">
        <v>335</v>
      </c>
      <c r="R1153" s="3"/>
      <c r="S1153" s="3" t="str">
        <f ca="1">IF(H1153="","",$B$2&amp;G1153&amp;$B$2&amp;$B$1&amp;H1153)</f>
        <v>"AtkPower":3.7</v>
      </c>
      <c r="T1153" s="3" t="str">
        <f ca="1">IF(J1153="","",$B$2&amp;I1153&amp;$B$2&amp;$B$1&amp;J1153)</f>
        <v>"BuffAtkPower":0.6</v>
      </c>
      <c r="U1153" s="3" t="str">
        <f>IF(L1153="","",$B$2&amp;K1153&amp;$B$2&amp;$B$1&amp;L1153)</f>
        <v/>
      </c>
      <c r="V1153" s="3" t="str">
        <f>IF(N1153="","",$B$2&amp;M1153&amp;$B$2&amp;$B$1&amp;N1153)</f>
        <v/>
      </c>
      <c r="W1153" s="3" t="str">
        <f>IF(P1153="","",$B$2&amp;O1153&amp;$B$2&amp;$B$1&amp;P1153)</f>
        <v/>
      </c>
      <c r="X1153" s="3" t="str">
        <f>IF(R1153="","",$B$2&amp;Q1153&amp;$B$2&amp;$B$1&amp;R1153)</f>
        <v/>
      </c>
      <c r="Y1153" s="3" t="str">
        <f ca="1" t="shared" si="338"/>
        <v>{"AtkPower":3.7,"BuffAtkPower":0.6}</v>
      </c>
      <c r="Z1153" s="11" t="s">
        <v>649</v>
      </c>
      <c r="AA1153" s="11" t="str">
        <f ca="1" t="shared" si="348"/>
        <v>4级：多段伤害提升至&lt;q=attr_atk&gt;&lt;c=A6EC41&gt;370%&lt;/c&gt;，每秒造成的伤害提升至&lt;q=attr_atk&gt;&lt;c=A6EC41&gt;60%&lt;/c&gt;</v>
      </c>
      <c r="AB1153" s="11"/>
      <c r="AC1153" s="11"/>
      <c r="AD1153" s="11">
        <v>4</v>
      </c>
      <c r="AE1153" s="11"/>
      <c r="AF1153" s="11" t="s">
        <v>345</v>
      </c>
      <c r="AG1153" s="11"/>
      <c r="AH1153" s="11"/>
      <c r="AI1153" s="11"/>
      <c r="AJ1153" s="11" t="s">
        <v>652</v>
      </c>
      <c r="AK1153" s="11" t="str">
        <f t="shared" si="352"/>
        <v>&lt;q=attr_atk&gt;&lt;c=A6EC41&gt;</v>
      </c>
      <c r="AL1153" s="11" t="str">
        <f ca="1" t="shared" si="353"/>
        <v>370%</v>
      </c>
      <c r="AM1153" s="11" t="s">
        <v>298</v>
      </c>
      <c r="AN1153" s="11"/>
      <c r="AO1153" s="11"/>
      <c r="AP1153" s="11"/>
      <c r="AQ1153" s="11"/>
      <c r="AR1153" s="11"/>
      <c r="AS1153" s="11"/>
      <c r="AT1153" s="11"/>
      <c r="AU1153" s="11"/>
      <c r="AV1153" s="11" t="s">
        <v>653</v>
      </c>
      <c r="AW1153" s="11" t="str">
        <f t="shared" si="351"/>
        <v>&lt;q=attr_atk&gt;&lt;c=A6EC41&gt;</v>
      </c>
      <c r="AX1153" s="11" t="str">
        <f ca="1">ROUND($J1153*100,2)&amp;"%"</f>
        <v>60%</v>
      </c>
      <c r="AY1153" s="11" t="s">
        <v>298</v>
      </c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 t="str">
        <f t="shared" si="339"/>
        <v>投掷旋转飞轮电锯，对多个敌人造成伤害</v>
      </c>
      <c r="BQ1153" s="11" t="str">
        <f ca="1" t="shared" si="347"/>
        <v>4级：多段伤害提升至&lt;q=attr_atk&gt;&lt;c=A6EC41&gt;370%&lt;/c&gt;，每秒造成的伤害提升至&lt;q=attr_atk&gt;&lt;c=A6EC41&gt;60%&lt;/c&gt;</v>
      </c>
      <c r="BR1153" s="1">
        <f t="shared" si="342"/>
        <v>2</v>
      </c>
      <c r="BS1153" s="1">
        <f t="shared" si="343"/>
        <v>204</v>
      </c>
      <c r="BT1153" s="1">
        <f>COUNTIF($BS$10:BS1153,601)</f>
        <v>24</v>
      </c>
      <c r="BU1153" s="1">
        <f t="shared" si="344"/>
        <v>0</v>
      </c>
    </row>
    <row r="1154" spans="2:73">
      <c r="B1154" s="1" t="str">
        <f t="shared" si="340"/>
        <v>SkillDescBrief4100502</v>
      </c>
      <c r="C1154" s="1" t="str">
        <f t="shared" si="341"/>
        <v>SkillDescDetail410050205</v>
      </c>
      <c r="D1154" s="3">
        <v>410050205</v>
      </c>
      <c r="E1154" s="3">
        <v>4100502</v>
      </c>
      <c r="F1154" s="3">
        <v>5</v>
      </c>
      <c r="G1154" s="3" t="s">
        <v>332</v>
      </c>
      <c r="H1154" s="3">
        <v>4.1</v>
      </c>
      <c r="I1154" s="3" t="s">
        <v>333</v>
      </c>
      <c r="J1154" s="3">
        <v>0.65</v>
      </c>
      <c r="K1154" s="3" t="s">
        <v>334</v>
      </c>
      <c r="L1154" s="3"/>
      <c r="M1154" s="3"/>
      <c r="N1154" s="3"/>
      <c r="O1154" s="3"/>
      <c r="P1154" s="3"/>
      <c r="Q1154" s="3" t="s">
        <v>335</v>
      </c>
      <c r="R1154" s="3"/>
      <c r="S1154" s="3" t="str">
        <f>IF(H1154="","",$B$2&amp;G1154&amp;$B$2&amp;$B$1&amp;H1154)</f>
        <v>"AtkPower":4.1</v>
      </c>
      <c r="T1154" s="3" t="str">
        <f>IF(J1154="","",$B$2&amp;I1154&amp;$B$2&amp;$B$1&amp;J1154)</f>
        <v>"BuffAtkPower":0.65</v>
      </c>
      <c r="U1154" s="3" t="str">
        <f>IF(L1154="","",$B$2&amp;K1154&amp;$B$2&amp;$B$1&amp;L1154)</f>
        <v/>
      </c>
      <c r="V1154" s="3" t="str">
        <f>IF(N1154="","",$B$2&amp;M1154&amp;$B$2&amp;$B$1&amp;N1154)</f>
        <v/>
      </c>
      <c r="W1154" s="3" t="str">
        <f>IF(P1154="","",$B$2&amp;O1154&amp;$B$2&amp;$B$1&amp;P1154)</f>
        <v/>
      </c>
      <c r="X1154" s="3" t="str">
        <f>IF(R1154="","",$B$2&amp;Q1154&amp;$B$2&amp;$B$1&amp;R1154)</f>
        <v/>
      </c>
      <c r="Y1154" s="3" t="str">
        <f t="shared" si="338"/>
        <v>{"AtkPower":4.1,"BuffAtkPower":0.65}</v>
      </c>
      <c r="Z1154" s="11" t="s">
        <v>649</v>
      </c>
      <c r="AA1154" s="11" t="str">
        <f t="shared" si="348"/>
        <v>5级：多段伤害提升至&lt;q=attr_atk&gt;&lt;c=A6EC41&gt;410%&lt;/c&gt;，每秒造成的伤害提升至&lt;q=attr_atk&gt;&lt;c=A6EC41&gt;65%&lt;/c&gt;</v>
      </c>
      <c r="AB1154" s="11"/>
      <c r="AC1154" s="11"/>
      <c r="AD1154" s="11">
        <v>5</v>
      </c>
      <c r="AE1154" s="11"/>
      <c r="AF1154" s="11" t="s">
        <v>345</v>
      </c>
      <c r="AG1154" s="11"/>
      <c r="AH1154" s="11"/>
      <c r="AI1154" s="11"/>
      <c r="AJ1154" s="11" t="s">
        <v>652</v>
      </c>
      <c r="AK1154" s="11" t="str">
        <f t="shared" si="352"/>
        <v>&lt;q=attr_atk&gt;&lt;c=A6EC41&gt;</v>
      </c>
      <c r="AL1154" s="11" t="str">
        <f t="shared" si="353"/>
        <v>410%</v>
      </c>
      <c r="AM1154" s="11" t="s">
        <v>298</v>
      </c>
      <c r="AN1154" s="11"/>
      <c r="AO1154" s="11"/>
      <c r="AP1154" s="11"/>
      <c r="AQ1154" s="11"/>
      <c r="AR1154" s="11"/>
      <c r="AS1154" s="11"/>
      <c r="AT1154" s="11"/>
      <c r="AU1154" s="11"/>
      <c r="AV1154" s="11" t="s">
        <v>653</v>
      </c>
      <c r="AW1154" s="11" t="str">
        <f t="shared" si="351"/>
        <v>&lt;q=attr_atk&gt;&lt;c=A6EC41&gt;</v>
      </c>
      <c r="AX1154" s="11" t="str">
        <f>ROUND($J1154*100,2)&amp;"%"</f>
        <v>65%</v>
      </c>
      <c r="AY1154" s="11" t="s">
        <v>298</v>
      </c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 t="str">
        <f t="shared" si="339"/>
        <v>投掷旋转飞轮电锯，对多个敌人造成伤害</v>
      </c>
      <c r="BQ1154" s="11" t="str">
        <f t="shared" si="347"/>
        <v>5级：多段伤害提升至&lt;q=attr_atk&gt;&lt;c=A6EC41&gt;410%&lt;/c&gt;，每秒造成的伤害提升至&lt;q=attr_atk&gt;&lt;c=A6EC41&gt;65%&lt;/c&gt;</v>
      </c>
      <c r="BR1154" s="1">
        <f t="shared" si="342"/>
        <v>2</v>
      </c>
      <c r="BS1154" s="1">
        <f t="shared" si="343"/>
        <v>205</v>
      </c>
      <c r="BT1154" s="1">
        <f>COUNTIF($BS$10:BS1154,601)</f>
        <v>24</v>
      </c>
      <c r="BU1154" s="1">
        <f t="shared" si="344"/>
        <v>0</v>
      </c>
    </row>
    <row r="1155" spans="2:73">
      <c r="B1155" s="1" t="str">
        <f t="shared" si="340"/>
        <v>SkillDescBrief// 经营被动</v>
      </c>
      <c r="C1155" s="1" t="str">
        <f t="shared" si="341"/>
        <v>SkillDescDetail// 经营被动</v>
      </c>
      <c r="D1155" s="7" t="s">
        <v>71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 t="str">
        <f t="shared" si="338"/>
        <v/>
      </c>
      <c r="Z1155" s="10" t="s">
        <v>336</v>
      </c>
      <c r="AA1155" s="10" t="str">
        <f t="shared" si="348"/>
        <v/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 t="str">
        <f t="shared" si="339"/>
        <v/>
      </c>
      <c r="BQ1155" s="10" t="str">
        <f t="shared" si="347"/>
        <v/>
      </c>
      <c r="BR1155" s="1">
        <f t="shared" si="342"/>
        <v>0</v>
      </c>
      <c r="BS1155" s="1">
        <f t="shared" si="343"/>
        <v>0</v>
      </c>
      <c r="BT1155" s="1">
        <f>COUNTIF($BS$10:BS1155,601)</f>
        <v>24</v>
      </c>
      <c r="BU1155" s="1">
        <f t="shared" si="344"/>
        <v>0</v>
      </c>
    </row>
    <row r="1156" spans="2:73">
      <c r="B1156" s="1" t="str">
        <f t="shared" si="340"/>
        <v>SkillDescBrief4100503</v>
      </c>
      <c r="C1156" s="1" t="str">
        <f t="shared" si="341"/>
        <v>SkillDescDetail410050301</v>
      </c>
      <c r="D1156" s="3">
        <v>410050301</v>
      </c>
      <c r="E1156" s="3">
        <v>4100503</v>
      </c>
      <c r="F1156" s="3">
        <v>1</v>
      </c>
      <c r="G1156" s="3" t="s">
        <v>332</v>
      </c>
      <c r="H1156" s="3"/>
      <c r="I1156" s="3" t="s">
        <v>333</v>
      </c>
      <c r="J1156" s="3"/>
      <c r="K1156" s="3" t="s">
        <v>334</v>
      </c>
      <c r="L1156" s="3"/>
      <c r="M1156" s="3"/>
      <c r="N1156" s="3"/>
      <c r="O1156" s="3"/>
      <c r="P1156" s="3"/>
      <c r="Q1156" s="3" t="s">
        <v>335</v>
      </c>
      <c r="R1156" s="3"/>
      <c r="S1156" s="3" t="str">
        <f>IF(H1156="","",$B$2&amp;G1156&amp;$B$2&amp;$B$1&amp;H1156)</f>
        <v/>
      </c>
      <c r="T1156" s="3" t="str">
        <f>IF(J1156="","",$B$2&amp;I1156&amp;$B$2&amp;$B$1&amp;J1156)</f>
        <v/>
      </c>
      <c r="U1156" s="3" t="str">
        <f>IF(L1156="","",$B$2&amp;K1156&amp;$B$2&amp;$B$1&amp;L1156)</f>
        <v/>
      </c>
      <c r="V1156" s="3" t="str">
        <f>IF(N1156="","",$B$2&amp;M1156&amp;$B$2&amp;$B$1&amp;N1156)</f>
        <v/>
      </c>
      <c r="W1156" s="3" t="str">
        <f>IF(P1156="","",$B$2&amp;O1156&amp;$B$2&amp;$B$1&amp;P1156)</f>
        <v/>
      </c>
      <c r="X1156" s="3" t="str">
        <f>IF(R1156="","",$B$2&amp;Q1156&amp;$B$2&amp;$B$1&amp;R1156)</f>
        <v/>
      </c>
      <c r="Y1156" s="3" t="str">
        <f t="shared" si="338"/>
        <v>{}</v>
      </c>
      <c r="Z1156" s="11" t="s">
        <v>358</v>
      </c>
      <c r="AA1156" s="11" t="str">
        <f t="shared" si="348"/>
        <v>放置在产业中时，产业收入提高&lt;c=A6EC41&gt;2&lt;/c&gt;倍，产业升级消耗减少&lt;c=A6EC41&gt;2&lt;/c&gt;倍</v>
      </c>
      <c r="AB1156" s="11"/>
      <c r="AC1156" s="11"/>
      <c r="AD1156" s="11"/>
      <c r="AE1156" s="11"/>
      <c r="AF1156" s="11"/>
      <c r="AG1156" s="11"/>
      <c r="AH1156" s="11"/>
      <c r="AI1156" s="11"/>
      <c r="AJ1156" s="11" t="s">
        <v>359</v>
      </c>
      <c r="AK1156" s="11" t="str">
        <f t="shared" ref="AK1156:AK1160" si="354">$B$6</f>
        <v>&lt;c=A6EC41&gt;</v>
      </c>
      <c r="AL1156" s="11">
        <v>2</v>
      </c>
      <c r="AM1156" s="11" t="s">
        <v>298</v>
      </c>
      <c r="AN1156" s="11" t="s">
        <v>360</v>
      </c>
      <c r="AO1156" s="11" t="s">
        <v>304</v>
      </c>
      <c r="AP1156" s="11">
        <v>2</v>
      </c>
      <c r="AQ1156" s="11" t="s">
        <v>298</v>
      </c>
      <c r="AR1156" s="11" t="s">
        <v>361</v>
      </c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 t="str">
        <f t="shared" si="339"/>
        <v>使产业收入提高，升级消耗减少</v>
      </c>
      <c r="BQ1156" s="11" t="str">
        <f t="shared" si="347"/>
        <v>放置在产业中时，产业收入提高&lt;c=A6EC41&gt;2&lt;/c&gt;倍，产业升级消耗减少&lt;c=A6EC41&gt;2&lt;/c&gt;倍</v>
      </c>
      <c r="BR1156" s="1">
        <f t="shared" si="342"/>
        <v>3</v>
      </c>
      <c r="BS1156" s="1">
        <f t="shared" si="343"/>
        <v>301</v>
      </c>
      <c r="BT1156" s="1">
        <f>COUNTIF($BS$10:BS1156,601)</f>
        <v>24</v>
      </c>
      <c r="BU1156" s="1">
        <f t="shared" si="344"/>
        <v>0</v>
      </c>
    </row>
    <row r="1157" spans="2:73">
      <c r="B1157" s="1" t="str">
        <f t="shared" si="340"/>
        <v>SkillDescBrief4100503</v>
      </c>
      <c r="C1157" s="1" t="str">
        <f t="shared" si="341"/>
        <v>SkillDescDetail410050302</v>
      </c>
      <c r="D1157" s="3">
        <v>410050302</v>
      </c>
      <c r="E1157" s="3">
        <v>4100503</v>
      </c>
      <c r="F1157" s="3">
        <v>2</v>
      </c>
      <c r="G1157" s="3" t="s">
        <v>332</v>
      </c>
      <c r="H1157" s="3"/>
      <c r="I1157" s="3" t="s">
        <v>333</v>
      </c>
      <c r="J1157" s="3"/>
      <c r="K1157" s="3" t="s">
        <v>334</v>
      </c>
      <c r="L1157" s="3"/>
      <c r="M1157" s="3"/>
      <c r="N1157" s="3"/>
      <c r="O1157" s="3"/>
      <c r="P1157" s="3"/>
      <c r="Q1157" s="3" t="s">
        <v>335</v>
      </c>
      <c r="R1157" s="3"/>
      <c r="S1157" s="3" t="str">
        <f>IF(H1157="","",$B$2&amp;G1157&amp;$B$2&amp;$B$1&amp;H1157)</f>
        <v/>
      </c>
      <c r="T1157" s="3" t="str">
        <f>IF(J1157="","",$B$2&amp;I1157&amp;$B$2&amp;$B$1&amp;J1157)</f>
        <v/>
      </c>
      <c r="U1157" s="3" t="str">
        <f>IF(L1157="","",$B$2&amp;K1157&amp;$B$2&amp;$B$1&amp;L1157)</f>
        <v/>
      </c>
      <c r="V1157" s="3" t="str">
        <f>IF(N1157="","",$B$2&amp;M1157&amp;$B$2&amp;$B$1&amp;N1157)</f>
        <v/>
      </c>
      <c r="W1157" s="3" t="str">
        <f>IF(P1157="","",$B$2&amp;O1157&amp;$B$2&amp;$B$1&amp;P1157)</f>
        <v/>
      </c>
      <c r="X1157" s="3" t="str">
        <f>IF(R1157="","",$B$2&amp;Q1157&amp;$B$2&amp;$B$1&amp;R1157)</f>
        <v/>
      </c>
      <c r="Y1157" s="3" t="str">
        <f t="shared" si="338"/>
        <v>{}</v>
      </c>
      <c r="Z1157" s="11" t="s">
        <v>358</v>
      </c>
      <c r="AA1157" s="11" t="str">
        <f t="shared" si="348"/>
        <v>2级：放置在产业中时，产业收入提高&lt;c=A6EC41&gt;8&lt;/c&gt;倍，产业升级消耗减少&lt;c=A6EC41&gt;8&lt;/c&gt;倍</v>
      </c>
      <c r="AB1157" s="11"/>
      <c r="AC1157" s="11"/>
      <c r="AD1157" s="11">
        <v>2</v>
      </c>
      <c r="AE1157" s="11"/>
      <c r="AF1157" s="11" t="s">
        <v>345</v>
      </c>
      <c r="AG1157" s="11"/>
      <c r="AH1157" s="11"/>
      <c r="AI1157" s="11"/>
      <c r="AJ1157" s="11" t="s">
        <v>359</v>
      </c>
      <c r="AK1157" s="11" t="str">
        <f t="shared" si="354"/>
        <v>&lt;c=A6EC41&gt;</v>
      </c>
      <c r="AL1157" s="11">
        <f>AL1156*4</f>
        <v>8</v>
      </c>
      <c r="AM1157" s="11" t="s">
        <v>298</v>
      </c>
      <c r="AN1157" s="11" t="s">
        <v>360</v>
      </c>
      <c r="AO1157" s="11" t="s">
        <v>304</v>
      </c>
      <c r="AP1157" s="11">
        <f>AP1156*4</f>
        <v>8</v>
      </c>
      <c r="AQ1157" s="11" t="s">
        <v>298</v>
      </c>
      <c r="AR1157" s="11" t="s">
        <v>361</v>
      </c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 t="str">
        <f t="shared" si="339"/>
        <v>使产业收入提高，升级消耗减少</v>
      </c>
      <c r="BQ1157" s="11" t="str">
        <f t="shared" si="347"/>
        <v>2级：放置在产业中时，产业收入提高&lt;c=A6EC41&gt;8&lt;/c&gt;倍，产业升级消耗减少&lt;c=A6EC41&gt;8&lt;/c&gt;倍</v>
      </c>
      <c r="BR1157" s="1">
        <f t="shared" si="342"/>
        <v>3</v>
      </c>
      <c r="BS1157" s="1">
        <f t="shared" si="343"/>
        <v>302</v>
      </c>
      <c r="BT1157" s="1">
        <f>COUNTIF($BS$10:BS1157,601)</f>
        <v>24</v>
      </c>
      <c r="BU1157" s="1">
        <f t="shared" si="344"/>
        <v>0</v>
      </c>
    </row>
    <row r="1158" spans="2:73">
      <c r="B1158" s="1" t="str">
        <f t="shared" si="340"/>
        <v>SkillDescBrief4100503</v>
      </c>
      <c r="C1158" s="1" t="str">
        <f t="shared" si="341"/>
        <v>SkillDescDetail410050303</v>
      </c>
      <c r="D1158" s="3">
        <v>410050303</v>
      </c>
      <c r="E1158" s="3">
        <v>4100503</v>
      </c>
      <c r="F1158" s="3">
        <v>3</v>
      </c>
      <c r="G1158" s="3" t="s">
        <v>332</v>
      </c>
      <c r="H1158" s="3"/>
      <c r="I1158" s="3" t="s">
        <v>333</v>
      </c>
      <c r="J1158" s="3"/>
      <c r="K1158" s="3" t="s">
        <v>334</v>
      </c>
      <c r="L1158" s="3"/>
      <c r="M1158" s="3"/>
      <c r="N1158" s="3"/>
      <c r="O1158" s="3"/>
      <c r="P1158" s="3"/>
      <c r="Q1158" s="3" t="s">
        <v>335</v>
      </c>
      <c r="R1158" s="3"/>
      <c r="S1158" s="3" t="str">
        <f>IF(H1158="","",$B$2&amp;G1158&amp;$B$2&amp;$B$1&amp;H1158)</f>
        <v/>
      </c>
      <c r="T1158" s="3" t="str">
        <f>IF(J1158="","",$B$2&amp;I1158&amp;$B$2&amp;$B$1&amp;J1158)</f>
        <v/>
      </c>
      <c r="U1158" s="3" t="str">
        <f>IF(L1158="","",$B$2&amp;K1158&amp;$B$2&amp;$B$1&amp;L1158)</f>
        <v/>
      </c>
      <c r="V1158" s="3" t="str">
        <f>IF(N1158="","",$B$2&amp;M1158&amp;$B$2&amp;$B$1&amp;N1158)</f>
        <v/>
      </c>
      <c r="W1158" s="3" t="str">
        <f>IF(P1158="","",$B$2&amp;O1158&amp;$B$2&amp;$B$1&amp;P1158)</f>
        <v/>
      </c>
      <c r="X1158" s="3" t="str">
        <f>IF(R1158="","",$B$2&amp;Q1158&amp;$B$2&amp;$B$1&amp;R1158)</f>
        <v/>
      </c>
      <c r="Y1158" s="3" t="str">
        <f t="shared" si="338"/>
        <v>{}</v>
      </c>
      <c r="Z1158" s="11" t="s">
        <v>358</v>
      </c>
      <c r="AA1158" s="11" t="str">
        <f t="shared" si="348"/>
        <v>3级：放置在产业中时，产业收入提高&lt;c=A6EC41&gt;32&lt;/c&gt;倍，产业升级消耗减少&lt;c=A6EC41&gt;32&lt;/c&gt;倍</v>
      </c>
      <c r="AB1158" s="11"/>
      <c r="AC1158" s="11"/>
      <c r="AD1158" s="11">
        <v>3</v>
      </c>
      <c r="AE1158" s="11"/>
      <c r="AF1158" s="11" t="s">
        <v>345</v>
      </c>
      <c r="AG1158" s="11"/>
      <c r="AH1158" s="11"/>
      <c r="AI1158" s="11"/>
      <c r="AJ1158" s="11" t="s">
        <v>359</v>
      </c>
      <c r="AK1158" s="11" t="str">
        <f t="shared" si="354"/>
        <v>&lt;c=A6EC41&gt;</v>
      </c>
      <c r="AL1158" s="11">
        <f>AL1157*4</f>
        <v>32</v>
      </c>
      <c r="AM1158" s="11" t="s">
        <v>298</v>
      </c>
      <c r="AN1158" s="11" t="s">
        <v>360</v>
      </c>
      <c r="AO1158" s="11" t="s">
        <v>304</v>
      </c>
      <c r="AP1158" s="11">
        <f>AP1157*4</f>
        <v>32</v>
      </c>
      <c r="AQ1158" s="11" t="s">
        <v>298</v>
      </c>
      <c r="AR1158" s="11" t="s">
        <v>361</v>
      </c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 t="str">
        <f t="shared" si="339"/>
        <v>使产业收入提高，升级消耗减少</v>
      </c>
      <c r="BQ1158" s="11" t="str">
        <f t="shared" si="347"/>
        <v>3级：放置在产业中时，产业收入提高&lt;c=A6EC41&gt;32&lt;/c&gt;倍，产业升级消耗减少&lt;c=A6EC41&gt;32&lt;/c&gt;倍</v>
      </c>
      <c r="BR1158" s="1">
        <f t="shared" si="342"/>
        <v>3</v>
      </c>
      <c r="BS1158" s="1">
        <f t="shared" si="343"/>
        <v>303</v>
      </c>
      <c r="BT1158" s="1">
        <f>COUNTIF($BS$10:BS1158,601)</f>
        <v>24</v>
      </c>
      <c r="BU1158" s="1">
        <f t="shared" si="344"/>
        <v>0</v>
      </c>
    </row>
    <row r="1159" spans="2:73">
      <c r="B1159" s="1" t="str">
        <f t="shared" si="340"/>
        <v>SkillDescBrief4100503</v>
      </c>
      <c r="C1159" s="1" t="str">
        <f t="shared" si="341"/>
        <v>SkillDescDetail410050304</v>
      </c>
      <c r="D1159" s="3">
        <v>410050304</v>
      </c>
      <c r="E1159" s="3">
        <v>4100503</v>
      </c>
      <c r="F1159" s="3">
        <v>4</v>
      </c>
      <c r="G1159" s="3" t="s">
        <v>332</v>
      </c>
      <c r="H1159" s="3"/>
      <c r="I1159" s="3" t="s">
        <v>333</v>
      </c>
      <c r="J1159" s="3"/>
      <c r="K1159" s="3" t="s">
        <v>334</v>
      </c>
      <c r="L1159" s="3"/>
      <c r="M1159" s="3"/>
      <c r="N1159" s="3"/>
      <c r="O1159" s="3"/>
      <c r="P1159" s="3"/>
      <c r="Q1159" s="3" t="s">
        <v>335</v>
      </c>
      <c r="R1159" s="3"/>
      <c r="S1159" s="3" t="str">
        <f>IF(H1159="","",$B$2&amp;G1159&amp;$B$2&amp;$B$1&amp;H1159)</f>
        <v/>
      </c>
      <c r="T1159" s="3" t="str">
        <f>IF(J1159="","",$B$2&amp;I1159&amp;$B$2&amp;$B$1&amp;J1159)</f>
        <v/>
      </c>
      <c r="U1159" s="3" t="str">
        <f>IF(L1159="","",$B$2&amp;K1159&amp;$B$2&amp;$B$1&amp;L1159)</f>
        <v/>
      </c>
      <c r="V1159" s="3" t="str">
        <f>IF(N1159="","",$B$2&amp;M1159&amp;$B$2&amp;$B$1&amp;N1159)</f>
        <v/>
      </c>
      <c r="W1159" s="3" t="str">
        <f>IF(P1159="","",$B$2&amp;O1159&amp;$B$2&amp;$B$1&amp;P1159)</f>
        <v/>
      </c>
      <c r="X1159" s="3" t="str">
        <f>IF(R1159="","",$B$2&amp;Q1159&amp;$B$2&amp;$B$1&amp;R1159)</f>
        <v/>
      </c>
      <c r="Y1159" s="3" t="str">
        <f t="shared" si="338"/>
        <v>{}</v>
      </c>
      <c r="Z1159" s="11" t="s">
        <v>358</v>
      </c>
      <c r="AA1159" s="11" t="str">
        <f t="shared" si="348"/>
        <v>4级：放置在产业中时，产业收入提高&lt;c=A6EC41&gt;64&lt;/c&gt;倍，产业升级消耗减少&lt;c=A6EC41&gt;64&lt;/c&gt;倍</v>
      </c>
      <c r="AB1159" s="11"/>
      <c r="AC1159" s="11"/>
      <c r="AD1159" s="11">
        <v>4</v>
      </c>
      <c r="AE1159" s="11"/>
      <c r="AF1159" s="11" t="s">
        <v>345</v>
      </c>
      <c r="AG1159" s="11"/>
      <c r="AH1159" s="11"/>
      <c r="AI1159" s="11"/>
      <c r="AJ1159" s="11" t="s">
        <v>359</v>
      </c>
      <c r="AK1159" s="11" t="str">
        <f t="shared" si="354"/>
        <v>&lt;c=A6EC41&gt;</v>
      </c>
      <c r="AL1159" s="11">
        <v>64</v>
      </c>
      <c r="AM1159" s="11" t="s">
        <v>298</v>
      </c>
      <c r="AN1159" s="11" t="s">
        <v>360</v>
      </c>
      <c r="AO1159" s="11" t="s">
        <v>304</v>
      </c>
      <c r="AP1159" s="11">
        <v>64</v>
      </c>
      <c r="AQ1159" s="11" t="s">
        <v>298</v>
      </c>
      <c r="AR1159" s="11" t="s">
        <v>361</v>
      </c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 t="str">
        <f t="shared" si="339"/>
        <v>使产业收入提高，升级消耗减少</v>
      </c>
      <c r="BQ1159" s="11" t="str">
        <f t="shared" si="347"/>
        <v>4级：放置在产业中时，产业收入提高&lt;c=A6EC41&gt;64&lt;/c&gt;倍，产业升级消耗减少&lt;c=A6EC41&gt;64&lt;/c&gt;倍</v>
      </c>
      <c r="BR1159" s="1">
        <f t="shared" si="342"/>
        <v>3</v>
      </c>
      <c r="BS1159" s="1">
        <f t="shared" si="343"/>
        <v>304</v>
      </c>
      <c r="BT1159" s="1">
        <f>COUNTIF($BS$10:BS1159,601)</f>
        <v>24</v>
      </c>
      <c r="BU1159" s="1">
        <f t="shared" si="344"/>
        <v>0</v>
      </c>
    </row>
    <row r="1160" spans="2:73">
      <c r="B1160" s="1" t="str">
        <f t="shared" si="340"/>
        <v>SkillDescBrief4100503</v>
      </c>
      <c r="C1160" s="1" t="str">
        <f t="shared" si="341"/>
        <v>SkillDescDetail410050305</v>
      </c>
      <c r="D1160" s="3">
        <v>410050305</v>
      </c>
      <c r="E1160" s="3">
        <v>4100503</v>
      </c>
      <c r="F1160" s="3">
        <v>5</v>
      </c>
      <c r="G1160" s="3" t="s">
        <v>332</v>
      </c>
      <c r="H1160" s="3"/>
      <c r="I1160" s="3" t="s">
        <v>333</v>
      </c>
      <c r="J1160" s="3"/>
      <c r="K1160" s="3" t="s">
        <v>334</v>
      </c>
      <c r="L1160" s="3"/>
      <c r="M1160" s="3"/>
      <c r="N1160" s="3"/>
      <c r="O1160" s="3"/>
      <c r="P1160" s="3"/>
      <c r="Q1160" s="3" t="s">
        <v>335</v>
      </c>
      <c r="R1160" s="3"/>
      <c r="S1160" s="3" t="str">
        <f>IF(H1160="","",$B$2&amp;G1160&amp;$B$2&amp;$B$1&amp;H1160)</f>
        <v/>
      </c>
      <c r="T1160" s="3" t="str">
        <f>IF(J1160="","",$B$2&amp;I1160&amp;$B$2&amp;$B$1&amp;J1160)</f>
        <v/>
      </c>
      <c r="U1160" s="3" t="str">
        <f>IF(L1160="","",$B$2&amp;K1160&amp;$B$2&amp;$B$1&amp;L1160)</f>
        <v/>
      </c>
      <c r="V1160" s="3" t="str">
        <f>IF(N1160="","",$B$2&amp;M1160&amp;$B$2&amp;$B$1&amp;N1160)</f>
        <v/>
      </c>
      <c r="W1160" s="3" t="str">
        <f>IF(P1160="","",$B$2&amp;O1160&amp;$B$2&amp;$B$1&amp;P1160)</f>
        <v/>
      </c>
      <c r="X1160" s="3" t="str">
        <f>IF(R1160="","",$B$2&amp;Q1160&amp;$B$2&amp;$B$1&amp;R1160)</f>
        <v/>
      </c>
      <c r="Y1160" s="3" t="str">
        <f t="shared" si="338"/>
        <v>{}</v>
      </c>
      <c r="Z1160" s="11" t="s">
        <v>358</v>
      </c>
      <c r="AA1160" s="11" t="str">
        <f t="shared" si="348"/>
        <v>5级：放置在产业中时，产业收入提高&lt;c=A6EC41&gt;128&lt;/c&gt;倍，产业升级消耗减少&lt;c=A6EC41&gt;128&lt;/c&gt;倍</v>
      </c>
      <c r="AB1160" s="11"/>
      <c r="AC1160" s="11"/>
      <c r="AD1160" s="11">
        <v>5</v>
      </c>
      <c r="AE1160" s="11"/>
      <c r="AF1160" s="11" t="s">
        <v>345</v>
      </c>
      <c r="AG1160" s="11"/>
      <c r="AH1160" s="11"/>
      <c r="AI1160" s="11"/>
      <c r="AJ1160" s="11" t="s">
        <v>359</v>
      </c>
      <c r="AK1160" s="11" t="str">
        <f t="shared" si="354"/>
        <v>&lt;c=A6EC41&gt;</v>
      </c>
      <c r="AL1160" s="11">
        <v>128</v>
      </c>
      <c r="AM1160" s="11" t="s">
        <v>298</v>
      </c>
      <c r="AN1160" s="11" t="s">
        <v>360</v>
      </c>
      <c r="AO1160" s="11" t="s">
        <v>304</v>
      </c>
      <c r="AP1160" s="11">
        <v>128</v>
      </c>
      <c r="AQ1160" s="11" t="s">
        <v>298</v>
      </c>
      <c r="AR1160" s="11" t="s">
        <v>361</v>
      </c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 t="str">
        <f t="shared" si="339"/>
        <v>使产业收入提高，升级消耗减少</v>
      </c>
      <c r="BQ1160" s="11" t="str">
        <f t="shared" si="347"/>
        <v>5级：放置在产业中时，产业收入提高&lt;c=A6EC41&gt;128&lt;/c&gt;倍，产业升级消耗减少&lt;c=A6EC41&gt;128&lt;/c&gt;倍</v>
      </c>
      <c r="BR1160" s="1">
        <f t="shared" si="342"/>
        <v>3</v>
      </c>
      <c r="BS1160" s="1">
        <f t="shared" si="343"/>
        <v>305</v>
      </c>
      <c r="BT1160" s="1">
        <f>COUNTIF($BS$10:BS1160,601)</f>
        <v>24</v>
      </c>
      <c r="BU1160" s="1">
        <f t="shared" si="344"/>
        <v>0</v>
      </c>
    </row>
    <row r="1161" spans="2:73">
      <c r="B1161" s="1" t="str">
        <f t="shared" si="340"/>
        <v>SkillDescBrief// 战斗被动</v>
      </c>
      <c r="C1161" s="1" t="str">
        <f t="shared" si="341"/>
        <v>SkillDescDetail// 战斗被动1</v>
      </c>
      <c r="D1161" s="7" t="s">
        <v>337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 t="str">
        <f t="shared" si="338"/>
        <v/>
      </c>
      <c r="Z1161" s="10" t="s">
        <v>336</v>
      </c>
      <c r="AA1161" s="10" t="str">
        <f t="shared" si="348"/>
        <v/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 t="str">
        <f t="shared" si="339"/>
        <v/>
      </c>
      <c r="BQ1161" s="10" t="str">
        <f t="shared" si="347"/>
        <v/>
      </c>
      <c r="BR1161" s="1">
        <f t="shared" si="342"/>
        <v>0</v>
      </c>
      <c r="BS1161" s="1">
        <f t="shared" si="343"/>
        <v>0</v>
      </c>
      <c r="BT1161" s="1">
        <f>COUNTIF($BS$10:BS1161,601)</f>
        <v>24</v>
      </c>
      <c r="BU1161" s="1">
        <f t="shared" si="344"/>
        <v>0</v>
      </c>
    </row>
    <row r="1162" spans="2:73">
      <c r="B1162" s="1" t="str">
        <f t="shared" si="340"/>
        <v>SkillDescBrief4100504</v>
      </c>
      <c r="C1162" s="1" t="str">
        <f t="shared" si="341"/>
        <v>SkillDescDetail410050401</v>
      </c>
      <c r="D1162" s="3">
        <v>410050401</v>
      </c>
      <c r="E1162" s="3">
        <v>4100504</v>
      </c>
      <c r="F1162" s="3">
        <v>1</v>
      </c>
      <c r="G1162" s="3" t="s">
        <v>332</v>
      </c>
      <c r="H1162" s="3">
        <f ca="1">ROUND(_xlfn.XLOOKUP($F1162,$D$1:$D$5,$E$1:$E$5)*OFFSET(H1162,5-F1162,0)/0.05,0)*0.05</f>
        <v>0.65</v>
      </c>
      <c r="I1162" s="3" t="s">
        <v>333</v>
      </c>
      <c r="J1162" s="3"/>
      <c r="K1162" s="3" t="s">
        <v>334</v>
      </c>
      <c r="L1162" s="3"/>
      <c r="M1162" s="3"/>
      <c r="N1162" s="3"/>
      <c r="O1162" s="3"/>
      <c r="P1162" s="3"/>
      <c r="Q1162" s="3" t="s">
        <v>335</v>
      </c>
      <c r="R1162" s="3"/>
      <c r="S1162" s="3" t="str">
        <f ca="1">IF(H1162="","",$B$2&amp;G1162&amp;$B$2&amp;$B$1&amp;H1162)</f>
        <v>"AtkPower":0.65</v>
      </c>
      <c r="T1162" s="3" t="str">
        <f>IF(J1162="","",$B$2&amp;I1162&amp;$B$2&amp;$B$1&amp;J1162)</f>
        <v/>
      </c>
      <c r="U1162" s="3" t="str">
        <f>IF(L1162="","",$B$2&amp;K1162&amp;$B$2&amp;$B$1&amp;L1162)</f>
        <v/>
      </c>
      <c r="V1162" s="3" t="str">
        <f>IF(N1162="","",$B$2&amp;M1162&amp;$B$2&amp;$B$1&amp;N1162)</f>
        <v/>
      </c>
      <c r="W1162" s="3" t="str">
        <f>IF(P1162="","",$B$2&amp;O1162&amp;$B$2&amp;$B$1&amp;P1162)</f>
        <v/>
      </c>
      <c r="X1162" s="3" t="str">
        <f>IF(R1162="","",$B$2&amp;Q1162&amp;$B$2&amp;$B$1&amp;R1162)</f>
        <v/>
      </c>
      <c r="Y1162" s="3" t="str">
        <f ca="1" t="shared" ref="Y1162:Y1225" si="355">IF(E1162="","",$A$3&amp;_xlfn.TEXTJOIN($C$1,1,S1162:X1162)&amp;$A$4)</f>
        <v>{"AtkPower":0.65}</v>
      </c>
      <c r="Z1162" s="11" t="s">
        <v>654</v>
      </c>
      <c r="AA1162" s="11" t="str">
        <f ca="1" t="shared" si="348"/>
        <v>核心技能造成伤害的&lt;c=A6EC41&gt;65%&lt;/c&gt;转化为护盾</v>
      </c>
      <c r="AB1162" s="11"/>
      <c r="AC1162" s="11"/>
      <c r="AD1162" s="11"/>
      <c r="AE1162" s="11"/>
      <c r="AF1162" s="11"/>
      <c r="AG1162" s="11"/>
      <c r="AH1162" s="11"/>
      <c r="AI1162" s="11"/>
      <c r="AJ1162" s="11" t="s">
        <v>655</v>
      </c>
      <c r="AK1162" s="11" t="str">
        <f>$B$6</f>
        <v>&lt;c=A6EC41&gt;</v>
      </c>
      <c r="AL1162" s="11" t="str">
        <f ca="1" t="shared" ref="AL1162:AL1166" si="356">ROUND($H1162*100,2)&amp;"%"</f>
        <v>65%</v>
      </c>
      <c r="AM1162" s="11" t="s">
        <v>298</v>
      </c>
      <c r="AN1162" s="11" t="s">
        <v>656</v>
      </c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 t="str">
        <f t="shared" ref="BP1162:BP1225" si="357">Z1162</f>
        <v>核心技能造成伤害可以转化为护盾</v>
      </c>
      <c r="BQ1162" s="11" t="str">
        <f ca="1" t="shared" si="347"/>
        <v>核心技能造成伤害的&lt;c=A6EC41&gt;65%&lt;/c&gt;转化为护盾</v>
      </c>
      <c r="BR1162" s="1">
        <f t="shared" si="342"/>
        <v>4</v>
      </c>
      <c r="BS1162" s="1">
        <f t="shared" si="343"/>
        <v>401</v>
      </c>
      <c r="BT1162" s="1">
        <f>COUNTIF($BS$10:BS1162,601)</f>
        <v>24</v>
      </c>
      <c r="BU1162" s="1">
        <f t="shared" si="344"/>
        <v>0</v>
      </c>
    </row>
    <row r="1163" spans="2:73">
      <c r="B1163" s="1" t="str">
        <f t="shared" ref="B1163:B1226" si="358">$C$3&amp;LEFT($D1163,7)</f>
        <v>SkillDescBrief4100504</v>
      </c>
      <c r="C1163" s="1" t="str">
        <f t="shared" ref="C1163:C1226" si="359">$C$4&amp;$D1163</f>
        <v>SkillDescDetail410050402</v>
      </c>
      <c r="D1163" s="3">
        <v>410050402</v>
      </c>
      <c r="E1163" s="3">
        <v>4100504</v>
      </c>
      <c r="F1163" s="3">
        <v>2</v>
      </c>
      <c r="G1163" s="3" t="s">
        <v>332</v>
      </c>
      <c r="H1163" s="3">
        <f ca="1">ROUND(_xlfn.XLOOKUP($F1163,$D$1:$D$5,$E$1:$E$5)*OFFSET(H1163,5-F1163,0)/0.05,0)*0.05</f>
        <v>0.7</v>
      </c>
      <c r="I1163" s="3" t="s">
        <v>333</v>
      </c>
      <c r="J1163" s="3"/>
      <c r="K1163" s="3" t="s">
        <v>334</v>
      </c>
      <c r="L1163" s="3"/>
      <c r="M1163" s="3"/>
      <c r="N1163" s="3"/>
      <c r="O1163" s="3"/>
      <c r="P1163" s="3"/>
      <c r="Q1163" s="3" t="s">
        <v>335</v>
      </c>
      <c r="R1163" s="3"/>
      <c r="S1163" s="3" t="str">
        <f ca="1">IF(H1163="","",$B$2&amp;G1163&amp;$B$2&amp;$B$1&amp;H1163)</f>
        <v>"AtkPower":0.7</v>
      </c>
      <c r="T1163" s="3" t="str">
        <f>IF(J1163="","",$B$2&amp;I1163&amp;$B$2&amp;$B$1&amp;J1163)</f>
        <v/>
      </c>
      <c r="U1163" s="3" t="str">
        <f>IF(L1163="","",$B$2&amp;K1163&amp;$B$2&amp;$B$1&amp;L1163)</f>
        <v/>
      </c>
      <c r="V1163" s="3" t="str">
        <f>IF(N1163="","",$B$2&amp;M1163&amp;$B$2&amp;$B$1&amp;N1163)</f>
        <v/>
      </c>
      <c r="W1163" s="3" t="str">
        <f>IF(P1163="","",$B$2&amp;O1163&amp;$B$2&amp;$B$1&amp;P1163)</f>
        <v/>
      </c>
      <c r="X1163" s="3" t="str">
        <f>IF(R1163="","",$B$2&amp;Q1163&amp;$B$2&amp;$B$1&amp;R1163)</f>
        <v/>
      </c>
      <c r="Y1163" s="3" t="str">
        <f ca="1" t="shared" si="355"/>
        <v>{"AtkPower":0.7}</v>
      </c>
      <c r="Z1163" s="11" t="s">
        <v>654</v>
      </c>
      <c r="AA1163" s="11" t="str">
        <f ca="1" t="shared" si="348"/>
        <v>2级：根据伤害转化护盾的比例提高至&lt;q=attr_atk&gt;&lt;c=A6EC41&gt;70%&lt;/c&gt;</v>
      </c>
      <c r="AB1163" s="11"/>
      <c r="AC1163" s="11"/>
      <c r="AD1163" s="11">
        <v>2</v>
      </c>
      <c r="AE1163" s="11"/>
      <c r="AF1163" s="11" t="s">
        <v>345</v>
      </c>
      <c r="AG1163" s="11"/>
      <c r="AH1163" s="11"/>
      <c r="AI1163" s="11"/>
      <c r="AJ1163" s="11" t="s">
        <v>657</v>
      </c>
      <c r="AK1163" s="11" t="str">
        <f t="shared" ref="AK1163:AK1166" si="360">$B$8&amp;$B$6</f>
        <v>&lt;q=attr_atk&gt;&lt;c=A6EC41&gt;</v>
      </c>
      <c r="AL1163" s="11" t="str">
        <f ca="1" t="shared" si="356"/>
        <v>70%</v>
      </c>
      <c r="AM1163" s="11" t="s">
        <v>298</v>
      </c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 t="str">
        <f t="shared" si="357"/>
        <v>核心技能造成伤害可以转化为护盾</v>
      </c>
      <c r="BQ1163" s="11" t="str">
        <f ca="1" t="shared" si="347"/>
        <v>2级：根据伤害转化护盾的比例提高至&lt;q=attr_atk&gt;&lt;c=A6EC41&gt;70%&lt;/c&gt;</v>
      </c>
      <c r="BR1163" s="1">
        <f t="shared" ref="BR1163:BR1226" si="361">MOD(E1163,100)</f>
        <v>4</v>
      </c>
      <c r="BS1163" s="1">
        <f t="shared" ref="BS1163:BS1226" si="362">BR1163*100+F1163</f>
        <v>402</v>
      </c>
      <c r="BT1163" s="1">
        <f>COUNTIF($BS$10:BS1163,601)</f>
        <v>24</v>
      </c>
      <c r="BU1163" s="1">
        <f t="shared" ref="BU1163:BU1226" si="363">IF(MOD(BT1163,2)=0,0,1)</f>
        <v>0</v>
      </c>
    </row>
    <row r="1164" spans="2:73">
      <c r="B1164" s="1" t="str">
        <f t="shared" si="358"/>
        <v>SkillDescBrief4100504</v>
      </c>
      <c r="C1164" s="1" t="str">
        <f t="shared" si="359"/>
        <v>SkillDescDetail410050403</v>
      </c>
      <c r="D1164" s="3">
        <v>410050403</v>
      </c>
      <c r="E1164" s="3">
        <v>4100504</v>
      </c>
      <c r="F1164" s="3">
        <v>3</v>
      </c>
      <c r="G1164" s="3" t="s">
        <v>332</v>
      </c>
      <c r="H1164" s="3">
        <v>0.75</v>
      </c>
      <c r="I1164" s="3" t="s">
        <v>333</v>
      </c>
      <c r="J1164" s="3"/>
      <c r="K1164" s="3" t="s">
        <v>334</v>
      </c>
      <c r="L1164" s="3"/>
      <c r="M1164" s="3"/>
      <c r="N1164" s="3"/>
      <c r="O1164" s="3"/>
      <c r="P1164" s="3"/>
      <c r="Q1164" s="3" t="s">
        <v>335</v>
      </c>
      <c r="R1164" s="3"/>
      <c r="S1164" s="3" t="str">
        <f>IF(H1164="","",$B$2&amp;G1164&amp;$B$2&amp;$B$1&amp;H1164)</f>
        <v>"AtkPower":0.75</v>
      </c>
      <c r="T1164" s="3" t="str">
        <f>IF(J1164="","",$B$2&amp;I1164&amp;$B$2&amp;$B$1&amp;J1164)</f>
        <v/>
      </c>
      <c r="U1164" s="3" t="str">
        <f>IF(L1164="","",$B$2&amp;K1164&amp;$B$2&amp;$B$1&amp;L1164)</f>
        <v/>
      </c>
      <c r="V1164" s="3" t="str">
        <f>IF(N1164="","",$B$2&amp;M1164&amp;$B$2&amp;$B$1&amp;N1164)</f>
        <v/>
      </c>
      <c r="W1164" s="3" t="str">
        <f>IF(P1164="","",$B$2&amp;O1164&amp;$B$2&amp;$B$1&amp;P1164)</f>
        <v/>
      </c>
      <c r="X1164" s="3" t="str">
        <f>IF(R1164="","",$B$2&amp;Q1164&amp;$B$2&amp;$B$1&amp;R1164)</f>
        <v/>
      </c>
      <c r="Y1164" s="3" t="str">
        <f t="shared" si="355"/>
        <v>{"AtkPower":0.75}</v>
      </c>
      <c r="Z1164" s="11" t="s">
        <v>654</v>
      </c>
      <c r="AA1164" s="11" t="str">
        <f t="shared" si="348"/>
        <v>3级：根据伤害转化护盾的比例提高至&lt;q=attr_atk&gt;&lt;c=A6EC41&gt;75%&lt;/c&gt;</v>
      </c>
      <c r="AB1164" s="11"/>
      <c r="AC1164" s="11"/>
      <c r="AD1164" s="11">
        <v>3</v>
      </c>
      <c r="AE1164" s="11"/>
      <c r="AF1164" s="11" t="s">
        <v>345</v>
      </c>
      <c r="AG1164" s="11"/>
      <c r="AH1164" s="11"/>
      <c r="AI1164" s="11"/>
      <c r="AJ1164" s="11" t="s">
        <v>657</v>
      </c>
      <c r="AK1164" s="11" t="str">
        <f t="shared" si="360"/>
        <v>&lt;q=attr_atk&gt;&lt;c=A6EC41&gt;</v>
      </c>
      <c r="AL1164" s="11" t="str">
        <f t="shared" si="356"/>
        <v>75%</v>
      </c>
      <c r="AM1164" s="11" t="s">
        <v>298</v>
      </c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 t="str">
        <f t="shared" si="357"/>
        <v>核心技能造成伤害可以转化为护盾</v>
      </c>
      <c r="BQ1164" s="11" t="str">
        <f t="shared" si="347"/>
        <v>3级：根据伤害转化护盾的比例提高至&lt;q=attr_atk&gt;&lt;c=A6EC41&gt;75%&lt;/c&gt;</v>
      </c>
      <c r="BR1164" s="1">
        <f t="shared" si="361"/>
        <v>4</v>
      </c>
      <c r="BS1164" s="1">
        <f t="shared" si="362"/>
        <v>403</v>
      </c>
      <c r="BT1164" s="1">
        <f>COUNTIF($BS$10:BS1164,601)</f>
        <v>24</v>
      </c>
      <c r="BU1164" s="1">
        <f t="shared" si="363"/>
        <v>0</v>
      </c>
    </row>
    <row r="1165" spans="2:73">
      <c r="B1165" s="1" t="str">
        <f t="shared" si="358"/>
        <v>SkillDescBrief4100504</v>
      </c>
      <c r="C1165" s="1" t="str">
        <f t="shared" si="359"/>
        <v>SkillDescDetail410050404</v>
      </c>
      <c r="D1165" s="3">
        <v>410050404</v>
      </c>
      <c r="E1165" s="3">
        <v>4100504</v>
      </c>
      <c r="F1165" s="3">
        <v>4</v>
      </c>
      <c r="G1165" s="3" t="s">
        <v>332</v>
      </c>
      <c r="H1165" s="3">
        <f ca="1">ROUND(_xlfn.XLOOKUP($F1165,$D$1:$D$5,$E$1:$E$5)*OFFSET(H1165,5-F1165,0)/0.05,0)*0.05</f>
        <v>0.8</v>
      </c>
      <c r="I1165" s="3" t="s">
        <v>333</v>
      </c>
      <c r="J1165" s="3"/>
      <c r="K1165" s="3" t="s">
        <v>334</v>
      </c>
      <c r="L1165" s="3"/>
      <c r="M1165" s="3"/>
      <c r="N1165" s="3"/>
      <c r="O1165" s="3"/>
      <c r="P1165" s="3"/>
      <c r="Q1165" s="3" t="s">
        <v>335</v>
      </c>
      <c r="R1165" s="3"/>
      <c r="S1165" s="3" t="str">
        <f ca="1">IF(H1165="","",$B$2&amp;G1165&amp;$B$2&amp;$B$1&amp;H1165)</f>
        <v>"AtkPower":0.8</v>
      </c>
      <c r="T1165" s="3" t="str">
        <f>IF(J1165="","",$B$2&amp;I1165&amp;$B$2&amp;$B$1&amp;J1165)</f>
        <v/>
      </c>
      <c r="U1165" s="3" t="str">
        <f>IF(L1165="","",$B$2&amp;K1165&amp;$B$2&amp;$B$1&amp;L1165)</f>
        <v/>
      </c>
      <c r="V1165" s="3" t="str">
        <f>IF(N1165="","",$B$2&amp;M1165&amp;$B$2&amp;$B$1&amp;N1165)</f>
        <v/>
      </c>
      <c r="W1165" s="3" t="str">
        <f>IF(P1165="","",$B$2&amp;O1165&amp;$B$2&amp;$B$1&amp;P1165)</f>
        <v/>
      </c>
      <c r="X1165" s="3" t="str">
        <f>IF(R1165="","",$B$2&amp;Q1165&amp;$B$2&amp;$B$1&amp;R1165)</f>
        <v/>
      </c>
      <c r="Y1165" s="3" t="str">
        <f ca="1" t="shared" si="355"/>
        <v>{"AtkPower":0.8}</v>
      </c>
      <c r="Z1165" s="11" t="s">
        <v>654</v>
      </c>
      <c r="AA1165" s="11" t="str">
        <f ca="1" t="shared" si="348"/>
        <v>4级：根据伤害转化护盾的比例提高至&lt;q=attr_atk&gt;&lt;c=A6EC41&gt;80%&lt;/c&gt;</v>
      </c>
      <c r="AB1165" s="11"/>
      <c r="AC1165" s="11"/>
      <c r="AD1165" s="11">
        <v>4</v>
      </c>
      <c r="AE1165" s="11"/>
      <c r="AF1165" s="11" t="s">
        <v>345</v>
      </c>
      <c r="AG1165" s="11"/>
      <c r="AH1165" s="11"/>
      <c r="AI1165" s="11"/>
      <c r="AJ1165" s="11" t="s">
        <v>657</v>
      </c>
      <c r="AK1165" s="11" t="str">
        <f t="shared" si="360"/>
        <v>&lt;q=attr_atk&gt;&lt;c=A6EC41&gt;</v>
      </c>
      <c r="AL1165" s="11" t="str">
        <f ca="1" t="shared" si="356"/>
        <v>80%</v>
      </c>
      <c r="AM1165" s="11" t="s">
        <v>298</v>
      </c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 t="str">
        <f t="shared" si="357"/>
        <v>核心技能造成伤害可以转化为护盾</v>
      </c>
      <c r="BQ1165" s="11" t="str">
        <f ca="1" t="shared" si="347"/>
        <v>4级：根据伤害转化护盾的比例提高至&lt;q=attr_atk&gt;&lt;c=A6EC41&gt;80%&lt;/c&gt;</v>
      </c>
      <c r="BR1165" s="1">
        <f t="shared" si="361"/>
        <v>4</v>
      </c>
      <c r="BS1165" s="1">
        <f t="shared" si="362"/>
        <v>404</v>
      </c>
      <c r="BT1165" s="1">
        <f>COUNTIF($BS$10:BS1165,601)</f>
        <v>24</v>
      </c>
      <c r="BU1165" s="1">
        <f t="shared" si="363"/>
        <v>0</v>
      </c>
    </row>
    <row r="1166" spans="2:73">
      <c r="B1166" s="1" t="str">
        <f t="shared" si="358"/>
        <v>SkillDescBrief4100504</v>
      </c>
      <c r="C1166" s="1" t="str">
        <f t="shared" si="359"/>
        <v>SkillDescDetail410050405</v>
      </c>
      <c r="D1166" s="3">
        <v>410050405</v>
      </c>
      <c r="E1166" s="3">
        <v>4100504</v>
      </c>
      <c r="F1166" s="3">
        <v>5</v>
      </c>
      <c r="G1166" s="3" t="s">
        <v>332</v>
      </c>
      <c r="H1166" s="3">
        <v>0.9</v>
      </c>
      <c r="I1166" s="3" t="s">
        <v>333</v>
      </c>
      <c r="J1166" s="3"/>
      <c r="K1166" s="3" t="s">
        <v>334</v>
      </c>
      <c r="L1166" s="3"/>
      <c r="M1166" s="3"/>
      <c r="N1166" s="3"/>
      <c r="O1166" s="3"/>
      <c r="P1166" s="3"/>
      <c r="Q1166" s="3" t="s">
        <v>335</v>
      </c>
      <c r="R1166" s="3"/>
      <c r="S1166" s="3" t="str">
        <f>IF(H1166="","",$B$2&amp;G1166&amp;$B$2&amp;$B$1&amp;H1166)</f>
        <v>"AtkPower":0.9</v>
      </c>
      <c r="T1166" s="3" t="str">
        <f>IF(J1166="","",$B$2&amp;I1166&amp;$B$2&amp;$B$1&amp;J1166)</f>
        <v/>
      </c>
      <c r="U1166" s="3" t="str">
        <f>IF(L1166="","",$B$2&amp;K1166&amp;$B$2&amp;$B$1&amp;L1166)</f>
        <v/>
      </c>
      <c r="V1166" s="3" t="str">
        <f>IF(N1166="","",$B$2&amp;M1166&amp;$B$2&amp;$B$1&amp;N1166)</f>
        <v/>
      </c>
      <c r="W1166" s="3" t="str">
        <f>IF(P1166="","",$B$2&amp;O1166&amp;$B$2&amp;$B$1&amp;P1166)</f>
        <v/>
      </c>
      <c r="X1166" s="3" t="str">
        <f>IF(R1166="","",$B$2&amp;Q1166&amp;$B$2&amp;$B$1&amp;R1166)</f>
        <v/>
      </c>
      <c r="Y1166" s="3" t="str">
        <f t="shared" si="355"/>
        <v>{"AtkPower":0.9}</v>
      </c>
      <c r="Z1166" s="11" t="s">
        <v>654</v>
      </c>
      <c r="AA1166" s="11" t="str">
        <f t="shared" si="348"/>
        <v>5级：根据伤害转化护盾的比例提高至&lt;q=attr_atk&gt;&lt;c=A6EC41&gt;90%&lt;/c&gt;</v>
      </c>
      <c r="AB1166" s="11"/>
      <c r="AC1166" s="11"/>
      <c r="AD1166" s="11">
        <v>5</v>
      </c>
      <c r="AE1166" s="11"/>
      <c r="AF1166" s="11" t="s">
        <v>345</v>
      </c>
      <c r="AG1166" s="11"/>
      <c r="AH1166" s="11"/>
      <c r="AI1166" s="11"/>
      <c r="AJ1166" s="11" t="s">
        <v>657</v>
      </c>
      <c r="AK1166" s="11" t="str">
        <f t="shared" si="360"/>
        <v>&lt;q=attr_atk&gt;&lt;c=A6EC41&gt;</v>
      </c>
      <c r="AL1166" s="11" t="str">
        <f t="shared" si="356"/>
        <v>90%</v>
      </c>
      <c r="AM1166" s="11" t="s">
        <v>298</v>
      </c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 t="str">
        <f t="shared" si="357"/>
        <v>核心技能造成伤害可以转化为护盾</v>
      </c>
      <c r="BQ1166" s="11" t="str">
        <f t="shared" si="347"/>
        <v>5级：根据伤害转化护盾的比例提高至&lt;q=attr_atk&gt;&lt;c=A6EC41&gt;90%&lt;/c&gt;</v>
      </c>
      <c r="BR1166" s="1">
        <f t="shared" si="361"/>
        <v>4</v>
      </c>
      <c r="BS1166" s="1">
        <f t="shared" si="362"/>
        <v>405</v>
      </c>
      <c r="BT1166" s="1">
        <f>COUNTIF($BS$10:BS1166,601)</f>
        <v>24</v>
      </c>
      <c r="BU1166" s="1">
        <f t="shared" si="363"/>
        <v>0</v>
      </c>
    </row>
    <row r="1167" spans="2:73">
      <c r="B1167" s="1" t="str">
        <f t="shared" si="358"/>
        <v>SkillDescBrief// 战斗被动</v>
      </c>
      <c r="C1167" s="1" t="str">
        <f t="shared" si="359"/>
        <v>SkillDescDetail// 战斗被动2</v>
      </c>
      <c r="D1167" s="7" t="s">
        <v>338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 t="str">
        <f t="shared" si="355"/>
        <v/>
      </c>
      <c r="Z1167" s="10" t="s">
        <v>336</v>
      </c>
      <c r="AA1167" s="10" t="str">
        <f t="shared" si="348"/>
        <v/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 t="str">
        <f t="shared" si="357"/>
        <v/>
      </c>
      <c r="BQ1167" s="10" t="str">
        <f t="shared" si="347"/>
        <v/>
      </c>
      <c r="BR1167" s="1">
        <f t="shared" si="361"/>
        <v>0</v>
      </c>
      <c r="BS1167" s="1">
        <f t="shared" si="362"/>
        <v>0</v>
      </c>
      <c r="BT1167" s="1">
        <f>COUNTIF($BS$10:BS1167,601)</f>
        <v>24</v>
      </c>
      <c r="BU1167" s="1">
        <f t="shared" si="363"/>
        <v>0</v>
      </c>
    </row>
    <row r="1168" spans="2:73">
      <c r="B1168" s="1" t="str">
        <f t="shared" si="358"/>
        <v>SkillDescBrief4100505</v>
      </c>
      <c r="C1168" s="1" t="str">
        <f t="shared" si="359"/>
        <v>SkillDescDetail410050501</v>
      </c>
      <c r="D1168" s="3">
        <v>410050501</v>
      </c>
      <c r="E1168" s="3">
        <v>4100505</v>
      </c>
      <c r="F1168" s="3">
        <v>1</v>
      </c>
      <c r="G1168" s="3" t="s">
        <v>332</v>
      </c>
      <c r="H1168" s="3"/>
      <c r="I1168" s="3" t="s">
        <v>333</v>
      </c>
      <c r="J1168" s="3"/>
      <c r="K1168" s="3" t="s">
        <v>334</v>
      </c>
      <c r="L1168" s="3"/>
      <c r="M1168" s="3"/>
      <c r="N1168" s="3"/>
      <c r="O1168" s="3"/>
      <c r="P1168" s="3"/>
      <c r="Q1168" s="3" t="s">
        <v>335</v>
      </c>
      <c r="R1168" s="3"/>
      <c r="S1168" s="3" t="str">
        <f>IF(H1168="","",$B$2&amp;G1168&amp;$B$2&amp;$B$1&amp;H1168)</f>
        <v/>
      </c>
      <c r="T1168" s="3" t="str">
        <f>IF(J1168="","",$B$2&amp;I1168&amp;$B$2&amp;$B$1&amp;J1168)</f>
        <v/>
      </c>
      <c r="U1168" s="3" t="str">
        <f>IF(L1168="","",$B$2&amp;K1168&amp;$B$2&amp;$B$1&amp;L1168)</f>
        <v/>
      </c>
      <c r="V1168" s="3" t="str">
        <f>IF(N1168="","",$B$2&amp;M1168&amp;$B$2&amp;$B$1&amp;N1168)</f>
        <v/>
      </c>
      <c r="W1168" s="3" t="str">
        <f>IF(P1168="","",$B$2&amp;O1168&amp;$B$2&amp;$B$1&amp;P1168)</f>
        <v/>
      </c>
      <c r="X1168" s="3" t="str">
        <f>IF(R1168="","",$B$2&amp;Q1168&amp;$B$2&amp;$B$1&amp;R1168)</f>
        <v/>
      </c>
      <c r="Y1168" s="3" t="str">
        <f t="shared" si="355"/>
        <v>{}</v>
      </c>
      <c r="Z1168" s="11" t="s">
        <v>336</v>
      </c>
      <c r="AA1168" s="11" t="str">
        <f t="shared" si="348"/>
        <v/>
      </c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 t="str">
        <f t="shared" si="357"/>
        <v/>
      </c>
      <c r="BQ1168" s="11" t="str">
        <f t="shared" si="347"/>
        <v/>
      </c>
      <c r="BR1168" s="1">
        <f t="shared" si="361"/>
        <v>5</v>
      </c>
      <c r="BS1168" s="1">
        <f t="shared" si="362"/>
        <v>501</v>
      </c>
      <c r="BT1168" s="1">
        <f>COUNTIF($BS$10:BS1168,601)</f>
        <v>24</v>
      </c>
      <c r="BU1168" s="1">
        <f t="shared" si="363"/>
        <v>0</v>
      </c>
    </row>
    <row r="1169" spans="2:73">
      <c r="B1169" s="1" t="str">
        <f t="shared" si="358"/>
        <v>SkillDescBrief4100505</v>
      </c>
      <c r="C1169" s="1" t="str">
        <f t="shared" si="359"/>
        <v>SkillDescDetail410050502</v>
      </c>
      <c r="D1169" s="3">
        <v>410050502</v>
      </c>
      <c r="E1169" s="3">
        <v>4100505</v>
      </c>
      <c r="F1169" s="3">
        <v>2</v>
      </c>
      <c r="G1169" s="3" t="s">
        <v>332</v>
      </c>
      <c r="H1169" s="3"/>
      <c r="I1169" s="3" t="s">
        <v>333</v>
      </c>
      <c r="J1169" s="3"/>
      <c r="K1169" s="3" t="s">
        <v>334</v>
      </c>
      <c r="L1169" s="3"/>
      <c r="M1169" s="3"/>
      <c r="N1169" s="3"/>
      <c r="O1169" s="3"/>
      <c r="P1169" s="3"/>
      <c r="Q1169" s="3" t="s">
        <v>335</v>
      </c>
      <c r="R1169" s="3"/>
      <c r="S1169" s="3" t="str">
        <f>IF(H1169="","",$B$2&amp;G1169&amp;$B$2&amp;$B$1&amp;H1169)</f>
        <v/>
      </c>
      <c r="T1169" s="3" t="str">
        <f>IF(J1169="","",$B$2&amp;I1169&amp;$B$2&amp;$B$1&amp;J1169)</f>
        <v/>
      </c>
      <c r="U1169" s="3" t="str">
        <f>IF(L1169="","",$B$2&amp;K1169&amp;$B$2&amp;$B$1&amp;L1169)</f>
        <v/>
      </c>
      <c r="V1169" s="3" t="str">
        <f>IF(N1169="","",$B$2&amp;M1169&amp;$B$2&amp;$B$1&amp;N1169)</f>
        <v/>
      </c>
      <c r="W1169" s="3" t="str">
        <f>IF(P1169="","",$B$2&amp;O1169&amp;$B$2&amp;$B$1&amp;P1169)</f>
        <v/>
      </c>
      <c r="X1169" s="3" t="str">
        <f>IF(R1169="","",$B$2&amp;Q1169&amp;$B$2&amp;$B$1&amp;R1169)</f>
        <v/>
      </c>
      <c r="Y1169" s="3" t="str">
        <f t="shared" si="355"/>
        <v>{}</v>
      </c>
      <c r="Z1169" s="11" t="s">
        <v>336</v>
      </c>
      <c r="AA1169" s="11" t="str">
        <f t="shared" si="348"/>
        <v/>
      </c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 t="str">
        <f t="shared" si="357"/>
        <v/>
      </c>
      <c r="BQ1169" s="11" t="str">
        <f t="shared" si="347"/>
        <v/>
      </c>
      <c r="BR1169" s="1">
        <f t="shared" si="361"/>
        <v>5</v>
      </c>
      <c r="BS1169" s="1">
        <f t="shared" si="362"/>
        <v>502</v>
      </c>
      <c r="BT1169" s="1">
        <f>COUNTIF($BS$10:BS1169,601)</f>
        <v>24</v>
      </c>
      <c r="BU1169" s="1">
        <f t="shared" si="363"/>
        <v>0</v>
      </c>
    </row>
    <row r="1170" spans="2:73">
      <c r="B1170" s="1" t="str">
        <f t="shared" si="358"/>
        <v>SkillDescBrief4100505</v>
      </c>
      <c r="C1170" s="1" t="str">
        <f t="shared" si="359"/>
        <v>SkillDescDetail410050503</v>
      </c>
      <c r="D1170" s="3">
        <v>410050503</v>
      </c>
      <c r="E1170" s="3">
        <v>4100505</v>
      </c>
      <c r="F1170" s="3">
        <v>3</v>
      </c>
      <c r="G1170" s="3" t="s">
        <v>332</v>
      </c>
      <c r="H1170" s="3"/>
      <c r="I1170" s="3" t="s">
        <v>333</v>
      </c>
      <c r="J1170" s="3"/>
      <c r="K1170" s="3" t="s">
        <v>334</v>
      </c>
      <c r="L1170" s="3"/>
      <c r="M1170" s="3"/>
      <c r="N1170" s="3"/>
      <c r="O1170" s="3"/>
      <c r="P1170" s="3"/>
      <c r="Q1170" s="3" t="s">
        <v>335</v>
      </c>
      <c r="R1170" s="3"/>
      <c r="S1170" s="3" t="str">
        <f>IF(H1170="","",$B$2&amp;G1170&amp;$B$2&amp;$B$1&amp;H1170)</f>
        <v/>
      </c>
      <c r="T1170" s="3" t="str">
        <f>IF(J1170="","",$B$2&amp;I1170&amp;$B$2&amp;$B$1&amp;J1170)</f>
        <v/>
      </c>
      <c r="U1170" s="3" t="str">
        <f>IF(L1170="","",$B$2&amp;K1170&amp;$B$2&amp;$B$1&amp;L1170)</f>
        <v/>
      </c>
      <c r="V1170" s="3" t="str">
        <f>IF(N1170="","",$B$2&amp;M1170&amp;$B$2&amp;$B$1&amp;N1170)</f>
        <v/>
      </c>
      <c r="W1170" s="3" t="str">
        <f>IF(P1170="","",$B$2&amp;O1170&amp;$B$2&amp;$B$1&amp;P1170)</f>
        <v/>
      </c>
      <c r="X1170" s="3" t="str">
        <f>IF(R1170="","",$B$2&amp;Q1170&amp;$B$2&amp;$B$1&amp;R1170)</f>
        <v/>
      </c>
      <c r="Y1170" s="3" t="str">
        <f t="shared" si="355"/>
        <v>{}</v>
      </c>
      <c r="Z1170" s="11" t="s">
        <v>336</v>
      </c>
      <c r="AA1170" s="11" t="str">
        <f t="shared" si="348"/>
        <v/>
      </c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 t="str">
        <f t="shared" si="357"/>
        <v/>
      </c>
      <c r="BQ1170" s="11" t="str">
        <f t="shared" si="347"/>
        <v/>
      </c>
      <c r="BR1170" s="1">
        <f t="shared" si="361"/>
        <v>5</v>
      </c>
      <c r="BS1170" s="1">
        <f t="shared" si="362"/>
        <v>503</v>
      </c>
      <c r="BT1170" s="1">
        <f>COUNTIF($BS$10:BS1170,601)</f>
        <v>24</v>
      </c>
      <c r="BU1170" s="1">
        <f t="shared" si="363"/>
        <v>0</v>
      </c>
    </row>
    <row r="1171" spans="2:73">
      <c r="B1171" s="1" t="str">
        <f t="shared" si="358"/>
        <v>SkillDescBrief4100505</v>
      </c>
      <c r="C1171" s="1" t="str">
        <f t="shared" si="359"/>
        <v>SkillDescDetail410050504</v>
      </c>
      <c r="D1171" s="3">
        <v>410050504</v>
      </c>
      <c r="E1171" s="3">
        <v>4100505</v>
      </c>
      <c r="F1171" s="3">
        <v>4</v>
      </c>
      <c r="G1171" s="3" t="s">
        <v>332</v>
      </c>
      <c r="H1171" s="3"/>
      <c r="I1171" s="3" t="s">
        <v>333</v>
      </c>
      <c r="J1171" s="3"/>
      <c r="K1171" s="3" t="s">
        <v>334</v>
      </c>
      <c r="L1171" s="3"/>
      <c r="M1171" s="3"/>
      <c r="N1171" s="3"/>
      <c r="O1171" s="3"/>
      <c r="P1171" s="3"/>
      <c r="Q1171" s="3" t="s">
        <v>335</v>
      </c>
      <c r="R1171" s="3"/>
      <c r="S1171" s="3" t="str">
        <f>IF(H1171="","",$B$2&amp;G1171&amp;$B$2&amp;$B$1&amp;H1171)</f>
        <v/>
      </c>
      <c r="T1171" s="3" t="str">
        <f>IF(J1171="","",$B$2&amp;I1171&amp;$B$2&amp;$B$1&amp;J1171)</f>
        <v/>
      </c>
      <c r="U1171" s="3" t="str">
        <f>IF(L1171="","",$B$2&amp;K1171&amp;$B$2&amp;$B$1&amp;L1171)</f>
        <v/>
      </c>
      <c r="V1171" s="3" t="str">
        <f>IF(N1171="","",$B$2&amp;M1171&amp;$B$2&amp;$B$1&amp;N1171)</f>
        <v/>
      </c>
      <c r="W1171" s="3" t="str">
        <f>IF(P1171="","",$B$2&amp;O1171&amp;$B$2&amp;$B$1&amp;P1171)</f>
        <v/>
      </c>
      <c r="X1171" s="3" t="str">
        <f>IF(R1171="","",$B$2&amp;Q1171&amp;$B$2&amp;$B$1&amp;R1171)</f>
        <v/>
      </c>
      <c r="Y1171" s="3" t="str">
        <f t="shared" si="355"/>
        <v>{}</v>
      </c>
      <c r="Z1171" s="11" t="s">
        <v>336</v>
      </c>
      <c r="AA1171" s="11" t="str">
        <f t="shared" si="348"/>
        <v/>
      </c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 t="str">
        <f t="shared" si="357"/>
        <v/>
      </c>
      <c r="BQ1171" s="11" t="str">
        <f t="shared" si="347"/>
        <v/>
      </c>
      <c r="BR1171" s="1">
        <f t="shared" si="361"/>
        <v>5</v>
      </c>
      <c r="BS1171" s="1">
        <f t="shared" si="362"/>
        <v>504</v>
      </c>
      <c r="BT1171" s="1">
        <f>COUNTIF($BS$10:BS1171,601)</f>
        <v>24</v>
      </c>
      <c r="BU1171" s="1">
        <f t="shared" si="363"/>
        <v>0</v>
      </c>
    </row>
    <row r="1172" spans="2:73">
      <c r="B1172" s="1" t="str">
        <f t="shared" si="358"/>
        <v>SkillDescBrief4100505</v>
      </c>
      <c r="C1172" s="1" t="str">
        <f t="shared" si="359"/>
        <v>SkillDescDetail410050505</v>
      </c>
      <c r="D1172" s="3">
        <v>410050505</v>
      </c>
      <c r="E1172" s="3">
        <v>4100505</v>
      </c>
      <c r="F1172" s="3">
        <v>5</v>
      </c>
      <c r="G1172" s="3" t="s">
        <v>332</v>
      </c>
      <c r="H1172" s="3"/>
      <c r="I1172" s="3" t="s">
        <v>333</v>
      </c>
      <c r="J1172" s="3"/>
      <c r="K1172" s="3" t="s">
        <v>334</v>
      </c>
      <c r="L1172" s="3"/>
      <c r="M1172" s="3"/>
      <c r="N1172" s="3"/>
      <c r="O1172" s="3"/>
      <c r="P1172" s="3"/>
      <c r="Q1172" s="3" t="s">
        <v>335</v>
      </c>
      <c r="R1172" s="3"/>
      <c r="S1172" s="3" t="str">
        <f>IF(H1172="","",$B$2&amp;G1172&amp;$B$2&amp;$B$1&amp;H1172)</f>
        <v/>
      </c>
      <c r="T1172" s="3" t="str">
        <f>IF(J1172="","",$B$2&amp;I1172&amp;$B$2&amp;$B$1&amp;J1172)</f>
        <v/>
      </c>
      <c r="U1172" s="3" t="str">
        <f>IF(L1172="","",$B$2&amp;K1172&amp;$B$2&amp;$B$1&amp;L1172)</f>
        <v/>
      </c>
      <c r="V1172" s="3" t="str">
        <f>IF(N1172="","",$B$2&amp;M1172&amp;$B$2&amp;$B$1&amp;N1172)</f>
        <v/>
      </c>
      <c r="W1172" s="3" t="str">
        <f>IF(P1172="","",$B$2&amp;O1172&amp;$B$2&amp;$B$1&amp;P1172)</f>
        <v/>
      </c>
      <c r="X1172" s="3" t="str">
        <f>IF(R1172="","",$B$2&amp;Q1172&amp;$B$2&amp;$B$1&amp;R1172)</f>
        <v/>
      </c>
      <c r="Y1172" s="3" t="str">
        <f t="shared" si="355"/>
        <v>{}</v>
      </c>
      <c r="Z1172" s="11" t="s">
        <v>336</v>
      </c>
      <c r="AA1172" s="11" t="str">
        <f t="shared" si="348"/>
        <v/>
      </c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 t="str">
        <f t="shared" si="357"/>
        <v/>
      </c>
      <c r="BQ1172" s="11" t="str">
        <f t="shared" si="347"/>
        <v/>
      </c>
      <c r="BR1172" s="1">
        <f t="shared" si="361"/>
        <v>5</v>
      </c>
      <c r="BS1172" s="1">
        <f t="shared" si="362"/>
        <v>505</v>
      </c>
      <c r="BT1172" s="1">
        <f>COUNTIF($BS$10:BS1172,601)</f>
        <v>24</v>
      </c>
      <c r="BU1172" s="1">
        <f t="shared" si="363"/>
        <v>0</v>
      </c>
    </row>
    <row r="1173" spans="2:73">
      <c r="B1173" s="1" t="str">
        <f t="shared" si="358"/>
        <v>SkillDescBrief// 战斗被动</v>
      </c>
      <c r="C1173" s="1" t="str">
        <f t="shared" si="359"/>
        <v>SkillDescDetail// 战斗被动3</v>
      </c>
      <c r="D1173" s="7" t="s">
        <v>339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 t="str">
        <f t="shared" si="355"/>
        <v/>
      </c>
      <c r="Z1173" s="10" t="s">
        <v>336</v>
      </c>
      <c r="AA1173" s="10" t="str">
        <f t="shared" si="348"/>
        <v/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 t="str">
        <f t="shared" si="357"/>
        <v/>
      </c>
      <c r="BQ1173" s="10" t="str">
        <f t="shared" si="347"/>
        <v/>
      </c>
      <c r="BR1173" s="1">
        <f t="shared" si="361"/>
        <v>0</v>
      </c>
      <c r="BS1173" s="1">
        <f t="shared" si="362"/>
        <v>0</v>
      </c>
      <c r="BT1173" s="1">
        <f>COUNTIF($BS$10:BS1173,601)</f>
        <v>24</v>
      </c>
      <c r="BU1173" s="1">
        <f t="shared" si="363"/>
        <v>0</v>
      </c>
    </row>
    <row r="1174" spans="2:73">
      <c r="B1174" s="1" t="str">
        <f t="shared" si="358"/>
        <v>SkillDescBrief4100506</v>
      </c>
      <c r="C1174" s="1" t="str">
        <f t="shared" si="359"/>
        <v>SkillDescDetail410050601</v>
      </c>
      <c r="D1174" s="3">
        <v>410050601</v>
      </c>
      <c r="E1174" s="3">
        <v>4100506</v>
      </c>
      <c r="F1174" s="3">
        <v>1</v>
      </c>
      <c r="G1174" s="3" t="s">
        <v>332</v>
      </c>
      <c r="H1174" s="3"/>
      <c r="I1174" s="3" t="s">
        <v>333</v>
      </c>
      <c r="J1174" s="3"/>
      <c r="K1174" s="3" t="s">
        <v>334</v>
      </c>
      <c r="L1174" s="3"/>
      <c r="M1174" s="3"/>
      <c r="N1174" s="3"/>
      <c r="O1174" s="3"/>
      <c r="P1174" s="3"/>
      <c r="Q1174" s="3" t="s">
        <v>335</v>
      </c>
      <c r="R1174" s="3"/>
      <c r="S1174" s="3" t="str">
        <f>IF(H1174="","",$B$2&amp;G1174&amp;$B$2&amp;$B$1&amp;H1174)</f>
        <v/>
      </c>
      <c r="T1174" s="3" t="str">
        <f>IF(J1174="","",$B$2&amp;I1174&amp;$B$2&amp;$B$1&amp;J1174)</f>
        <v/>
      </c>
      <c r="U1174" s="3" t="str">
        <f>IF(L1174="","",$B$2&amp;K1174&amp;$B$2&amp;$B$1&amp;L1174)</f>
        <v/>
      </c>
      <c r="V1174" s="3" t="str">
        <f>IF(N1174="","",$B$2&amp;M1174&amp;$B$2&amp;$B$1&amp;N1174)</f>
        <v/>
      </c>
      <c r="W1174" s="3" t="str">
        <f>IF(P1174="","",$B$2&amp;O1174&amp;$B$2&amp;$B$1&amp;P1174)</f>
        <v/>
      </c>
      <c r="X1174" s="3" t="str">
        <f>IF(R1174="","",$B$2&amp;Q1174&amp;$B$2&amp;$B$1&amp;R1174)</f>
        <v/>
      </c>
      <c r="Y1174" s="3" t="str">
        <f t="shared" si="355"/>
        <v>{}</v>
      </c>
      <c r="Z1174" s="11" t="s">
        <v>367</v>
      </c>
      <c r="AA1174" s="11" t="str">
        <f t="shared" si="34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174" s="11"/>
      <c r="AC1174" s="11"/>
      <c r="AD1174" s="11"/>
      <c r="AE1174" s="11"/>
      <c r="AF1174" s="11"/>
      <c r="AG1174" s="11"/>
      <c r="AH1174" s="11"/>
      <c r="AI1174" s="11"/>
      <c r="AJ1174" s="11" t="s">
        <v>368</v>
      </c>
      <c r="AK1174" s="11" t="str">
        <f>$B$6</f>
        <v>&lt;c=A6EC41&gt;</v>
      </c>
      <c r="AL1174" s="11">
        <v>1</v>
      </c>
      <c r="AM1174" s="11" t="s">
        <v>298</v>
      </c>
      <c r="AN1174" s="11" t="s">
        <v>369</v>
      </c>
      <c r="AO1174" s="11" t="str">
        <f t="shared" ref="AO1174:AO1178" si="364">$B$8&amp;$B$6</f>
        <v>&lt;q=attr_atk&gt;&lt;c=A6EC41&gt;</v>
      </c>
      <c r="AP1174" s="11" t="str">
        <f t="shared" ref="AP1174:AP1178" si="365">ROUND($H1174*100,2)&amp;"%"</f>
        <v>0%</v>
      </c>
      <c r="AQ1174" s="11" t="s">
        <v>298</v>
      </c>
      <c r="AR1174" s="11" t="s">
        <v>370</v>
      </c>
      <c r="AS1174" s="11" t="str">
        <f>$B$6</f>
        <v>&lt;c=A6EC41&gt;</v>
      </c>
      <c r="AT1174" s="11">
        <v>1</v>
      </c>
      <c r="AU1174" s="11" t="s">
        <v>298</v>
      </c>
      <c r="AV1174" s="11" t="s">
        <v>371</v>
      </c>
      <c r="AW1174" s="11" t="str">
        <f>$B$6</f>
        <v>&lt;c=A6EC41&gt;</v>
      </c>
      <c r="AX1174" s="11">
        <v>6</v>
      </c>
      <c r="AY1174" s="11" t="s">
        <v>298</v>
      </c>
      <c r="AZ1174" s="11" t="s">
        <v>372</v>
      </c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 t="str">
        <f t="shared" si="357"/>
        <v>这是一个专属装备技能，它很好很强大</v>
      </c>
      <c r="BQ1174" s="11" t="str">
        <f t="shared" si="34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174" s="1">
        <f t="shared" si="361"/>
        <v>6</v>
      </c>
      <c r="BS1174" s="1">
        <f t="shared" si="362"/>
        <v>601</v>
      </c>
      <c r="BT1174" s="1">
        <f>COUNTIF($BS$10:BS1174,601)</f>
        <v>25</v>
      </c>
      <c r="BU1174" s="1">
        <f t="shared" si="363"/>
        <v>1</v>
      </c>
    </row>
    <row r="1175" spans="2:73">
      <c r="B1175" s="1" t="str">
        <f t="shared" si="358"/>
        <v>SkillDescBrief4100506</v>
      </c>
      <c r="C1175" s="1" t="str">
        <f t="shared" si="359"/>
        <v>SkillDescDetail410050602</v>
      </c>
      <c r="D1175" s="3">
        <v>410050602</v>
      </c>
      <c r="E1175" s="3">
        <v>4100506</v>
      </c>
      <c r="F1175" s="3">
        <v>2</v>
      </c>
      <c r="G1175" s="3" t="s">
        <v>332</v>
      </c>
      <c r="H1175" s="3"/>
      <c r="I1175" s="3" t="s">
        <v>333</v>
      </c>
      <c r="J1175" s="3"/>
      <c r="K1175" s="3" t="s">
        <v>334</v>
      </c>
      <c r="L1175" s="3"/>
      <c r="M1175" s="3"/>
      <c r="N1175" s="3"/>
      <c r="O1175" s="3"/>
      <c r="P1175" s="3"/>
      <c r="Q1175" s="3" t="s">
        <v>335</v>
      </c>
      <c r="R1175" s="3"/>
      <c r="S1175" s="3" t="str">
        <f>IF(H1175="","",$B$2&amp;G1175&amp;$B$2&amp;$B$1&amp;H1175)</f>
        <v/>
      </c>
      <c r="T1175" s="3" t="str">
        <f>IF(J1175="","",$B$2&amp;I1175&amp;$B$2&amp;$B$1&amp;J1175)</f>
        <v/>
      </c>
      <c r="U1175" s="3" t="str">
        <f>IF(L1175="","",$B$2&amp;K1175&amp;$B$2&amp;$B$1&amp;L1175)</f>
        <v/>
      </c>
      <c r="V1175" s="3" t="str">
        <f>IF(N1175="","",$B$2&amp;M1175&amp;$B$2&amp;$B$1&amp;N1175)</f>
        <v/>
      </c>
      <c r="W1175" s="3" t="str">
        <f>IF(P1175="","",$B$2&amp;O1175&amp;$B$2&amp;$B$1&amp;P1175)</f>
        <v/>
      </c>
      <c r="X1175" s="3" t="str">
        <f>IF(R1175="","",$B$2&amp;Q1175&amp;$B$2&amp;$B$1&amp;R1175)</f>
        <v/>
      </c>
      <c r="Y1175" s="3" t="str">
        <f t="shared" si="355"/>
        <v>{}</v>
      </c>
      <c r="Z1175" s="11" t="s">
        <v>367</v>
      </c>
      <c r="AA1175" s="11" t="str">
        <f t="shared" si="348"/>
        <v>2级：伤害提升至&lt;q=attr_atk&gt;&lt;c=A6EC41&gt;0%&lt;/c&gt;</v>
      </c>
      <c r="AB1175" s="11"/>
      <c r="AC1175" s="11"/>
      <c r="AD1175" s="11">
        <v>2</v>
      </c>
      <c r="AE1175" s="11"/>
      <c r="AF1175" s="11" t="s">
        <v>345</v>
      </c>
      <c r="AG1175" s="11"/>
      <c r="AH1175" s="11"/>
      <c r="AI1175" s="11"/>
      <c r="AJ1175" s="11"/>
      <c r="AK1175" s="11"/>
      <c r="AL1175" s="11"/>
      <c r="AM1175" s="11"/>
      <c r="AN1175" s="11" t="s">
        <v>346</v>
      </c>
      <c r="AO1175" s="11" t="str">
        <f t="shared" si="364"/>
        <v>&lt;q=attr_atk&gt;&lt;c=A6EC41&gt;</v>
      </c>
      <c r="AP1175" s="11" t="str">
        <f t="shared" si="365"/>
        <v>0%</v>
      </c>
      <c r="AQ1175" s="11" t="s">
        <v>298</v>
      </c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 t="str">
        <f t="shared" si="357"/>
        <v>这是一个专属装备技能，它很好很强大</v>
      </c>
      <c r="BQ1175" s="11" t="str">
        <f t="shared" si="347"/>
        <v>2级：伤害提升至&lt;q=attr_atk&gt;&lt;c=A6EC41&gt;0%&lt;/c&gt;</v>
      </c>
      <c r="BR1175" s="1">
        <f t="shared" si="361"/>
        <v>6</v>
      </c>
      <c r="BS1175" s="1">
        <f t="shared" si="362"/>
        <v>602</v>
      </c>
      <c r="BT1175" s="1">
        <f>COUNTIF($BS$10:BS1175,601)</f>
        <v>25</v>
      </c>
      <c r="BU1175" s="1">
        <f t="shared" si="363"/>
        <v>1</v>
      </c>
    </row>
    <row r="1176" spans="2:73">
      <c r="B1176" s="1" t="str">
        <f t="shared" si="358"/>
        <v>SkillDescBrief4100506</v>
      </c>
      <c r="C1176" s="1" t="str">
        <f t="shared" si="359"/>
        <v>SkillDescDetail410050603</v>
      </c>
      <c r="D1176" s="3">
        <v>410050603</v>
      </c>
      <c r="E1176" s="3">
        <v>4100506</v>
      </c>
      <c r="F1176" s="3">
        <v>3</v>
      </c>
      <c r="G1176" s="3" t="s">
        <v>332</v>
      </c>
      <c r="H1176" s="3"/>
      <c r="I1176" s="3" t="s">
        <v>333</v>
      </c>
      <c r="J1176" s="3"/>
      <c r="K1176" s="3" t="s">
        <v>334</v>
      </c>
      <c r="L1176" s="3"/>
      <c r="M1176" s="3"/>
      <c r="N1176" s="3"/>
      <c r="O1176" s="3"/>
      <c r="P1176" s="3"/>
      <c r="Q1176" s="3" t="s">
        <v>335</v>
      </c>
      <c r="R1176" s="3"/>
      <c r="S1176" s="3" t="str">
        <f>IF(H1176="","",$B$2&amp;G1176&amp;$B$2&amp;$B$1&amp;H1176)</f>
        <v/>
      </c>
      <c r="T1176" s="3" t="str">
        <f>IF(J1176="","",$B$2&amp;I1176&amp;$B$2&amp;$B$1&amp;J1176)</f>
        <v/>
      </c>
      <c r="U1176" s="3" t="str">
        <f>IF(L1176="","",$B$2&amp;K1176&amp;$B$2&amp;$B$1&amp;L1176)</f>
        <v/>
      </c>
      <c r="V1176" s="3" t="str">
        <f>IF(N1176="","",$B$2&amp;M1176&amp;$B$2&amp;$B$1&amp;N1176)</f>
        <v/>
      </c>
      <c r="W1176" s="3" t="str">
        <f>IF(P1176="","",$B$2&amp;O1176&amp;$B$2&amp;$B$1&amp;P1176)</f>
        <v/>
      </c>
      <c r="X1176" s="3" t="str">
        <f>IF(R1176="","",$B$2&amp;Q1176&amp;$B$2&amp;$B$1&amp;R1176)</f>
        <v/>
      </c>
      <c r="Y1176" s="3" t="str">
        <f t="shared" si="355"/>
        <v>{}</v>
      </c>
      <c r="Z1176" s="11" t="s">
        <v>367</v>
      </c>
      <c r="AA1176" s="11" t="str">
        <f t="shared" si="348"/>
        <v>3级：伤害提升至&lt;q=attr_atk&gt;&lt;c=A6EC41&gt;0%&lt;/c&gt;</v>
      </c>
      <c r="AB1176" s="11"/>
      <c r="AC1176" s="11"/>
      <c r="AD1176" s="11">
        <v>3</v>
      </c>
      <c r="AE1176" s="11"/>
      <c r="AF1176" s="11" t="s">
        <v>345</v>
      </c>
      <c r="AG1176" s="11"/>
      <c r="AH1176" s="11"/>
      <c r="AI1176" s="11"/>
      <c r="AJ1176" s="11"/>
      <c r="AK1176" s="11"/>
      <c r="AL1176" s="11"/>
      <c r="AM1176" s="11"/>
      <c r="AN1176" s="11" t="s">
        <v>346</v>
      </c>
      <c r="AO1176" s="11" t="str">
        <f t="shared" si="364"/>
        <v>&lt;q=attr_atk&gt;&lt;c=A6EC41&gt;</v>
      </c>
      <c r="AP1176" s="11" t="str">
        <f t="shared" si="365"/>
        <v>0%</v>
      </c>
      <c r="AQ1176" s="11" t="s">
        <v>298</v>
      </c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 t="str">
        <f t="shared" si="357"/>
        <v>这是一个专属装备技能，它很好很强大</v>
      </c>
      <c r="BQ1176" s="11" t="str">
        <f t="shared" si="347"/>
        <v>3级：伤害提升至&lt;q=attr_atk&gt;&lt;c=A6EC41&gt;0%&lt;/c&gt;</v>
      </c>
      <c r="BR1176" s="1">
        <f t="shared" si="361"/>
        <v>6</v>
      </c>
      <c r="BS1176" s="1">
        <f t="shared" si="362"/>
        <v>603</v>
      </c>
      <c r="BT1176" s="1">
        <f>COUNTIF($BS$10:BS1176,601)</f>
        <v>25</v>
      </c>
      <c r="BU1176" s="1">
        <f t="shared" si="363"/>
        <v>1</v>
      </c>
    </row>
    <row r="1177" spans="2:73">
      <c r="B1177" s="1" t="str">
        <f t="shared" si="358"/>
        <v>SkillDescBrief4100506</v>
      </c>
      <c r="C1177" s="1" t="str">
        <f t="shared" si="359"/>
        <v>SkillDescDetail410050604</v>
      </c>
      <c r="D1177" s="3">
        <v>410050604</v>
      </c>
      <c r="E1177" s="3">
        <v>4100506</v>
      </c>
      <c r="F1177" s="3">
        <v>4</v>
      </c>
      <c r="G1177" s="3" t="s">
        <v>332</v>
      </c>
      <c r="H1177" s="3"/>
      <c r="I1177" s="3" t="s">
        <v>333</v>
      </c>
      <c r="J1177" s="3"/>
      <c r="K1177" s="3" t="s">
        <v>334</v>
      </c>
      <c r="L1177" s="3"/>
      <c r="M1177" s="3"/>
      <c r="N1177" s="3"/>
      <c r="O1177" s="3"/>
      <c r="P1177" s="3"/>
      <c r="Q1177" s="3" t="s">
        <v>335</v>
      </c>
      <c r="R1177" s="3"/>
      <c r="S1177" s="3" t="str">
        <f>IF(H1177="","",$B$2&amp;G1177&amp;$B$2&amp;$B$1&amp;H1177)</f>
        <v/>
      </c>
      <c r="T1177" s="3" t="str">
        <f>IF(J1177="","",$B$2&amp;I1177&amp;$B$2&amp;$B$1&amp;J1177)</f>
        <v/>
      </c>
      <c r="U1177" s="3" t="str">
        <f>IF(L1177="","",$B$2&amp;K1177&amp;$B$2&amp;$B$1&amp;L1177)</f>
        <v/>
      </c>
      <c r="V1177" s="3" t="str">
        <f>IF(N1177="","",$B$2&amp;M1177&amp;$B$2&amp;$B$1&amp;N1177)</f>
        <v/>
      </c>
      <c r="W1177" s="3" t="str">
        <f>IF(P1177="","",$B$2&amp;O1177&amp;$B$2&amp;$B$1&amp;P1177)</f>
        <v/>
      </c>
      <c r="X1177" s="3" t="str">
        <f>IF(R1177="","",$B$2&amp;Q1177&amp;$B$2&amp;$B$1&amp;R1177)</f>
        <v/>
      </c>
      <c r="Y1177" s="3" t="str">
        <f t="shared" si="355"/>
        <v>{}</v>
      </c>
      <c r="Z1177" s="11" t="s">
        <v>367</v>
      </c>
      <c r="AA1177" s="11" t="str">
        <f t="shared" si="348"/>
        <v>4级：伤害提升至&lt;q=attr_atk&gt;&lt;c=A6EC41&gt;0%&lt;/c&gt;</v>
      </c>
      <c r="AB1177" s="11"/>
      <c r="AC1177" s="11"/>
      <c r="AD1177" s="11">
        <v>4</v>
      </c>
      <c r="AE1177" s="11"/>
      <c r="AF1177" s="11" t="s">
        <v>345</v>
      </c>
      <c r="AG1177" s="11"/>
      <c r="AH1177" s="11"/>
      <c r="AI1177" s="11"/>
      <c r="AJ1177" s="11"/>
      <c r="AK1177" s="11"/>
      <c r="AL1177" s="11"/>
      <c r="AM1177" s="11"/>
      <c r="AN1177" s="11" t="s">
        <v>346</v>
      </c>
      <c r="AO1177" s="11" t="str">
        <f t="shared" si="364"/>
        <v>&lt;q=attr_atk&gt;&lt;c=A6EC41&gt;</v>
      </c>
      <c r="AP1177" s="11" t="str">
        <f t="shared" si="365"/>
        <v>0%</v>
      </c>
      <c r="AQ1177" s="11" t="s">
        <v>298</v>
      </c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 t="str">
        <f t="shared" si="357"/>
        <v>这是一个专属装备技能，它很好很强大</v>
      </c>
      <c r="BQ1177" s="11" t="str">
        <f t="shared" si="347"/>
        <v>4级：伤害提升至&lt;q=attr_atk&gt;&lt;c=A6EC41&gt;0%&lt;/c&gt;</v>
      </c>
      <c r="BR1177" s="1">
        <f t="shared" si="361"/>
        <v>6</v>
      </c>
      <c r="BS1177" s="1">
        <f t="shared" si="362"/>
        <v>604</v>
      </c>
      <c r="BT1177" s="1">
        <f>COUNTIF($BS$10:BS1177,601)</f>
        <v>25</v>
      </c>
      <c r="BU1177" s="1">
        <f t="shared" si="363"/>
        <v>1</v>
      </c>
    </row>
    <row r="1178" spans="2:73">
      <c r="B1178" s="1" t="str">
        <f t="shared" si="358"/>
        <v>SkillDescBrief4100506</v>
      </c>
      <c r="C1178" s="1" t="str">
        <f t="shared" si="359"/>
        <v>SkillDescDetail410050605</v>
      </c>
      <c r="D1178" s="3">
        <v>410050605</v>
      </c>
      <c r="E1178" s="3">
        <v>4100506</v>
      </c>
      <c r="F1178" s="3">
        <v>5</v>
      </c>
      <c r="G1178" s="3" t="s">
        <v>332</v>
      </c>
      <c r="H1178" s="3"/>
      <c r="I1178" s="3" t="s">
        <v>333</v>
      </c>
      <c r="J1178" s="3"/>
      <c r="K1178" s="3" t="s">
        <v>334</v>
      </c>
      <c r="L1178" s="3"/>
      <c r="M1178" s="3"/>
      <c r="N1178" s="3"/>
      <c r="O1178" s="3"/>
      <c r="P1178" s="3"/>
      <c r="Q1178" s="3" t="s">
        <v>335</v>
      </c>
      <c r="R1178" s="3"/>
      <c r="S1178" s="3" t="str">
        <f>IF(H1178="","",$B$2&amp;G1178&amp;$B$2&amp;$B$1&amp;H1178)</f>
        <v/>
      </c>
      <c r="T1178" s="3" t="str">
        <f>IF(J1178="","",$B$2&amp;I1178&amp;$B$2&amp;$B$1&amp;J1178)</f>
        <v/>
      </c>
      <c r="U1178" s="3" t="str">
        <f>IF(L1178="","",$B$2&amp;K1178&amp;$B$2&amp;$B$1&amp;L1178)</f>
        <v/>
      </c>
      <c r="V1178" s="3" t="str">
        <f>IF(N1178="","",$B$2&amp;M1178&amp;$B$2&amp;$B$1&amp;N1178)</f>
        <v/>
      </c>
      <c r="W1178" s="3" t="str">
        <f>IF(P1178="","",$B$2&amp;O1178&amp;$B$2&amp;$B$1&amp;P1178)</f>
        <v/>
      </c>
      <c r="X1178" s="3" t="str">
        <f>IF(R1178="","",$B$2&amp;Q1178&amp;$B$2&amp;$B$1&amp;R1178)</f>
        <v/>
      </c>
      <c r="Y1178" s="3" t="str">
        <f t="shared" si="355"/>
        <v>{}</v>
      </c>
      <c r="Z1178" s="11" t="s">
        <v>373</v>
      </c>
      <c r="AA1178" s="11" t="str">
        <f t="shared" si="348"/>
        <v>5级：伤害提升至&lt;q=attr_atk&gt;&lt;c=A6EC41&gt;0%&lt;/c&gt;</v>
      </c>
      <c r="AB1178" s="11"/>
      <c r="AC1178" s="11"/>
      <c r="AD1178" s="11">
        <v>5</v>
      </c>
      <c r="AE1178" s="11"/>
      <c r="AF1178" s="11" t="s">
        <v>345</v>
      </c>
      <c r="AG1178" s="11"/>
      <c r="AH1178" s="11"/>
      <c r="AI1178" s="11"/>
      <c r="AJ1178" s="11"/>
      <c r="AK1178" s="11"/>
      <c r="AL1178" s="11"/>
      <c r="AM1178" s="11"/>
      <c r="AN1178" s="11" t="s">
        <v>346</v>
      </c>
      <c r="AO1178" s="11" t="str">
        <f t="shared" si="364"/>
        <v>&lt;q=attr_atk&gt;&lt;c=A6EC41&gt;</v>
      </c>
      <c r="AP1178" s="11" t="str">
        <f t="shared" si="365"/>
        <v>0%</v>
      </c>
      <c r="AQ1178" s="11" t="s">
        <v>298</v>
      </c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 t="str">
        <f t="shared" si="357"/>
        <v>这是一个专属装备技能，它非常好非常强大</v>
      </c>
      <c r="BQ1178" s="11" t="str">
        <f t="shared" si="347"/>
        <v>5级：伤害提升至&lt;q=attr_atk&gt;&lt;c=A6EC41&gt;0%&lt;/c&gt;</v>
      </c>
      <c r="BR1178" s="1">
        <f t="shared" si="361"/>
        <v>6</v>
      </c>
      <c r="BS1178" s="1">
        <f t="shared" si="362"/>
        <v>605</v>
      </c>
      <c r="BT1178" s="1">
        <f>COUNTIF($BS$10:BS1178,601)</f>
        <v>25</v>
      </c>
      <c r="BU1178" s="1">
        <f t="shared" si="363"/>
        <v>1</v>
      </c>
    </row>
    <row r="1179" spans="2:73">
      <c r="B1179" s="1" t="str">
        <f t="shared" si="358"/>
        <v>SkillDescBrief// 战斗被动</v>
      </c>
      <c r="C1179" s="1" t="str">
        <f t="shared" si="359"/>
        <v>SkillDescDetail// 战斗被动4</v>
      </c>
      <c r="D1179" s="7" t="s">
        <v>340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 t="str">
        <f t="shared" si="355"/>
        <v/>
      </c>
      <c r="Z1179" s="10" t="s">
        <v>336</v>
      </c>
      <c r="AA1179" s="10" t="str">
        <f t="shared" si="348"/>
        <v/>
      </c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 t="str">
        <f t="shared" si="357"/>
        <v/>
      </c>
      <c r="BQ1179" s="10" t="str">
        <f t="shared" si="347"/>
        <v/>
      </c>
      <c r="BR1179" s="1">
        <f t="shared" si="361"/>
        <v>0</v>
      </c>
      <c r="BS1179" s="1">
        <f t="shared" si="362"/>
        <v>0</v>
      </c>
      <c r="BT1179" s="1">
        <f>COUNTIF($BS$10:BS1179,601)</f>
        <v>25</v>
      </c>
      <c r="BU1179" s="1">
        <f t="shared" si="363"/>
        <v>1</v>
      </c>
    </row>
    <row r="1180" spans="2:73">
      <c r="B1180" s="1" t="str">
        <f t="shared" si="358"/>
        <v>SkillDescBrief4100507</v>
      </c>
      <c r="C1180" s="1" t="str">
        <f t="shared" si="359"/>
        <v>SkillDescDetail410050701</v>
      </c>
      <c r="D1180" s="3">
        <v>410050701</v>
      </c>
      <c r="E1180" s="3">
        <v>4100507</v>
      </c>
      <c r="F1180" s="3">
        <v>1</v>
      </c>
      <c r="G1180" s="3" t="s">
        <v>332</v>
      </c>
      <c r="H1180" s="3"/>
      <c r="I1180" s="3" t="s">
        <v>333</v>
      </c>
      <c r="J1180" s="3"/>
      <c r="K1180" s="3" t="s">
        <v>334</v>
      </c>
      <c r="L1180" s="3"/>
      <c r="M1180" s="3"/>
      <c r="N1180" s="3"/>
      <c r="O1180" s="3"/>
      <c r="P1180" s="3"/>
      <c r="Q1180" s="3" t="s">
        <v>335</v>
      </c>
      <c r="R1180" s="3"/>
      <c r="S1180" s="3" t="str">
        <f>IF(H1180="","",$B$2&amp;G1180&amp;$B$2&amp;$B$1&amp;H1180)</f>
        <v/>
      </c>
      <c r="T1180" s="3" t="str">
        <f>IF(J1180="","",$B$2&amp;I1180&amp;$B$2&amp;$B$1&amp;J1180)</f>
        <v/>
      </c>
      <c r="U1180" s="3" t="str">
        <f>IF(L1180="","",$B$2&amp;K1180&amp;$B$2&amp;$B$1&amp;L1180)</f>
        <v/>
      </c>
      <c r="V1180" s="3" t="str">
        <f>IF(N1180="","",$B$2&amp;M1180&amp;$B$2&amp;$B$1&amp;N1180)</f>
        <v/>
      </c>
      <c r="W1180" s="3" t="str">
        <f>IF(P1180="","",$B$2&amp;O1180&amp;$B$2&amp;$B$1&amp;P1180)</f>
        <v/>
      </c>
      <c r="X1180" s="3" t="str">
        <f>IF(R1180="","",$B$2&amp;Q1180&amp;$B$2&amp;$B$1&amp;R1180)</f>
        <v/>
      </c>
      <c r="Y1180" s="3" t="str">
        <f t="shared" si="355"/>
        <v>{}</v>
      </c>
      <c r="Z1180" s="11" t="s">
        <v>658</v>
      </c>
      <c r="AA1180" s="11" t="str">
        <f t="shared" si="348"/>
        <v>每隔&lt;c=A6EC41&gt;7&lt;/c&gt;秒，获得&lt;c=A6EC41&gt;1&lt;/c&gt;层&lt;c=A6EC41&gt;10%&lt;/c&gt;伤害减免，至多维持&lt;c=A6EC41&gt;3&lt;/c&gt;层</v>
      </c>
      <c r="AB1180" s="11"/>
      <c r="AC1180" s="11"/>
      <c r="AD1180" s="11"/>
      <c r="AE1180" s="11"/>
      <c r="AF1180" s="11"/>
      <c r="AG1180" s="11"/>
      <c r="AH1180" s="11"/>
      <c r="AI1180" s="11"/>
      <c r="AJ1180" s="11" t="s">
        <v>451</v>
      </c>
      <c r="AK1180" s="11" t="str">
        <f>$B$6</f>
        <v>&lt;c=A6EC41&gt;</v>
      </c>
      <c r="AL1180" s="12">
        <v>7</v>
      </c>
      <c r="AM1180" s="11" t="s">
        <v>298</v>
      </c>
      <c r="AN1180" s="11" t="s">
        <v>512</v>
      </c>
      <c r="AO1180" s="11" t="str">
        <f>$B$6</f>
        <v>&lt;c=A6EC41&gt;</v>
      </c>
      <c r="AP1180" s="12">
        <v>1</v>
      </c>
      <c r="AQ1180" s="11" t="s">
        <v>298</v>
      </c>
      <c r="AR1180" s="11" t="s">
        <v>540</v>
      </c>
      <c r="AS1180" s="11" t="str">
        <f>$B$6</f>
        <v>&lt;c=A6EC41&gt;</v>
      </c>
      <c r="AT1180" s="11" t="str">
        <f>"10%"</f>
        <v>10%</v>
      </c>
      <c r="AU1180" s="11" t="s">
        <v>298</v>
      </c>
      <c r="AV1180" s="11" t="s">
        <v>659</v>
      </c>
      <c r="AW1180" s="11" t="str">
        <f>$B$6</f>
        <v>&lt;c=A6EC41&gt;</v>
      </c>
      <c r="AX1180" s="11">
        <v>3</v>
      </c>
      <c r="AY1180" s="11" t="s">
        <v>298</v>
      </c>
      <c r="AZ1180" s="11" t="s">
        <v>540</v>
      </c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 t="str">
        <f t="shared" si="357"/>
        <v>周期性获得伤害减免</v>
      </c>
      <c r="BQ1180" s="11" t="str">
        <f t="shared" si="347"/>
        <v>每隔&lt;c=A6EC41&gt;7&lt;/c&gt;秒，获得&lt;c=A6EC41&gt;1&lt;/c&gt;层&lt;c=A6EC41&gt;10%&lt;/c&gt;伤害减免，至多维持&lt;c=A6EC41&gt;3&lt;/c&gt;层</v>
      </c>
      <c r="BR1180" s="1">
        <f t="shared" si="361"/>
        <v>7</v>
      </c>
      <c r="BS1180" s="1">
        <f t="shared" si="362"/>
        <v>701</v>
      </c>
      <c r="BT1180" s="1">
        <f>COUNTIF($BS$10:BS1180,601)</f>
        <v>25</v>
      </c>
      <c r="BU1180" s="1">
        <f t="shared" si="363"/>
        <v>1</v>
      </c>
    </row>
    <row r="1181" spans="2:73">
      <c r="B1181" s="1" t="str">
        <f t="shared" si="358"/>
        <v>SkillDescBrief4100507</v>
      </c>
      <c r="C1181" s="1" t="str">
        <f t="shared" si="359"/>
        <v>SkillDescDetail410050702</v>
      </c>
      <c r="D1181" s="3">
        <v>410050702</v>
      </c>
      <c r="E1181" s="3">
        <v>4100507</v>
      </c>
      <c r="F1181" s="3">
        <v>2</v>
      </c>
      <c r="G1181" s="3" t="s">
        <v>332</v>
      </c>
      <c r="H1181" s="3"/>
      <c r="I1181" s="3" t="s">
        <v>333</v>
      </c>
      <c r="J1181" s="3"/>
      <c r="K1181" s="3" t="s">
        <v>334</v>
      </c>
      <c r="L1181" s="3"/>
      <c r="M1181" s="3"/>
      <c r="N1181" s="3"/>
      <c r="O1181" s="3"/>
      <c r="P1181" s="3"/>
      <c r="Q1181" s="3" t="s">
        <v>335</v>
      </c>
      <c r="R1181" s="3"/>
      <c r="S1181" s="3" t="str">
        <f>IF(H1181="","",$B$2&amp;G1181&amp;$B$2&amp;$B$1&amp;H1181)</f>
        <v/>
      </c>
      <c r="T1181" s="3" t="str">
        <f>IF(J1181="","",$B$2&amp;I1181&amp;$B$2&amp;$B$1&amp;J1181)</f>
        <v/>
      </c>
      <c r="U1181" s="3" t="str">
        <f>IF(L1181="","",$B$2&amp;K1181&amp;$B$2&amp;$B$1&amp;L1181)</f>
        <v/>
      </c>
      <c r="V1181" s="3" t="str">
        <f>IF(N1181="","",$B$2&amp;M1181&amp;$B$2&amp;$B$1&amp;N1181)</f>
        <v/>
      </c>
      <c r="W1181" s="3" t="str">
        <f>IF(P1181="","",$B$2&amp;O1181&amp;$B$2&amp;$B$1&amp;P1181)</f>
        <v/>
      </c>
      <c r="X1181" s="3" t="str">
        <f>IF(R1181="","",$B$2&amp;Q1181&amp;$B$2&amp;$B$1&amp;R1181)</f>
        <v/>
      </c>
      <c r="Y1181" s="3" t="str">
        <f t="shared" si="355"/>
        <v>{}</v>
      </c>
      <c r="Z1181" s="11" t="s">
        <v>336</v>
      </c>
      <c r="AA1181" s="11" t="str">
        <f t="shared" si="348"/>
        <v/>
      </c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 t="str">
        <f t="shared" si="357"/>
        <v/>
      </c>
      <c r="BQ1181" s="11" t="str">
        <f t="shared" si="347"/>
        <v/>
      </c>
      <c r="BR1181" s="1">
        <f t="shared" si="361"/>
        <v>7</v>
      </c>
      <c r="BS1181" s="1">
        <f t="shared" si="362"/>
        <v>702</v>
      </c>
      <c r="BT1181" s="1">
        <f>COUNTIF($BS$10:BS1181,601)</f>
        <v>25</v>
      </c>
      <c r="BU1181" s="1">
        <f t="shared" si="363"/>
        <v>1</v>
      </c>
    </row>
    <row r="1182" spans="2:73">
      <c r="B1182" s="1" t="str">
        <f t="shared" si="358"/>
        <v>SkillDescBrief4100507</v>
      </c>
      <c r="C1182" s="1" t="str">
        <f t="shared" si="359"/>
        <v>SkillDescDetail410050703</v>
      </c>
      <c r="D1182" s="3">
        <v>410050703</v>
      </c>
      <c r="E1182" s="3">
        <v>4100507</v>
      </c>
      <c r="F1182" s="3">
        <v>3</v>
      </c>
      <c r="G1182" s="3" t="s">
        <v>332</v>
      </c>
      <c r="H1182" s="3"/>
      <c r="I1182" s="3" t="s">
        <v>333</v>
      </c>
      <c r="J1182" s="3"/>
      <c r="K1182" s="3" t="s">
        <v>334</v>
      </c>
      <c r="L1182" s="3"/>
      <c r="M1182" s="3"/>
      <c r="N1182" s="3"/>
      <c r="O1182" s="3"/>
      <c r="P1182" s="3"/>
      <c r="Q1182" s="3" t="s">
        <v>335</v>
      </c>
      <c r="R1182" s="3"/>
      <c r="S1182" s="3" t="str">
        <f>IF(H1182="","",$B$2&amp;G1182&amp;$B$2&amp;$B$1&amp;H1182)</f>
        <v/>
      </c>
      <c r="T1182" s="3" t="str">
        <f>IF(J1182="","",$B$2&amp;I1182&amp;$B$2&amp;$B$1&amp;J1182)</f>
        <v/>
      </c>
      <c r="U1182" s="3" t="str">
        <f>IF(L1182="","",$B$2&amp;K1182&amp;$B$2&amp;$B$1&amp;L1182)</f>
        <v/>
      </c>
      <c r="V1182" s="3" t="str">
        <f>IF(N1182="","",$B$2&amp;M1182&amp;$B$2&amp;$B$1&amp;N1182)</f>
        <v/>
      </c>
      <c r="W1182" s="3" t="str">
        <f>IF(P1182="","",$B$2&amp;O1182&amp;$B$2&amp;$B$1&amp;P1182)</f>
        <v/>
      </c>
      <c r="X1182" s="3" t="str">
        <f>IF(R1182="","",$B$2&amp;Q1182&amp;$B$2&amp;$B$1&amp;R1182)</f>
        <v/>
      </c>
      <c r="Y1182" s="3" t="str">
        <f t="shared" si="355"/>
        <v>{}</v>
      </c>
      <c r="Z1182" s="11" t="s">
        <v>336</v>
      </c>
      <c r="AA1182" s="11" t="str">
        <f t="shared" si="348"/>
        <v/>
      </c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 t="str">
        <f t="shared" si="357"/>
        <v/>
      </c>
      <c r="BQ1182" s="11" t="str">
        <f t="shared" si="347"/>
        <v/>
      </c>
      <c r="BR1182" s="1">
        <f t="shared" si="361"/>
        <v>7</v>
      </c>
      <c r="BS1182" s="1">
        <f t="shared" si="362"/>
        <v>703</v>
      </c>
      <c r="BT1182" s="1">
        <f>COUNTIF($BS$10:BS1182,601)</f>
        <v>25</v>
      </c>
      <c r="BU1182" s="1">
        <f t="shared" si="363"/>
        <v>1</v>
      </c>
    </row>
    <row r="1183" spans="2:73">
      <c r="B1183" s="1" t="str">
        <f t="shared" si="358"/>
        <v>SkillDescBrief4100507</v>
      </c>
      <c r="C1183" s="1" t="str">
        <f t="shared" si="359"/>
        <v>SkillDescDetail410050704</v>
      </c>
      <c r="D1183" s="3">
        <v>410050704</v>
      </c>
      <c r="E1183" s="3">
        <v>4100507</v>
      </c>
      <c r="F1183" s="3">
        <v>4</v>
      </c>
      <c r="G1183" s="3" t="s">
        <v>332</v>
      </c>
      <c r="H1183" s="3"/>
      <c r="I1183" s="3" t="s">
        <v>333</v>
      </c>
      <c r="J1183" s="3"/>
      <c r="K1183" s="3" t="s">
        <v>334</v>
      </c>
      <c r="L1183" s="3"/>
      <c r="M1183" s="3"/>
      <c r="N1183" s="3"/>
      <c r="O1183" s="3"/>
      <c r="P1183" s="3"/>
      <c r="Q1183" s="3" t="s">
        <v>335</v>
      </c>
      <c r="R1183" s="3"/>
      <c r="S1183" s="3" t="str">
        <f>IF(H1183="","",$B$2&amp;G1183&amp;$B$2&amp;$B$1&amp;H1183)</f>
        <v/>
      </c>
      <c r="T1183" s="3" t="str">
        <f>IF(J1183="","",$B$2&amp;I1183&amp;$B$2&amp;$B$1&amp;J1183)</f>
        <v/>
      </c>
      <c r="U1183" s="3" t="str">
        <f>IF(L1183="","",$B$2&amp;K1183&amp;$B$2&amp;$B$1&amp;L1183)</f>
        <v/>
      </c>
      <c r="V1183" s="3" t="str">
        <f>IF(N1183="","",$B$2&amp;M1183&amp;$B$2&amp;$B$1&amp;N1183)</f>
        <v/>
      </c>
      <c r="W1183" s="3" t="str">
        <f>IF(P1183="","",$B$2&amp;O1183&amp;$B$2&amp;$B$1&amp;P1183)</f>
        <v/>
      </c>
      <c r="X1183" s="3" t="str">
        <f>IF(R1183="","",$B$2&amp;Q1183&amp;$B$2&amp;$B$1&amp;R1183)</f>
        <v/>
      </c>
      <c r="Y1183" s="3" t="str">
        <f t="shared" si="355"/>
        <v>{}</v>
      </c>
      <c r="Z1183" s="11" t="s">
        <v>336</v>
      </c>
      <c r="AA1183" s="11" t="str">
        <f t="shared" si="348"/>
        <v/>
      </c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 t="str">
        <f t="shared" si="357"/>
        <v/>
      </c>
      <c r="BQ1183" s="11" t="str">
        <f t="shared" si="347"/>
        <v/>
      </c>
      <c r="BR1183" s="1">
        <f t="shared" si="361"/>
        <v>7</v>
      </c>
      <c r="BS1183" s="1">
        <f t="shared" si="362"/>
        <v>704</v>
      </c>
      <c r="BT1183" s="1">
        <f>COUNTIF($BS$10:BS1183,601)</f>
        <v>25</v>
      </c>
      <c r="BU1183" s="1">
        <f t="shared" si="363"/>
        <v>1</v>
      </c>
    </row>
    <row r="1184" spans="2:73">
      <c r="B1184" s="1" t="str">
        <f t="shared" si="358"/>
        <v>SkillDescBrief4100507</v>
      </c>
      <c r="C1184" s="1" t="str">
        <f t="shared" si="359"/>
        <v>SkillDescDetail410050705</v>
      </c>
      <c r="D1184" s="3">
        <v>410050705</v>
      </c>
      <c r="E1184" s="3">
        <v>4100507</v>
      </c>
      <c r="F1184" s="3">
        <v>5</v>
      </c>
      <c r="G1184" s="3" t="s">
        <v>332</v>
      </c>
      <c r="H1184" s="3"/>
      <c r="I1184" s="3" t="s">
        <v>333</v>
      </c>
      <c r="J1184" s="3"/>
      <c r="K1184" s="3" t="s">
        <v>334</v>
      </c>
      <c r="L1184" s="3"/>
      <c r="M1184" s="3"/>
      <c r="N1184" s="3"/>
      <c r="O1184" s="3"/>
      <c r="P1184" s="3"/>
      <c r="Q1184" s="3" t="s">
        <v>335</v>
      </c>
      <c r="R1184" s="3"/>
      <c r="S1184" s="3" t="str">
        <f>IF(H1184="","",$B$2&amp;G1184&amp;$B$2&amp;$B$1&amp;H1184)</f>
        <v/>
      </c>
      <c r="T1184" s="3" t="str">
        <f>IF(J1184="","",$B$2&amp;I1184&amp;$B$2&amp;$B$1&amp;J1184)</f>
        <v/>
      </c>
      <c r="U1184" s="3" t="str">
        <f>IF(L1184="","",$B$2&amp;K1184&amp;$B$2&amp;$B$1&amp;L1184)</f>
        <v/>
      </c>
      <c r="V1184" s="3" t="str">
        <f>IF(N1184="","",$B$2&amp;M1184&amp;$B$2&amp;$B$1&amp;N1184)</f>
        <v/>
      </c>
      <c r="W1184" s="3" t="str">
        <f>IF(P1184="","",$B$2&amp;O1184&amp;$B$2&amp;$B$1&amp;P1184)</f>
        <v/>
      </c>
      <c r="X1184" s="3" t="str">
        <f>IF(R1184="","",$B$2&amp;Q1184&amp;$B$2&amp;$B$1&amp;R1184)</f>
        <v/>
      </c>
      <c r="Y1184" s="3" t="str">
        <f t="shared" si="355"/>
        <v>{}</v>
      </c>
      <c r="Z1184" s="11" t="s">
        <v>336</v>
      </c>
      <c r="AA1184" s="11" t="str">
        <f t="shared" si="348"/>
        <v/>
      </c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 t="str">
        <f t="shared" si="357"/>
        <v/>
      </c>
      <c r="BQ1184" s="11" t="str">
        <f t="shared" si="347"/>
        <v/>
      </c>
      <c r="BR1184" s="1">
        <f t="shared" si="361"/>
        <v>7</v>
      </c>
      <c r="BS1184" s="1">
        <f t="shared" si="362"/>
        <v>705</v>
      </c>
      <c r="BT1184" s="1">
        <f>COUNTIF($BS$10:BS1184,601)</f>
        <v>25</v>
      </c>
      <c r="BU1184" s="1">
        <f t="shared" si="363"/>
        <v>1</v>
      </c>
    </row>
    <row r="1185" spans="2:73">
      <c r="B1185" s="1" t="str">
        <f t="shared" si="358"/>
        <v>SkillDescBrief// 冰弹手炮</v>
      </c>
      <c r="C1185" s="1" t="str">
        <f t="shared" si="359"/>
        <v>SkillDescDetail// 冰弹手炮</v>
      </c>
      <c r="D1185" s="7" t="s">
        <v>660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 t="str">
        <f t="shared" si="355"/>
        <v/>
      </c>
      <c r="Z1185" s="10" t="s">
        <v>336</v>
      </c>
      <c r="AA1185" s="10" t="str">
        <f t="shared" si="348"/>
        <v/>
      </c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 t="str">
        <f t="shared" si="357"/>
        <v/>
      </c>
      <c r="BQ1185" s="10" t="str">
        <f t="shared" ref="BQ1185:BQ1248" si="366">AA1185</f>
        <v/>
      </c>
      <c r="BR1185" s="1">
        <f t="shared" si="361"/>
        <v>0</v>
      </c>
      <c r="BS1185" s="1">
        <f t="shared" si="362"/>
        <v>0</v>
      </c>
      <c r="BT1185" s="1">
        <f>COUNTIF($BS$10:BS1185,601)</f>
        <v>25</v>
      </c>
      <c r="BU1185" s="1">
        <f t="shared" si="363"/>
        <v>1</v>
      </c>
    </row>
    <row r="1186" spans="2:73">
      <c r="B1186" s="1" t="str">
        <f t="shared" si="358"/>
        <v>SkillDescBrief// 普攻</v>
      </c>
      <c r="C1186" s="1" t="str">
        <f t="shared" si="359"/>
        <v>SkillDescDetail// 普攻</v>
      </c>
      <c r="D1186" s="7" t="s">
        <v>331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 t="str">
        <f t="shared" si="355"/>
        <v/>
      </c>
      <c r="Z1186" s="10" t="s">
        <v>336</v>
      </c>
      <c r="AA1186" s="10" t="str">
        <f t="shared" si="348"/>
        <v/>
      </c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 t="str">
        <f t="shared" si="357"/>
        <v/>
      </c>
      <c r="BQ1186" s="10" t="str">
        <f t="shared" si="366"/>
        <v/>
      </c>
      <c r="BR1186" s="1">
        <f t="shared" si="361"/>
        <v>0</v>
      </c>
      <c r="BS1186" s="1">
        <f t="shared" si="362"/>
        <v>0</v>
      </c>
      <c r="BT1186" s="1">
        <f>COUNTIF($BS$10:BS1186,601)</f>
        <v>25</v>
      </c>
      <c r="BU1186" s="1">
        <f t="shared" si="363"/>
        <v>1</v>
      </c>
    </row>
    <row r="1187" spans="2:73">
      <c r="B1187" s="1" t="str">
        <f t="shared" si="358"/>
        <v>SkillDescBrief4100601</v>
      </c>
      <c r="C1187" s="1" t="str">
        <f t="shared" si="359"/>
        <v>SkillDescDetail410060101</v>
      </c>
      <c r="D1187" s="3">
        <v>410060101</v>
      </c>
      <c r="E1187" s="3">
        <v>4100601</v>
      </c>
      <c r="F1187" s="3">
        <v>1</v>
      </c>
      <c r="G1187" s="3" t="s">
        <v>332</v>
      </c>
      <c r="H1187" s="3">
        <f ca="1">ROUND(_xlfn.XLOOKUP($F1187,$D$1:$D$5,$E$1:$E$5)*OFFSET(H1187,5-F1187,0)/0.05,0)*0.05</f>
        <v>0.85</v>
      </c>
      <c r="I1187" s="3" t="s">
        <v>333</v>
      </c>
      <c r="J1187" s="3"/>
      <c r="K1187" s="3" t="s">
        <v>334</v>
      </c>
      <c r="L1187" s="3"/>
      <c r="M1187" s="3"/>
      <c r="N1187" s="3"/>
      <c r="O1187" s="3"/>
      <c r="P1187" s="3"/>
      <c r="Q1187" s="3" t="s">
        <v>335</v>
      </c>
      <c r="R1187" s="3"/>
      <c r="S1187" s="3" t="str">
        <f ca="1">IF(H1187="","",$B$2&amp;G1187&amp;$B$2&amp;$B$1&amp;H1187)</f>
        <v>"AtkPower":0.85</v>
      </c>
      <c r="T1187" s="3" t="str">
        <f>IF(J1187="","",$B$2&amp;I1187&amp;$B$2&amp;$B$1&amp;J1187)</f>
        <v/>
      </c>
      <c r="U1187" s="3" t="str">
        <f>IF(L1187="","",$B$2&amp;K1187&amp;$B$2&amp;$B$1&amp;L1187)</f>
        <v/>
      </c>
      <c r="V1187" s="3" t="str">
        <f>IF(N1187="","",$B$2&amp;M1187&amp;$B$2&amp;$B$1&amp;N1187)</f>
        <v/>
      </c>
      <c r="W1187" s="3" t="str">
        <f>IF(P1187="","",$B$2&amp;O1187&amp;$B$2&amp;$B$1&amp;P1187)</f>
        <v/>
      </c>
      <c r="X1187" s="3" t="str">
        <f>IF(R1187="","",$B$2&amp;Q1187&amp;$B$2&amp;$B$1&amp;R1187)</f>
        <v/>
      </c>
      <c r="Y1187" s="3" t="str">
        <f ca="1" t="shared" si="355"/>
        <v>{"AtkPower":0.85}</v>
      </c>
      <c r="Z1187" s="11" t="s">
        <v>661</v>
      </c>
      <c r="AA1187" s="11" t="str">
        <f ca="1" t="shared" si="348"/>
        <v>使用冰弹手炮射击，对&lt;c=A6EC41&gt;1&lt;/c&gt;个敌人造成&lt;q=attr_atk&gt;&lt;c=A6EC41&gt;85%&lt;/c&gt;伤害</v>
      </c>
      <c r="AB1187" s="11"/>
      <c r="AC1187" s="11"/>
      <c r="AD1187" s="11"/>
      <c r="AE1187" s="11"/>
      <c r="AF1187" s="11"/>
      <c r="AG1187" s="11"/>
      <c r="AH1187" s="11"/>
      <c r="AI1187" s="11"/>
      <c r="AJ1187" s="11" t="s">
        <v>662</v>
      </c>
      <c r="AK1187" s="11" t="str">
        <f>$B$6</f>
        <v>&lt;c=A6EC41&gt;</v>
      </c>
      <c r="AL1187" s="12">
        <v>1</v>
      </c>
      <c r="AM1187" s="11" t="s">
        <v>298</v>
      </c>
      <c r="AN1187" s="11" t="s">
        <v>343</v>
      </c>
      <c r="AO1187" s="11" t="str">
        <f>$B$8&amp;$B$6</f>
        <v>&lt;q=attr_atk&gt;&lt;c=A6EC41&gt;</v>
      </c>
      <c r="AP1187" s="11" t="str">
        <f ca="1">ROUND($H1187*100,2)&amp;"%"</f>
        <v>85%</v>
      </c>
      <c r="AQ1187" s="11" t="s">
        <v>298</v>
      </c>
      <c r="AR1187" s="11" t="s">
        <v>344</v>
      </c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 t="str">
        <f t="shared" si="357"/>
        <v>使用冰弹手炮射击</v>
      </c>
      <c r="BQ1187" s="11" t="str">
        <f ca="1" t="shared" si="366"/>
        <v>使用冰弹手炮射击，对&lt;c=A6EC41&gt;1&lt;/c&gt;个敌人造成&lt;q=attr_atk&gt;&lt;c=A6EC41&gt;85%&lt;/c&gt;伤害</v>
      </c>
      <c r="BR1187" s="1">
        <f t="shared" si="361"/>
        <v>1</v>
      </c>
      <c r="BS1187" s="1">
        <f t="shared" si="362"/>
        <v>101</v>
      </c>
      <c r="BT1187" s="1">
        <f>COUNTIF($BS$10:BS1187,601)</f>
        <v>25</v>
      </c>
      <c r="BU1187" s="1">
        <f t="shared" si="363"/>
        <v>1</v>
      </c>
    </row>
    <row r="1188" spans="2:73">
      <c r="B1188" s="1" t="str">
        <f t="shared" si="358"/>
        <v>SkillDescBrief4100601</v>
      </c>
      <c r="C1188" s="1" t="str">
        <f t="shared" si="359"/>
        <v>SkillDescDetail410060102</v>
      </c>
      <c r="D1188" s="3">
        <v>410060102</v>
      </c>
      <c r="E1188" s="3">
        <v>4100601</v>
      </c>
      <c r="F1188" s="3">
        <v>2</v>
      </c>
      <c r="G1188" s="3" t="s">
        <v>332</v>
      </c>
      <c r="H1188" s="3">
        <f ca="1">ROUND(_xlfn.XLOOKUP($F1188,$D$1:$D$5,$E$1:$E$5)*OFFSET(H1188,5-F1188,0)/0.05,0)*0.05</f>
        <v>0.9</v>
      </c>
      <c r="I1188" s="3" t="s">
        <v>333</v>
      </c>
      <c r="J1188" s="3"/>
      <c r="K1188" s="3" t="s">
        <v>334</v>
      </c>
      <c r="L1188" s="3"/>
      <c r="M1188" s="3"/>
      <c r="N1188" s="3"/>
      <c r="O1188" s="3"/>
      <c r="P1188" s="3"/>
      <c r="Q1188" s="3" t="s">
        <v>335</v>
      </c>
      <c r="R1188" s="3"/>
      <c r="S1188" s="3" t="str">
        <f ca="1">IF(H1188="","",$B$2&amp;G1188&amp;$B$2&amp;$B$1&amp;H1188)</f>
        <v>"AtkPower":0.9</v>
      </c>
      <c r="T1188" s="3" t="str">
        <f>IF(J1188="","",$B$2&amp;I1188&amp;$B$2&amp;$B$1&amp;J1188)</f>
        <v/>
      </c>
      <c r="U1188" s="3" t="str">
        <f>IF(L1188="","",$B$2&amp;K1188&amp;$B$2&amp;$B$1&amp;L1188)</f>
        <v/>
      </c>
      <c r="V1188" s="3" t="str">
        <f>IF(N1188="","",$B$2&amp;M1188&amp;$B$2&amp;$B$1&amp;N1188)</f>
        <v/>
      </c>
      <c r="W1188" s="3" t="str">
        <f>IF(P1188="","",$B$2&amp;O1188&amp;$B$2&amp;$B$1&amp;P1188)</f>
        <v/>
      </c>
      <c r="X1188" s="3" t="str">
        <f>IF(R1188="","",$B$2&amp;Q1188&amp;$B$2&amp;$B$1&amp;R1188)</f>
        <v/>
      </c>
      <c r="Y1188" s="3" t="str">
        <f ca="1" t="shared" si="355"/>
        <v>{"AtkPower":0.9}</v>
      </c>
      <c r="Z1188" s="11" t="s">
        <v>661</v>
      </c>
      <c r="AA1188" s="11" t="str">
        <f ca="1" t="shared" si="348"/>
        <v>2级：造成的伤害提升至&lt;q=attr_atk&gt;&lt;c=A6EC41&gt;90%&lt;/c&gt;</v>
      </c>
      <c r="AB1188" s="11"/>
      <c r="AC1188" s="11"/>
      <c r="AD1188" s="11">
        <v>2</v>
      </c>
      <c r="AE1188" s="11"/>
      <c r="AF1188" s="11" t="s">
        <v>345</v>
      </c>
      <c r="AG1188" s="11"/>
      <c r="AH1188" s="11"/>
      <c r="AI1188" s="11"/>
      <c r="AJ1188" s="11" t="s">
        <v>446</v>
      </c>
      <c r="AK1188" s="11" t="str">
        <f t="shared" ref="AK1188:AK1191" si="367">$B$8&amp;$B$6</f>
        <v>&lt;q=attr_atk&gt;&lt;c=A6EC41&gt;</v>
      </c>
      <c r="AL1188" s="11" t="str">
        <f ca="1" t="shared" ref="AL1188:AL1191" si="368">ROUND($H1188*100,2)&amp;"%"</f>
        <v>90%</v>
      </c>
      <c r="AM1188" s="11" t="s">
        <v>298</v>
      </c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 t="str">
        <f t="shared" si="357"/>
        <v>使用冰弹手炮射击</v>
      </c>
      <c r="BQ1188" s="11" t="str">
        <f ca="1" t="shared" si="366"/>
        <v>2级：造成的伤害提升至&lt;q=attr_atk&gt;&lt;c=A6EC41&gt;90%&lt;/c&gt;</v>
      </c>
      <c r="BR1188" s="1">
        <f t="shared" si="361"/>
        <v>1</v>
      </c>
      <c r="BS1188" s="1">
        <f t="shared" si="362"/>
        <v>102</v>
      </c>
      <c r="BT1188" s="1">
        <f>COUNTIF($BS$10:BS1188,601)</f>
        <v>25</v>
      </c>
      <c r="BU1188" s="1">
        <f t="shared" si="363"/>
        <v>1</v>
      </c>
    </row>
    <row r="1189" spans="2:73">
      <c r="B1189" s="1" t="str">
        <f t="shared" si="358"/>
        <v>SkillDescBrief4100601</v>
      </c>
      <c r="C1189" s="1" t="str">
        <f t="shared" si="359"/>
        <v>SkillDescDetail410060103</v>
      </c>
      <c r="D1189" s="3">
        <v>410060103</v>
      </c>
      <c r="E1189" s="3">
        <v>4100601</v>
      </c>
      <c r="F1189" s="3">
        <v>3</v>
      </c>
      <c r="G1189" s="3" t="s">
        <v>332</v>
      </c>
      <c r="H1189" s="3">
        <f ca="1">ROUND(_xlfn.XLOOKUP($F1189,$D$1:$D$5,$E$1:$E$5)*OFFSET(H1189,5-F1189,0)/0.05,0)*0.05</f>
        <v>0.95</v>
      </c>
      <c r="I1189" s="3" t="s">
        <v>333</v>
      </c>
      <c r="J1189" s="3"/>
      <c r="K1189" s="3" t="s">
        <v>334</v>
      </c>
      <c r="L1189" s="3"/>
      <c r="M1189" s="3"/>
      <c r="N1189" s="3"/>
      <c r="O1189" s="3"/>
      <c r="P1189" s="3"/>
      <c r="Q1189" s="3" t="s">
        <v>335</v>
      </c>
      <c r="R1189" s="3"/>
      <c r="S1189" s="3" t="str">
        <f ca="1">IF(H1189="","",$B$2&amp;G1189&amp;$B$2&amp;$B$1&amp;H1189)</f>
        <v>"AtkPower":0.95</v>
      </c>
      <c r="T1189" s="3" t="str">
        <f>IF(J1189="","",$B$2&amp;I1189&amp;$B$2&amp;$B$1&amp;J1189)</f>
        <v/>
      </c>
      <c r="U1189" s="3" t="str">
        <f>IF(L1189="","",$B$2&amp;K1189&amp;$B$2&amp;$B$1&amp;L1189)</f>
        <v/>
      </c>
      <c r="V1189" s="3" t="str">
        <f>IF(N1189="","",$B$2&amp;M1189&amp;$B$2&amp;$B$1&amp;N1189)</f>
        <v/>
      </c>
      <c r="W1189" s="3" t="str">
        <f>IF(P1189="","",$B$2&amp;O1189&amp;$B$2&amp;$B$1&amp;P1189)</f>
        <v/>
      </c>
      <c r="X1189" s="3" t="str">
        <f>IF(R1189="","",$B$2&amp;Q1189&amp;$B$2&amp;$B$1&amp;R1189)</f>
        <v/>
      </c>
      <c r="Y1189" s="3" t="str">
        <f ca="1" t="shared" si="355"/>
        <v>{"AtkPower":0.95}</v>
      </c>
      <c r="Z1189" s="11" t="s">
        <v>661</v>
      </c>
      <c r="AA1189" s="11" t="str">
        <f ca="1" t="shared" si="348"/>
        <v>3级：造成的伤害提升至&lt;q=attr_atk&gt;&lt;c=A6EC41&gt;95%&lt;/c&gt;</v>
      </c>
      <c r="AB1189" s="11"/>
      <c r="AC1189" s="11"/>
      <c r="AD1189" s="11">
        <v>3</v>
      </c>
      <c r="AE1189" s="11"/>
      <c r="AF1189" s="11" t="s">
        <v>345</v>
      </c>
      <c r="AG1189" s="11"/>
      <c r="AH1189" s="11"/>
      <c r="AI1189" s="11"/>
      <c r="AJ1189" s="11" t="s">
        <v>446</v>
      </c>
      <c r="AK1189" s="11" t="str">
        <f t="shared" si="367"/>
        <v>&lt;q=attr_atk&gt;&lt;c=A6EC41&gt;</v>
      </c>
      <c r="AL1189" s="11" t="str">
        <f ca="1" t="shared" si="368"/>
        <v>95%</v>
      </c>
      <c r="AM1189" s="11" t="s">
        <v>298</v>
      </c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 t="str">
        <f t="shared" si="357"/>
        <v>使用冰弹手炮射击</v>
      </c>
      <c r="BQ1189" s="11" t="str">
        <f ca="1" t="shared" si="366"/>
        <v>3级：造成的伤害提升至&lt;q=attr_atk&gt;&lt;c=A6EC41&gt;95%&lt;/c&gt;</v>
      </c>
      <c r="BR1189" s="1">
        <f t="shared" si="361"/>
        <v>1</v>
      </c>
      <c r="BS1189" s="1">
        <f t="shared" si="362"/>
        <v>103</v>
      </c>
      <c r="BT1189" s="1">
        <f>COUNTIF($BS$10:BS1189,601)</f>
        <v>25</v>
      </c>
      <c r="BU1189" s="1">
        <f t="shared" si="363"/>
        <v>1</v>
      </c>
    </row>
    <row r="1190" spans="2:73">
      <c r="B1190" s="1" t="str">
        <f t="shared" si="358"/>
        <v>SkillDescBrief4100601</v>
      </c>
      <c r="C1190" s="1" t="str">
        <f t="shared" si="359"/>
        <v>SkillDescDetail410060104</v>
      </c>
      <c r="D1190" s="3">
        <v>410060104</v>
      </c>
      <c r="E1190" s="3">
        <v>4100601</v>
      </c>
      <c r="F1190" s="3">
        <v>4</v>
      </c>
      <c r="G1190" s="3" t="s">
        <v>332</v>
      </c>
      <c r="H1190" s="3">
        <f ca="1">ROUND(_xlfn.XLOOKUP($F1190,$D$1:$D$5,$E$1:$E$5)*OFFSET(H1190,5-F1190,0)/0.05,0)*0.05</f>
        <v>1.1</v>
      </c>
      <c r="I1190" s="3" t="s">
        <v>333</v>
      </c>
      <c r="J1190" s="3"/>
      <c r="K1190" s="3" t="s">
        <v>334</v>
      </c>
      <c r="L1190" s="3"/>
      <c r="M1190" s="3"/>
      <c r="N1190" s="3"/>
      <c r="O1190" s="3"/>
      <c r="P1190" s="3"/>
      <c r="Q1190" s="3" t="s">
        <v>335</v>
      </c>
      <c r="R1190" s="3"/>
      <c r="S1190" s="3" t="str">
        <f ca="1">IF(H1190="","",$B$2&amp;G1190&amp;$B$2&amp;$B$1&amp;H1190)</f>
        <v>"AtkPower":1.1</v>
      </c>
      <c r="T1190" s="3" t="str">
        <f>IF(J1190="","",$B$2&amp;I1190&amp;$B$2&amp;$B$1&amp;J1190)</f>
        <v/>
      </c>
      <c r="U1190" s="3" t="str">
        <f>IF(L1190="","",$B$2&amp;K1190&amp;$B$2&amp;$B$1&amp;L1190)</f>
        <v/>
      </c>
      <c r="V1190" s="3" t="str">
        <f>IF(N1190="","",$B$2&amp;M1190&amp;$B$2&amp;$B$1&amp;N1190)</f>
        <v/>
      </c>
      <c r="W1190" s="3" t="str">
        <f>IF(P1190="","",$B$2&amp;O1190&amp;$B$2&amp;$B$1&amp;P1190)</f>
        <v/>
      </c>
      <c r="X1190" s="3" t="str">
        <f>IF(R1190="","",$B$2&amp;Q1190&amp;$B$2&amp;$B$1&amp;R1190)</f>
        <v/>
      </c>
      <c r="Y1190" s="3" t="str">
        <f ca="1" t="shared" si="355"/>
        <v>{"AtkPower":1.1}</v>
      </c>
      <c r="Z1190" s="11" t="s">
        <v>661</v>
      </c>
      <c r="AA1190" s="11" t="str">
        <f ca="1" t="shared" si="348"/>
        <v>4级：造成的伤害提升至&lt;q=attr_atk&gt;&lt;c=A6EC41&gt;110%&lt;/c&gt;</v>
      </c>
      <c r="AB1190" s="11"/>
      <c r="AC1190" s="11"/>
      <c r="AD1190" s="11">
        <v>4</v>
      </c>
      <c r="AE1190" s="11"/>
      <c r="AF1190" s="11" t="s">
        <v>345</v>
      </c>
      <c r="AG1190" s="11"/>
      <c r="AH1190" s="11"/>
      <c r="AI1190" s="11"/>
      <c r="AJ1190" s="11" t="s">
        <v>446</v>
      </c>
      <c r="AK1190" s="11" t="str">
        <f t="shared" si="367"/>
        <v>&lt;q=attr_atk&gt;&lt;c=A6EC41&gt;</v>
      </c>
      <c r="AL1190" s="11" t="str">
        <f ca="1" t="shared" si="368"/>
        <v>110%</v>
      </c>
      <c r="AM1190" s="11" t="s">
        <v>298</v>
      </c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 t="str">
        <f t="shared" si="357"/>
        <v>使用冰弹手炮射击</v>
      </c>
      <c r="BQ1190" s="11" t="str">
        <f ca="1" t="shared" si="366"/>
        <v>4级：造成的伤害提升至&lt;q=attr_atk&gt;&lt;c=A6EC41&gt;110%&lt;/c&gt;</v>
      </c>
      <c r="BR1190" s="1">
        <f t="shared" si="361"/>
        <v>1</v>
      </c>
      <c r="BS1190" s="1">
        <f t="shared" si="362"/>
        <v>104</v>
      </c>
      <c r="BT1190" s="1">
        <f>COUNTIF($BS$10:BS1190,601)</f>
        <v>25</v>
      </c>
      <c r="BU1190" s="1">
        <f t="shared" si="363"/>
        <v>1</v>
      </c>
    </row>
    <row r="1191" spans="2:73">
      <c r="B1191" s="1" t="str">
        <f t="shared" si="358"/>
        <v>SkillDescBrief4100601</v>
      </c>
      <c r="C1191" s="1" t="str">
        <f t="shared" si="359"/>
        <v>SkillDescDetail410060105</v>
      </c>
      <c r="D1191" s="3">
        <v>410060105</v>
      </c>
      <c r="E1191" s="3">
        <v>4100601</v>
      </c>
      <c r="F1191" s="3">
        <v>5</v>
      </c>
      <c r="G1191" s="3" t="s">
        <v>332</v>
      </c>
      <c r="H1191" s="3">
        <v>1.2</v>
      </c>
      <c r="I1191" s="3" t="s">
        <v>333</v>
      </c>
      <c r="J1191" s="3"/>
      <c r="K1191" s="3" t="s">
        <v>334</v>
      </c>
      <c r="L1191" s="3"/>
      <c r="M1191" s="3"/>
      <c r="N1191" s="3"/>
      <c r="O1191" s="3"/>
      <c r="P1191" s="3"/>
      <c r="Q1191" s="3" t="s">
        <v>335</v>
      </c>
      <c r="R1191" s="3"/>
      <c r="S1191" s="3" t="str">
        <f>IF(H1191="","",$B$2&amp;G1191&amp;$B$2&amp;$B$1&amp;H1191)</f>
        <v>"AtkPower":1.2</v>
      </c>
      <c r="T1191" s="3" t="str">
        <f>IF(J1191="","",$B$2&amp;I1191&amp;$B$2&amp;$B$1&amp;J1191)</f>
        <v/>
      </c>
      <c r="U1191" s="3" t="str">
        <f>IF(L1191="","",$B$2&amp;K1191&amp;$B$2&amp;$B$1&amp;L1191)</f>
        <v/>
      </c>
      <c r="V1191" s="3" t="str">
        <f>IF(N1191="","",$B$2&amp;M1191&amp;$B$2&amp;$B$1&amp;N1191)</f>
        <v/>
      </c>
      <c r="W1191" s="3" t="str">
        <f>IF(P1191="","",$B$2&amp;O1191&amp;$B$2&amp;$B$1&amp;P1191)</f>
        <v/>
      </c>
      <c r="X1191" s="3" t="str">
        <f>IF(R1191="","",$B$2&amp;Q1191&amp;$B$2&amp;$B$1&amp;R1191)</f>
        <v/>
      </c>
      <c r="Y1191" s="3" t="str">
        <f t="shared" si="355"/>
        <v>{"AtkPower":1.2}</v>
      </c>
      <c r="Z1191" s="11" t="s">
        <v>661</v>
      </c>
      <c r="AA1191" s="11" t="str">
        <f t="shared" si="348"/>
        <v>5级：造成的伤害提升至&lt;q=attr_atk&gt;&lt;c=A6EC41&gt;120%&lt;/c&gt;</v>
      </c>
      <c r="AB1191" s="11"/>
      <c r="AC1191" s="11"/>
      <c r="AD1191" s="11">
        <v>5</v>
      </c>
      <c r="AE1191" s="11"/>
      <c r="AF1191" s="11" t="s">
        <v>345</v>
      </c>
      <c r="AG1191" s="11"/>
      <c r="AH1191" s="11"/>
      <c r="AI1191" s="11"/>
      <c r="AJ1191" s="11" t="s">
        <v>446</v>
      </c>
      <c r="AK1191" s="11" t="str">
        <f t="shared" si="367"/>
        <v>&lt;q=attr_atk&gt;&lt;c=A6EC41&gt;</v>
      </c>
      <c r="AL1191" s="11" t="str">
        <f t="shared" si="368"/>
        <v>120%</v>
      </c>
      <c r="AM1191" s="11" t="s">
        <v>298</v>
      </c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 t="str">
        <f t="shared" si="357"/>
        <v>使用冰弹手炮射击</v>
      </c>
      <c r="BQ1191" s="11" t="str">
        <f t="shared" si="366"/>
        <v>5级：造成的伤害提升至&lt;q=attr_atk&gt;&lt;c=A6EC41&gt;120%&lt;/c&gt;</v>
      </c>
      <c r="BR1191" s="1">
        <f t="shared" si="361"/>
        <v>1</v>
      </c>
      <c r="BS1191" s="1">
        <f t="shared" si="362"/>
        <v>105</v>
      </c>
      <c r="BT1191" s="1">
        <f>COUNTIF($BS$10:BS1191,601)</f>
        <v>25</v>
      </c>
      <c r="BU1191" s="1">
        <f t="shared" si="363"/>
        <v>1</v>
      </c>
    </row>
    <row r="1192" spans="2:73">
      <c r="B1192" s="1" t="str">
        <f t="shared" si="358"/>
        <v>SkillDescBrief// 大招</v>
      </c>
      <c r="C1192" s="1" t="str">
        <f t="shared" si="359"/>
        <v>SkillDescDetail// 大招</v>
      </c>
      <c r="D1192" s="7" t="s">
        <v>199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 t="str">
        <f t="shared" si="355"/>
        <v/>
      </c>
      <c r="Z1192" s="10" t="s">
        <v>336</v>
      </c>
      <c r="AA1192" s="10" t="str">
        <f t="shared" ref="AA1192:AA1255" si="369">_xlfn.TEXTJOIN("",1,AB1192:BO1192)</f>
        <v/>
      </c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 t="str">
        <f t="shared" si="357"/>
        <v/>
      </c>
      <c r="BQ1192" s="10" t="str">
        <f t="shared" si="366"/>
        <v/>
      </c>
      <c r="BR1192" s="1">
        <f t="shared" si="361"/>
        <v>0</v>
      </c>
      <c r="BS1192" s="1">
        <f t="shared" si="362"/>
        <v>0</v>
      </c>
      <c r="BT1192" s="1">
        <f>COUNTIF($BS$10:BS1192,601)</f>
        <v>25</v>
      </c>
      <c r="BU1192" s="1">
        <f t="shared" si="363"/>
        <v>1</v>
      </c>
    </row>
    <row r="1193" spans="2:73">
      <c r="B1193" s="1" t="str">
        <f t="shared" si="358"/>
        <v>SkillDescBrief4100602</v>
      </c>
      <c r="C1193" s="1" t="str">
        <f t="shared" si="359"/>
        <v>SkillDescDetail410060201</v>
      </c>
      <c r="D1193" s="3">
        <v>410060201</v>
      </c>
      <c r="E1193" s="3">
        <v>4100602</v>
      </c>
      <c r="F1193" s="3">
        <v>1</v>
      </c>
      <c r="G1193" s="3" t="s">
        <v>332</v>
      </c>
      <c r="H1193" s="3">
        <f ca="1">ROUND(_xlfn.XLOOKUP($F1193,$D$1:$D$5,$E$1:$E$5)*OFFSET(H1193,5-F1193,0)/0.05,0)*0.05</f>
        <v>2.25</v>
      </c>
      <c r="I1193" s="3" t="s">
        <v>333</v>
      </c>
      <c r="J1193" s="3">
        <v>1</v>
      </c>
      <c r="K1193" s="3" t="s">
        <v>334</v>
      </c>
      <c r="L1193" s="3"/>
      <c r="M1193" s="3"/>
      <c r="N1193" s="3"/>
      <c r="O1193" s="3"/>
      <c r="P1193" s="3"/>
      <c r="Q1193" s="3" t="s">
        <v>335</v>
      </c>
      <c r="R1193" s="3"/>
      <c r="S1193" s="3" t="str">
        <f ca="1">IF(H1193="","",$B$2&amp;G1193&amp;$B$2&amp;$B$1&amp;H1193)</f>
        <v>"AtkPower":2.25</v>
      </c>
      <c r="T1193" s="3" t="str">
        <f>IF(J1193="","",$B$2&amp;I1193&amp;$B$2&amp;$B$1&amp;J1193)</f>
        <v>"BuffAtkPower":1</v>
      </c>
      <c r="U1193" s="3" t="str">
        <f>IF(L1193="","",$B$2&amp;K1193&amp;$B$2&amp;$B$1&amp;L1193)</f>
        <v/>
      </c>
      <c r="V1193" s="3" t="str">
        <f>IF(N1193="","",$B$2&amp;M1193&amp;$B$2&amp;$B$1&amp;N1193)</f>
        <v/>
      </c>
      <c r="W1193" s="3" t="str">
        <f>IF(P1193="","",$B$2&amp;O1193&amp;$B$2&amp;$B$1&amp;P1193)</f>
        <v/>
      </c>
      <c r="X1193" s="3" t="str">
        <f>IF(R1193="","",$B$2&amp;Q1193&amp;$B$2&amp;$B$1&amp;R1193)</f>
        <v/>
      </c>
      <c r="Y1193" s="3" t="str">
        <f ca="1" t="shared" si="355"/>
        <v>{"AtkPower":2.25,"BuffAtkPower":1}</v>
      </c>
      <c r="Z1193" s="11" t="s">
        <v>663</v>
      </c>
      <c r="AA1193" s="11" t="str">
        <f ca="1" t="shared" si="369"/>
        <v>向目标投掷特制冰弹，冰弹可以释放冰雾额外造成&lt;q=attr_atk&gt;&lt;c=A6EC41&gt;225%&lt;/c&gt;伤害，并对目标附带&lt;c=A6EC41&gt;1&lt;/c&gt;层冻伤效果，持续&lt;c=A6EC41&gt;1&lt;/c&gt;秒</v>
      </c>
      <c r="AB1193" s="11"/>
      <c r="AC1193" s="11"/>
      <c r="AD1193" s="11"/>
      <c r="AE1193" s="11"/>
      <c r="AF1193" s="11"/>
      <c r="AG1193" s="11"/>
      <c r="AH1193" s="11"/>
      <c r="AI1193" s="11"/>
      <c r="AJ1193" s="11" t="s">
        <v>664</v>
      </c>
      <c r="AK1193" s="11" t="str">
        <f t="shared" ref="AK1193:AK1197" si="370">$B$8&amp;$B$6</f>
        <v>&lt;q=attr_atk&gt;&lt;c=A6EC41&gt;</v>
      </c>
      <c r="AL1193" s="11" t="str">
        <f ca="1" t="shared" ref="AL1193:AL1197" si="371">ROUND($H1193*100,2)&amp;"%"</f>
        <v>225%</v>
      </c>
      <c r="AM1193" s="11" t="s">
        <v>298</v>
      </c>
      <c r="AN1193" s="11" t="s">
        <v>665</v>
      </c>
      <c r="AO1193" s="11" t="str">
        <f>$B$6</f>
        <v>&lt;c=A6EC41&gt;</v>
      </c>
      <c r="AP1193" s="12">
        <v>1</v>
      </c>
      <c r="AQ1193" s="11" t="s">
        <v>298</v>
      </c>
      <c r="AR1193" s="11" t="s">
        <v>666</v>
      </c>
      <c r="AS1193" s="11" t="str">
        <f>$B$6</f>
        <v>&lt;c=A6EC41&gt;</v>
      </c>
      <c r="AT1193" s="12">
        <v>1</v>
      </c>
      <c r="AU1193" s="11" t="s">
        <v>298</v>
      </c>
      <c r="AV1193" s="11" t="s">
        <v>401</v>
      </c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 t="str">
        <f t="shared" si="357"/>
        <v>投掷特制冰弹，落地后释放冰雾</v>
      </c>
      <c r="BQ1193" s="11" t="str">
        <f ca="1" t="shared" si="366"/>
        <v>向目标投掷特制冰弹，冰弹可以释放冰雾额外造成&lt;q=attr_atk&gt;&lt;c=A6EC41&gt;225%&lt;/c&gt;伤害，并对目标附带&lt;c=A6EC41&gt;1&lt;/c&gt;层冻伤效果，持续&lt;c=A6EC41&gt;1&lt;/c&gt;秒</v>
      </c>
      <c r="BR1193" s="1">
        <f t="shared" si="361"/>
        <v>2</v>
      </c>
      <c r="BS1193" s="1">
        <f t="shared" si="362"/>
        <v>201</v>
      </c>
      <c r="BT1193" s="1">
        <f>COUNTIF($BS$10:BS1193,601)</f>
        <v>25</v>
      </c>
      <c r="BU1193" s="1">
        <f t="shared" si="363"/>
        <v>1</v>
      </c>
    </row>
    <row r="1194" spans="2:73">
      <c r="B1194" s="1" t="str">
        <f t="shared" si="358"/>
        <v>SkillDescBrief4100602</v>
      </c>
      <c r="C1194" s="1" t="str">
        <f t="shared" si="359"/>
        <v>SkillDescDetail410060202</v>
      </c>
      <c r="D1194" s="3">
        <v>410060202</v>
      </c>
      <c r="E1194" s="3">
        <v>4100602</v>
      </c>
      <c r="F1194" s="3">
        <v>2</v>
      </c>
      <c r="G1194" s="3" t="s">
        <v>332</v>
      </c>
      <c r="H1194" s="3">
        <f ca="1">ROUND(_xlfn.XLOOKUP($F1194,$D$1:$D$5,$E$1:$E$5)*OFFSET(H1194,5-F1194,0)/0.05,0)*0.05</f>
        <v>2.4</v>
      </c>
      <c r="I1194" s="3" t="s">
        <v>333</v>
      </c>
      <c r="J1194" s="3">
        <v>1</v>
      </c>
      <c r="K1194" s="3" t="s">
        <v>334</v>
      </c>
      <c r="L1194" s="3"/>
      <c r="M1194" s="3"/>
      <c r="N1194" s="3"/>
      <c r="O1194" s="3"/>
      <c r="P1194" s="3"/>
      <c r="Q1194" s="3" t="s">
        <v>335</v>
      </c>
      <c r="R1194" s="3"/>
      <c r="S1194" s="3" t="str">
        <f ca="1">IF(H1194="","",$B$2&amp;G1194&amp;$B$2&amp;$B$1&amp;H1194)</f>
        <v>"AtkPower":2.4</v>
      </c>
      <c r="T1194" s="3" t="str">
        <f>IF(J1194="","",$B$2&amp;I1194&amp;$B$2&amp;$B$1&amp;J1194)</f>
        <v>"BuffAtkPower":1</v>
      </c>
      <c r="U1194" s="3" t="str">
        <f>IF(L1194="","",$B$2&amp;K1194&amp;$B$2&amp;$B$1&amp;L1194)</f>
        <v/>
      </c>
      <c r="V1194" s="3" t="str">
        <f>IF(N1194="","",$B$2&amp;M1194&amp;$B$2&amp;$B$1&amp;N1194)</f>
        <v/>
      </c>
      <c r="W1194" s="3" t="str">
        <f>IF(P1194="","",$B$2&amp;O1194&amp;$B$2&amp;$B$1&amp;P1194)</f>
        <v/>
      </c>
      <c r="X1194" s="3" t="str">
        <f>IF(R1194="","",$B$2&amp;Q1194&amp;$B$2&amp;$B$1&amp;R1194)</f>
        <v/>
      </c>
      <c r="Y1194" s="3" t="str">
        <f ca="1" t="shared" si="355"/>
        <v>{"AtkPower":2.4,"BuffAtkPower":1}</v>
      </c>
      <c r="Z1194" s="11" t="s">
        <v>663</v>
      </c>
      <c r="AA1194" s="11" t="str">
        <f ca="1" t="shared" si="369"/>
        <v>2级：造成的伤害提升至&lt;q=attr_atk&gt;&lt;c=A6EC41&gt;240%&lt;/c&gt;</v>
      </c>
      <c r="AB1194" s="11"/>
      <c r="AC1194" s="11"/>
      <c r="AD1194" s="11">
        <v>2</v>
      </c>
      <c r="AE1194" s="11"/>
      <c r="AF1194" s="11" t="s">
        <v>345</v>
      </c>
      <c r="AG1194" s="11"/>
      <c r="AH1194" s="11"/>
      <c r="AI1194" s="11"/>
      <c r="AJ1194" s="11" t="s">
        <v>446</v>
      </c>
      <c r="AK1194" s="11" t="str">
        <f t="shared" si="370"/>
        <v>&lt;q=attr_atk&gt;&lt;c=A6EC41&gt;</v>
      </c>
      <c r="AL1194" s="11" t="str">
        <f ca="1" t="shared" si="371"/>
        <v>240%</v>
      </c>
      <c r="AM1194" s="11" t="s">
        <v>298</v>
      </c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 t="str">
        <f t="shared" si="357"/>
        <v>投掷特制冰弹，落地后释放冰雾</v>
      </c>
      <c r="BQ1194" s="11" t="str">
        <f ca="1" t="shared" si="366"/>
        <v>2级：造成的伤害提升至&lt;q=attr_atk&gt;&lt;c=A6EC41&gt;240%&lt;/c&gt;</v>
      </c>
      <c r="BR1194" s="1">
        <f t="shared" si="361"/>
        <v>2</v>
      </c>
      <c r="BS1194" s="1">
        <f t="shared" si="362"/>
        <v>202</v>
      </c>
      <c r="BT1194" s="1">
        <f>COUNTIF($BS$10:BS1194,601)</f>
        <v>25</v>
      </c>
      <c r="BU1194" s="1">
        <f t="shared" si="363"/>
        <v>1</v>
      </c>
    </row>
    <row r="1195" spans="2:73">
      <c r="B1195" s="1" t="str">
        <f t="shared" si="358"/>
        <v>SkillDescBrief4100602</v>
      </c>
      <c r="C1195" s="1" t="str">
        <f t="shared" si="359"/>
        <v>SkillDescDetail410060203</v>
      </c>
      <c r="D1195" s="3">
        <v>410060203</v>
      </c>
      <c r="E1195" s="3">
        <v>4100602</v>
      </c>
      <c r="F1195" s="3">
        <v>3</v>
      </c>
      <c r="G1195" s="3" t="s">
        <v>332</v>
      </c>
      <c r="H1195" s="3">
        <f ca="1">ROUND(_xlfn.XLOOKUP($F1195,$D$1:$D$5,$E$1:$E$5)*OFFSET(H1195,5-F1195,0)/0.05,0)*0.05</f>
        <v>2.55</v>
      </c>
      <c r="I1195" s="3" t="s">
        <v>333</v>
      </c>
      <c r="J1195" s="3">
        <v>1</v>
      </c>
      <c r="K1195" s="3" t="s">
        <v>334</v>
      </c>
      <c r="L1195" s="3"/>
      <c r="M1195" s="3"/>
      <c r="N1195" s="3"/>
      <c r="O1195" s="3"/>
      <c r="P1195" s="3"/>
      <c r="Q1195" s="3" t="s">
        <v>335</v>
      </c>
      <c r="R1195" s="3"/>
      <c r="S1195" s="3" t="str">
        <f ca="1">IF(H1195="","",$B$2&amp;G1195&amp;$B$2&amp;$B$1&amp;H1195)</f>
        <v>"AtkPower":2.55</v>
      </c>
      <c r="T1195" s="3" t="str">
        <f>IF(J1195="","",$B$2&amp;I1195&amp;$B$2&amp;$B$1&amp;J1195)</f>
        <v>"BuffAtkPower":1</v>
      </c>
      <c r="U1195" s="3" t="str">
        <f>IF(L1195="","",$B$2&amp;K1195&amp;$B$2&amp;$B$1&amp;L1195)</f>
        <v/>
      </c>
      <c r="V1195" s="3" t="str">
        <f>IF(N1195="","",$B$2&amp;M1195&amp;$B$2&amp;$B$1&amp;N1195)</f>
        <v/>
      </c>
      <c r="W1195" s="3" t="str">
        <f>IF(P1195="","",$B$2&amp;O1195&amp;$B$2&amp;$B$1&amp;P1195)</f>
        <v/>
      </c>
      <c r="X1195" s="3" t="str">
        <f>IF(R1195="","",$B$2&amp;Q1195&amp;$B$2&amp;$B$1&amp;R1195)</f>
        <v/>
      </c>
      <c r="Y1195" s="3" t="str">
        <f ca="1" t="shared" si="355"/>
        <v>{"AtkPower":2.55,"BuffAtkPower":1}</v>
      </c>
      <c r="Z1195" s="11" t="s">
        <v>663</v>
      </c>
      <c r="AA1195" s="11" t="str">
        <f ca="1" t="shared" si="369"/>
        <v>3级：造成的伤害提升至&lt;q=attr_atk&gt;&lt;c=A6EC41&gt;255%&lt;/c&gt;</v>
      </c>
      <c r="AB1195" s="11"/>
      <c r="AC1195" s="11"/>
      <c r="AD1195" s="11">
        <v>3</v>
      </c>
      <c r="AE1195" s="11"/>
      <c r="AF1195" s="11" t="s">
        <v>345</v>
      </c>
      <c r="AG1195" s="11"/>
      <c r="AH1195" s="11"/>
      <c r="AI1195" s="11"/>
      <c r="AJ1195" s="11" t="s">
        <v>446</v>
      </c>
      <c r="AK1195" s="11" t="str">
        <f t="shared" si="370"/>
        <v>&lt;q=attr_atk&gt;&lt;c=A6EC41&gt;</v>
      </c>
      <c r="AL1195" s="11" t="str">
        <f ca="1" t="shared" si="371"/>
        <v>255%</v>
      </c>
      <c r="AM1195" s="11" t="s">
        <v>298</v>
      </c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 t="str">
        <f t="shared" si="357"/>
        <v>投掷特制冰弹，落地后释放冰雾</v>
      </c>
      <c r="BQ1195" s="11" t="str">
        <f ca="1" t="shared" si="366"/>
        <v>3级：造成的伤害提升至&lt;q=attr_atk&gt;&lt;c=A6EC41&gt;255%&lt;/c&gt;</v>
      </c>
      <c r="BR1195" s="1">
        <f t="shared" si="361"/>
        <v>2</v>
      </c>
      <c r="BS1195" s="1">
        <f t="shared" si="362"/>
        <v>203</v>
      </c>
      <c r="BT1195" s="1">
        <f>COUNTIF($BS$10:BS1195,601)</f>
        <v>25</v>
      </c>
      <c r="BU1195" s="1">
        <f t="shared" si="363"/>
        <v>1</v>
      </c>
    </row>
    <row r="1196" spans="2:73">
      <c r="B1196" s="1" t="str">
        <f t="shared" si="358"/>
        <v>SkillDescBrief4100602</v>
      </c>
      <c r="C1196" s="1" t="str">
        <f t="shared" si="359"/>
        <v>SkillDescDetail410060204</v>
      </c>
      <c r="D1196" s="3">
        <v>410060204</v>
      </c>
      <c r="E1196" s="3">
        <v>4100602</v>
      </c>
      <c r="F1196" s="3">
        <v>4</v>
      </c>
      <c r="G1196" s="3" t="s">
        <v>332</v>
      </c>
      <c r="H1196" s="3">
        <f ca="1">ROUND(_xlfn.XLOOKUP($F1196,$D$1:$D$5,$E$1:$E$5)*OFFSET(H1196,5-F1196,0)/0.05,0)*0.05</f>
        <v>2.9</v>
      </c>
      <c r="I1196" s="3" t="s">
        <v>333</v>
      </c>
      <c r="J1196" s="3">
        <v>1</v>
      </c>
      <c r="K1196" s="3" t="s">
        <v>334</v>
      </c>
      <c r="L1196" s="3"/>
      <c r="M1196" s="3"/>
      <c r="N1196" s="3"/>
      <c r="O1196" s="3"/>
      <c r="P1196" s="3"/>
      <c r="Q1196" s="3" t="s">
        <v>335</v>
      </c>
      <c r="R1196" s="3"/>
      <c r="S1196" s="3" t="str">
        <f ca="1">IF(H1196="","",$B$2&amp;G1196&amp;$B$2&amp;$B$1&amp;H1196)</f>
        <v>"AtkPower":2.9</v>
      </c>
      <c r="T1196" s="3" t="str">
        <f>IF(J1196="","",$B$2&amp;I1196&amp;$B$2&amp;$B$1&amp;J1196)</f>
        <v>"BuffAtkPower":1</v>
      </c>
      <c r="U1196" s="3" t="str">
        <f>IF(L1196="","",$B$2&amp;K1196&amp;$B$2&amp;$B$1&amp;L1196)</f>
        <v/>
      </c>
      <c r="V1196" s="3" t="str">
        <f>IF(N1196="","",$B$2&amp;M1196&amp;$B$2&amp;$B$1&amp;N1196)</f>
        <v/>
      </c>
      <c r="W1196" s="3" t="str">
        <f>IF(P1196="","",$B$2&amp;O1196&amp;$B$2&amp;$B$1&amp;P1196)</f>
        <v/>
      </c>
      <c r="X1196" s="3" t="str">
        <f>IF(R1196="","",$B$2&amp;Q1196&amp;$B$2&amp;$B$1&amp;R1196)</f>
        <v/>
      </c>
      <c r="Y1196" s="3" t="str">
        <f ca="1" t="shared" si="355"/>
        <v>{"AtkPower":2.9,"BuffAtkPower":1}</v>
      </c>
      <c r="Z1196" s="11" t="s">
        <v>663</v>
      </c>
      <c r="AA1196" s="11" t="str">
        <f ca="1" t="shared" si="369"/>
        <v>4级：造成的伤害提升至&lt;q=attr_atk&gt;&lt;c=A6EC41&gt;290%&lt;/c&gt;</v>
      </c>
      <c r="AB1196" s="11"/>
      <c r="AC1196" s="11"/>
      <c r="AD1196" s="11">
        <v>4</v>
      </c>
      <c r="AE1196" s="11"/>
      <c r="AF1196" s="11" t="s">
        <v>345</v>
      </c>
      <c r="AG1196" s="11"/>
      <c r="AH1196" s="11"/>
      <c r="AI1196" s="11"/>
      <c r="AJ1196" s="11" t="s">
        <v>446</v>
      </c>
      <c r="AK1196" s="11" t="str">
        <f t="shared" si="370"/>
        <v>&lt;q=attr_atk&gt;&lt;c=A6EC41&gt;</v>
      </c>
      <c r="AL1196" s="11" t="str">
        <f ca="1" t="shared" si="371"/>
        <v>290%</v>
      </c>
      <c r="AM1196" s="11" t="s">
        <v>298</v>
      </c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 t="str">
        <f t="shared" si="357"/>
        <v>投掷特制冰弹，落地后释放冰雾</v>
      </c>
      <c r="BQ1196" s="11" t="str">
        <f ca="1" t="shared" si="366"/>
        <v>4级：造成的伤害提升至&lt;q=attr_atk&gt;&lt;c=A6EC41&gt;290%&lt;/c&gt;</v>
      </c>
      <c r="BR1196" s="1">
        <f t="shared" si="361"/>
        <v>2</v>
      </c>
      <c r="BS1196" s="1">
        <f t="shared" si="362"/>
        <v>204</v>
      </c>
      <c r="BT1196" s="1">
        <f>COUNTIF($BS$10:BS1196,601)</f>
        <v>25</v>
      </c>
      <c r="BU1196" s="1">
        <f t="shared" si="363"/>
        <v>1</v>
      </c>
    </row>
    <row r="1197" spans="2:73">
      <c r="B1197" s="1" t="str">
        <f t="shared" si="358"/>
        <v>SkillDescBrief4100602</v>
      </c>
      <c r="C1197" s="1" t="str">
        <f t="shared" si="359"/>
        <v>SkillDescDetail410060205</v>
      </c>
      <c r="D1197" s="3">
        <v>410060205</v>
      </c>
      <c r="E1197" s="3">
        <v>4100602</v>
      </c>
      <c r="F1197" s="3">
        <v>5</v>
      </c>
      <c r="G1197" s="3" t="s">
        <v>332</v>
      </c>
      <c r="H1197" s="3">
        <v>3.2</v>
      </c>
      <c r="I1197" s="3" t="s">
        <v>333</v>
      </c>
      <c r="J1197" s="3">
        <v>1</v>
      </c>
      <c r="K1197" s="3" t="s">
        <v>334</v>
      </c>
      <c r="L1197" s="3"/>
      <c r="M1197" s="3"/>
      <c r="N1197" s="3"/>
      <c r="O1197" s="3"/>
      <c r="P1197" s="3"/>
      <c r="Q1197" s="3" t="s">
        <v>335</v>
      </c>
      <c r="R1197" s="3"/>
      <c r="S1197" s="3" t="str">
        <f>IF(H1197="","",$B$2&amp;G1197&amp;$B$2&amp;$B$1&amp;H1197)</f>
        <v>"AtkPower":3.2</v>
      </c>
      <c r="T1197" s="3" t="str">
        <f>IF(J1197="","",$B$2&amp;I1197&amp;$B$2&amp;$B$1&amp;J1197)</f>
        <v>"BuffAtkPower":1</v>
      </c>
      <c r="U1197" s="3" t="str">
        <f>IF(L1197="","",$B$2&amp;K1197&amp;$B$2&amp;$B$1&amp;L1197)</f>
        <v/>
      </c>
      <c r="V1197" s="3" t="str">
        <f>IF(N1197="","",$B$2&amp;M1197&amp;$B$2&amp;$B$1&amp;N1197)</f>
        <v/>
      </c>
      <c r="W1197" s="3" t="str">
        <f>IF(P1197="","",$B$2&amp;O1197&amp;$B$2&amp;$B$1&amp;P1197)</f>
        <v/>
      </c>
      <c r="X1197" s="3" t="str">
        <f>IF(R1197="","",$B$2&amp;Q1197&amp;$B$2&amp;$B$1&amp;R1197)</f>
        <v/>
      </c>
      <c r="Y1197" s="3" t="str">
        <f t="shared" si="355"/>
        <v>{"AtkPower":3.2,"BuffAtkPower":1}</v>
      </c>
      <c r="Z1197" s="11" t="s">
        <v>663</v>
      </c>
      <c r="AA1197" s="11" t="str">
        <f t="shared" si="369"/>
        <v>5级：造成的伤害提升至&lt;q=attr_atk&gt;&lt;c=A6EC41&gt;320%&lt;/c&gt;</v>
      </c>
      <c r="AB1197" s="11"/>
      <c r="AC1197" s="11"/>
      <c r="AD1197" s="11">
        <v>5</v>
      </c>
      <c r="AE1197" s="11"/>
      <c r="AF1197" s="11" t="s">
        <v>345</v>
      </c>
      <c r="AG1197" s="11"/>
      <c r="AH1197" s="11"/>
      <c r="AI1197" s="11"/>
      <c r="AJ1197" s="11" t="s">
        <v>446</v>
      </c>
      <c r="AK1197" s="11" t="str">
        <f t="shared" si="370"/>
        <v>&lt;q=attr_atk&gt;&lt;c=A6EC41&gt;</v>
      </c>
      <c r="AL1197" s="11" t="str">
        <f t="shared" si="371"/>
        <v>320%</v>
      </c>
      <c r="AM1197" s="11" t="s">
        <v>298</v>
      </c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 t="str">
        <f t="shared" si="357"/>
        <v>投掷特制冰弹，落地后释放冰雾</v>
      </c>
      <c r="BQ1197" s="11" t="str">
        <f t="shared" si="366"/>
        <v>5级：造成的伤害提升至&lt;q=attr_atk&gt;&lt;c=A6EC41&gt;320%&lt;/c&gt;</v>
      </c>
      <c r="BR1197" s="1">
        <f t="shared" si="361"/>
        <v>2</v>
      </c>
      <c r="BS1197" s="1">
        <f t="shared" si="362"/>
        <v>205</v>
      </c>
      <c r="BT1197" s="1">
        <f>COUNTIF($BS$10:BS1197,601)</f>
        <v>25</v>
      </c>
      <c r="BU1197" s="1">
        <f t="shared" si="363"/>
        <v>1</v>
      </c>
    </row>
    <row r="1198" spans="2:73">
      <c r="B1198" s="1" t="str">
        <f t="shared" si="358"/>
        <v>SkillDescBrief// 经营被动</v>
      </c>
      <c r="C1198" s="1" t="str">
        <f t="shared" si="359"/>
        <v>SkillDescDetail// 经营被动</v>
      </c>
      <c r="D1198" s="7" t="s">
        <v>71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 t="str">
        <f t="shared" si="355"/>
        <v/>
      </c>
      <c r="Z1198" s="10" t="s">
        <v>336</v>
      </c>
      <c r="AA1198" s="10" t="str">
        <f t="shared" si="369"/>
        <v/>
      </c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 t="str">
        <f t="shared" si="357"/>
        <v/>
      </c>
      <c r="BQ1198" s="10" t="str">
        <f t="shared" si="366"/>
        <v/>
      </c>
      <c r="BR1198" s="1">
        <f t="shared" si="361"/>
        <v>0</v>
      </c>
      <c r="BS1198" s="1">
        <f t="shared" si="362"/>
        <v>0</v>
      </c>
      <c r="BT1198" s="1">
        <f>COUNTIF($BS$10:BS1198,601)</f>
        <v>25</v>
      </c>
      <c r="BU1198" s="1">
        <f t="shared" si="363"/>
        <v>1</v>
      </c>
    </row>
    <row r="1199" spans="2:73">
      <c r="B1199" s="1" t="str">
        <f t="shared" si="358"/>
        <v>SkillDescBrief4100603</v>
      </c>
      <c r="C1199" s="1" t="str">
        <f t="shared" si="359"/>
        <v>SkillDescDetail410060301</v>
      </c>
      <c r="D1199" s="3">
        <v>410060301</v>
      </c>
      <c r="E1199" s="3">
        <v>4100603</v>
      </c>
      <c r="F1199" s="3">
        <v>1</v>
      </c>
      <c r="G1199" s="3" t="s">
        <v>332</v>
      </c>
      <c r="H1199" s="3"/>
      <c r="I1199" s="3" t="s">
        <v>333</v>
      </c>
      <c r="J1199" s="3"/>
      <c r="K1199" s="3" t="s">
        <v>334</v>
      </c>
      <c r="L1199" s="3"/>
      <c r="M1199" s="3"/>
      <c r="N1199" s="3"/>
      <c r="O1199" s="3"/>
      <c r="P1199" s="3"/>
      <c r="Q1199" s="3" t="s">
        <v>335</v>
      </c>
      <c r="R1199" s="3"/>
      <c r="S1199" s="3" t="str">
        <f>IF(H1199="","",$B$2&amp;G1199&amp;$B$2&amp;$B$1&amp;H1199)</f>
        <v/>
      </c>
      <c r="T1199" s="3" t="str">
        <f>IF(J1199="","",$B$2&amp;I1199&amp;$B$2&amp;$B$1&amp;J1199)</f>
        <v/>
      </c>
      <c r="U1199" s="3" t="str">
        <f>IF(L1199="","",$B$2&amp;K1199&amp;$B$2&amp;$B$1&amp;L1199)</f>
        <v/>
      </c>
      <c r="V1199" s="3" t="str">
        <f>IF(N1199="","",$B$2&amp;M1199&amp;$B$2&amp;$B$1&amp;N1199)</f>
        <v/>
      </c>
      <c r="W1199" s="3" t="str">
        <f>IF(P1199="","",$B$2&amp;O1199&amp;$B$2&amp;$B$1&amp;P1199)</f>
        <v/>
      </c>
      <c r="X1199" s="3" t="str">
        <f>IF(R1199="","",$B$2&amp;Q1199&amp;$B$2&amp;$B$1&amp;R1199)</f>
        <v/>
      </c>
      <c r="Y1199" s="3" t="str">
        <f t="shared" si="355"/>
        <v>{}</v>
      </c>
      <c r="Z1199" s="11" t="s">
        <v>358</v>
      </c>
      <c r="AA1199" s="11" t="str">
        <f t="shared" si="369"/>
        <v>放置在产业中时，产业收入提高&lt;c=A6EC41&gt;2&lt;/c&gt;倍，产业升级消耗减少&lt;c=A6EC41&gt;2&lt;/c&gt;倍</v>
      </c>
      <c r="AB1199" s="11"/>
      <c r="AC1199" s="11"/>
      <c r="AD1199" s="11"/>
      <c r="AE1199" s="11"/>
      <c r="AF1199" s="11"/>
      <c r="AG1199" s="11"/>
      <c r="AH1199" s="11"/>
      <c r="AI1199" s="11"/>
      <c r="AJ1199" s="11" t="s">
        <v>359</v>
      </c>
      <c r="AK1199" s="11" t="str">
        <f t="shared" ref="AK1199:AK1203" si="372">$B$6</f>
        <v>&lt;c=A6EC41&gt;</v>
      </c>
      <c r="AL1199" s="11">
        <v>2</v>
      </c>
      <c r="AM1199" s="11" t="s">
        <v>298</v>
      </c>
      <c r="AN1199" s="11" t="s">
        <v>360</v>
      </c>
      <c r="AO1199" s="11" t="s">
        <v>304</v>
      </c>
      <c r="AP1199" s="11">
        <v>2</v>
      </c>
      <c r="AQ1199" s="11" t="s">
        <v>298</v>
      </c>
      <c r="AR1199" s="11" t="s">
        <v>361</v>
      </c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 t="str">
        <f t="shared" si="357"/>
        <v>使产业收入提高，升级消耗减少</v>
      </c>
      <c r="BQ1199" s="11" t="str">
        <f t="shared" si="366"/>
        <v>放置在产业中时，产业收入提高&lt;c=A6EC41&gt;2&lt;/c&gt;倍，产业升级消耗减少&lt;c=A6EC41&gt;2&lt;/c&gt;倍</v>
      </c>
      <c r="BR1199" s="1">
        <f t="shared" si="361"/>
        <v>3</v>
      </c>
      <c r="BS1199" s="1">
        <f t="shared" si="362"/>
        <v>301</v>
      </c>
      <c r="BT1199" s="1">
        <f>COUNTIF($BS$10:BS1199,601)</f>
        <v>25</v>
      </c>
      <c r="BU1199" s="1">
        <f t="shared" si="363"/>
        <v>1</v>
      </c>
    </row>
    <row r="1200" spans="2:73">
      <c r="B1200" s="1" t="str">
        <f t="shared" si="358"/>
        <v>SkillDescBrief4100603</v>
      </c>
      <c r="C1200" s="1" t="str">
        <f t="shared" si="359"/>
        <v>SkillDescDetail410060302</v>
      </c>
      <c r="D1200" s="3">
        <v>410060302</v>
      </c>
      <c r="E1200" s="3">
        <v>4100603</v>
      </c>
      <c r="F1200" s="3">
        <v>2</v>
      </c>
      <c r="G1200" s="3" t="s">
        <v>332</v>
      </c>
      <c r="H1200" s="3"/>
      <c r="I1200" s="3" t="s">
        <v>333</v>
      </c>
      <c r="J1200" s="3"/>
      <c r="K1200" s="3" t="s">
        <v>334</v>
      </c>
      <c r="L1200" s="3"/>
      <c r="M1200" s="3"/>
      <c r="N1200" s="3"/>
      <c r="O1200" s="3"/>
      <c r="P1200" s="3"/>
      <c r="Q1200" s="3" t="s">
        <v>335</v>
      </c>
      <c r="R1200" s="3"/>
      <c r="S1200" s="3" t="str">
        <f>IF(H1200="","",$B$2&amp;G1200&amp;$B$2&amp;$B$1&amp;H1200)</f>
        <v/>
      </c>
      <c r="T1200" s="3" t="str">
        <f>IF(J1200="","",$B$2&amp;I1200&amp;$B$2&amp;$B$1&amp;J1200)</f>
        <v/>
      </c>
      <c r="U1200" s="3" t="str">
        <f>IF(L1200="","",$B$2&amp;K1200&amp;$B$2&amp;$B$1&amp;L1200)</f>
        <v/>
      </c>
      <c r="V1200" s="3" t="str">
        <f>IF(N1200="","",$B$2&amp;M1200&amp;$B$2&amp;$B$1&amp;N1200)</f>
        <v/>
      </c>
      <c r="W1200" s="3" t="str">
        <f>IF(P1200="","",$B$2&amp;O1200&amp;$B$2&amp;$B$1&amp;P1200)</f>
        <v/>
      </c>
      <c r="X1200" s="3" t="str">
        <f>IF(R1200="","",$B$2&amp;Q1200&amp;$B$2&amp;$B$1&amp;R1200)</f>
        <v/>
      </c>
      <c r="Y1200" s="3" t="str">
        <f t="shared" si="355"/>
        <v>{}</v>
      </c>
      <c r="Z1200" s="11" t="s">
        <v>358</v>
      </c>
      <c r="AA1200" s="11" t="str">
        <f t="shared" si="369"/>
        <v>2级：放置在产业中时，产业收入提高&lt;c=A6EC41&gt;8&lt;/c&gt;倍，产业升级消耗减少&lt;c=A6EC41&gt;8&lt;/c&gt;倍</v>
      </c>
      <c r="AB1200" s="11"/>
      <c r="AC1200" s="11"/>
      <c r="AD1200" s="11">
        <v>2</v>
      </c>
      <c r="AE1200" s="11"/>
      <c r="AF1200" s="11" t="s">
        <v>345</v>
      </c>
      <c r="AG1200" s="11"/>
      <c r="AH1200" s="11"/>
      <c r="AI1200" s="11"/>
      <c r="AJ1200" s="11" t="s">
        <v>359</v>
      </c>
      <c r="AK1200" s="11" t="str">
        <f t="shared" si="372"/>
        <v>&lt;c=A6EC41&gt;</v>
      </c>
      <c r="AL1200" s="11">
        <f>AL1199*4</f>
        <v>8</v>
      </c>
      <c r="AM1200" s="11" t="s">
        <v>298</v>
      </c>
      <c r="AN1200" s="11" t="s">
        <v>360</v>
      </c>
      <c r="AO1200" s="11" t="s">
        <v>304</v>
      </c>
      <c r="AP1200" s="11">
        <f>AP1199*4</f>
        <v>8</v>
      </c>
      <c r="AQ1200" s="11" t="s">
        <v>298</v>
      </c>
      <c r="AR1200" s="11" t="s">
        <v>361</v>
      </c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 t="str">
        <f t="shared" si="357"/>
        <v>使产业收入提高，升级消耗减少</v>
      </c>
      <c r="BQ1200" s="11" t="str">
        <f t="shared" si="366"/>
        <v>2级：放置在产业中时，产业收入提高&lt;c=A6EC41&gt;8&lt;/c&gt;倍，产业升级消耗减少&lt;c=A6EC41&gt;8&lt;/c&gt;倍</v>
      </c>
      <c r="BR1200" s="1">
        <f t="shared" si="361"/>
        <v>3</v>
      </c>
      <c r="BS1200" s="1">
        <f t="shared" si="362"/>
        <v>302</v>
      </c>
      <c r="BT1200" s="1">
        <f>COUNTIF($BS$10:BS1200,601)</f>
        <v>25</v>
      </c>
      <c r="BU1200" s="1">
        <f t="shared" si="363"/>
        <v>1</v>
      </c>
    </row>
    <row r="1201" spans="2:73">
      <c r="B1201" s="1" t="str">
        <f t="shared" si="358"/>
        <v>SkillDescBrief4100603</v>
      </c>
      <c r="C1201" s="1" t="str">
        <f t="shared" si="359"/>
        <v>SkillDescDetail410060303</v>
      </c>
      <c r="D1201" s="3">
        <v>410060303</v>
      </c>
      <c r="E1201" s="3">
        <v>4100603</v>
      </c>
      <c r="F1201" s="3">
        <v>3</v>
      </c>
      <c r="G1201" s="3" t="s">
        <v>332</v>
      </c>
      <c r="H1201" s="3"/>
      <c r="I1201" s="3" t="s">
        <v>333</v>
      </c>
      <c r="J1201" s="3"/>
      <c r="K1201" s="3" t="s">
        <v>334</v>
      </c>
      <c r="L1201" s="3"/>
      <c r="M1201" s="3"/>
      <c r="N1201" s="3"/>
      <c r="O1201" s="3"/>
      <c r="P1201" s="3"/>
      <c r="Q1201" s="3" t="s">
        <v>335</v>
      </c>
      <c r="R1201" s="3"/>
      <c r="S1201" s="3" t="str">
        <f>IF(H1201="","",$B$2&amp;G1201&amp;$B$2&amp;$B$1&amp;H1201)</f>
        <v/>
      </c>
      <c r="T1201" s="3" t="str">
        <f>IF(J1201="","",$B$2&amp;I1201&amp;$B$2&amp;$B$1&amp;J1201)</f>
        <v/>
      </c>
      <c r="U1201" s="3" t="str">
        <f>IF(L1201="","",$B$2&amp;K1201&amp;$B$2&amp;$B$1&amp;L1201)</f>
        <v/>
      </c>
      <c r="V1201" s="3" t="str">
        <f>IF(N1201="","",$B$2&amp;M1201&amp;$B$2&amp;$B$1&amp;N1201)</f>
        <v/>
      </c>
      <c r="W1201" s="3" t="str">
        <f>IF(P1201="","",$B$2&amp;O1201&amp;$B$2&amp;$B$1&amp;P1201)</f>
        <v/>
      </c>
      <c r="X1201" s="3" t="str">
        <f>IF(R1201="","",$B$2&amp;Q1201&amp;$B$2&amp;$B$1&amp;R1201)</f>
        <v/>
      </c>
      <c r="Y1201" s="3" t="str">
        <f t="shared" si="355"/>
        <v>{}</v>
      </c>
      <c r="Z1201" s="11" t="s">
        <v>358</v>
      </c>
      <c r="AA1201" s="11" t="str">
        <f t="shared" si="369"/>
        <v>3级：放置在产业中时，产业收入提高&lt;c=A6EC41&gt;32&lt;/c&gt;倍，产业升级消耗减少&lt;c=A6EC41&gt;32&lt;/c&gt;倍</v>
      </c>
      <c r="AB1201" s="11"/>
      <c r="AC1201" s="11"/>
      <c r="AD1201" s="11">
        <v>3</v>
      </c>
      <c r="AE1201" s="11"/>
      <c r="AF1201" s="11" t="s">
        <v>345</v>
      </c>
      <c r="AG1201" s="11"/>
      <c r="AH1201" s="11"/>
      <c r="AI1201" s="11"/>
      <c r="AJ1201" s="11" t="s">
        <v>359</v>
      </c>
      <c r="AK1201" s="11" t="str">
        <f t="shared" si="372"/>
        <v>&lt;c=A6EC41&gt;</v>
      </c>
      <c r="AL1201" s="11">
        <f>AL1200*4</f>
        <v>32</v>
      </c>
      <c r="AM1201" s="11" t="s">
        <v>298</v>
      </c>
      <c r="AN1201" s="11" t="s">
        <v>360</v>
      </c>
      <c r="AO1201" s="11" t="s">
        <v>304</v>
      </c>
      <c r="AP1201" s="11">
        <f>AP1200*4</f>
        <v>32</v>
      </c>
      <c r="AQ1201" s="11" t="s">
        <v>298</v>
      </c>
      <c r="AR1201" s="11" t="s">
        <v>361</v>
      </c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 t="str">
        <f t="shared" si="357"/>
        <v>使产业收入提高，升级消耗减少</v>
      </c>
      <c r="BQ1201" s="11" t="str">
        <f t="shared" si="366"/>
        <v>3级：放置在产业中时，产业收入提高&lt;c=A6EC41&gt;32&lt;/c&gt;倍，产业升级消耗减少&lt;c=A6EC41&gt;32&lt;/c&gt;倍</v>
      </c>
      <c r="BR1201" s="1">
        <f t="shared" si="361"/>
        <v>3</v>
      </c>
      <c r="BS1201" s="1">
        <f t="shared" si="362"/>
        <v>303</v>
      </c>
      <c r="BT1201" s="1">
        <f>COUNTIF($BS$10:BS1201,601)</f>
        <v>25</v>
      </c>
      <c r="BU1201" s="1">
        <f t="shared" si="363"/>
        <v>1</v>
      </c>
    </row>
    <row r="1202" spans="2:73">
      <c r="B1202" s="1" t="str">
        <f t="shared" si="358"/>
        <v>SkillDescBrief4100603</v>
      </c>
      <c r="C1202" s="1" t="str">
        <f t="shared" si="359"/>
        <v>SkillDescDetail410060304</v>
      </c>
      <c r="D1202" s="3">
        <v>410060304</v>
      </c>
      <c r="E1202" s="3">
        <v>4100603</v>
      </c>
      <c r="F1202" s="3">
        <v>4</v>
      </c>
      <c r="G1202" s="3" t="s">
        <v>332</v>
      </c>
      <c r="H1202" s="3"/>
      <c r="I1202" s="3" t="s">
        <v>333</v>
      </c>
      <c r="J1202" s="3"/>
      <c r="K1202" s="3" t="s">
        <v>334</v>
      </c>
      <c r="L1202" s="3"/>
      <c r="M1202" s="3"/>
      <c r="N1202" s="3"/>
      <c r="O1202" s="3"/>
      <c r="P1202" s="3"/>
      <c r="Q1202" s="3" t="s">
        <v>335</v>
      </c>
      <c r="R1202" s="3"/>
      <c r="S1202" s="3" t="str">
        <f>IF(H1202="","",$B$2&amp;G1202&amp;$B$2&amp;$B$1&amp;H1202)</f>
        <v/>
      </c>
      <c r="T1202" s="3" t="str">
        <f>IF(J1202="","",$B$2&amp;I1202&amp;$B$2&amp;$B$1&amp;J1202)</f>
        <v/>
      </c>
      <c r="U1202" s="3" t="str">
        <f>IF(L1202="","",$B$2&amp;K1202&amp;$B$2&amp;$B$1&amp;L1202)</f>
        <v/>
      </c>
      <c r="V1202" s="3" t="str">
        <f>IF(N1202="","",$B$2&amp;M1202&amp;$B$2&amp;$B$1&amp;N1202)</f>
        <v/>
      </c>
      <c r="W1202" s="3" t="str">
        <f>IF(P1202="","",$B$2&amp;O1202&amp;$B$2&amp;$B$1&amp;P1202)</f>
        <v/>
      </c>
      <c r="X1202" s="3" t="str">
        <f>IF(R1202="","",$B$2&amp;Q1202&amp;$B$2&amp;$B$1&amp;R1202)</f>
        <v/>
      </c>
      <c r="Y1202" s="3" t="str">
        <f t="shared" si="355"/>
        <v>{}</v>
      </c>
      <c r="Z1202" s="11" t="s">
        <v>358</v>
      </c>
      <c r="AA1202" s="11" t="str">
        <f t="shared" si="369"/>
        <v>4级：放置在产业中时，产业收入提高&lt;c=A6EC41&gt;64&lt;/c&gt;倍，产业升级消耗减少&lt;c=A6EC41&gt;64&lt;/c&gt;倍</v>
      </c>
      <c r="AB1202" s="11"/>
      <c r="AC1202" s="11"/>
      <c r="AD1202" s="11">
        <v>4</v>
      </c>
      <c r="AE1202" s="11"/>
      <c r="AF1202" s="11" t="s">
        <v>345</v>
      </c>
      <c r="AG1202" s="11"/>
      <c r="AH1202" s="11"/>
      <c r="AI1202" s="11"/>
      <c r="AJ1202" s="11" t="s">
        <v>359</v>
      </c>
      <c r="AK1202" s="11" t="str">
        <f t="shared" si="372"/>
        <v>&lt;c=A6EC41&gt;</v>
      </c>
      <c r="AL1202" s="11">
        <v>64</v>
      </c>
      <c r="AM1202" s="11" t="s">
        <v>298</v>
      </c>
      <c r="AN1202" s="11" t="s">
        <v>360</v>
      </c>
      <c r="AO1202" s="11" t="s">
        <v>304</v>
      </c>
      <c r="AP1202" s="11">
        <v>64</v>
      </c>
      <c r="AQ1202" s="11" t="s">
        <v>298</v>
      </c>
      <c r="AR1202" s="11" t="s">
        <v>361</v>
      </c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 t="str">
        <f t="shared" si="357"/>
        <v>使产业收入提高，升级消耗减少</v>
      </c>
      <c r="BQ1202" s="11" t="str">
        <f t="shared" si="366"/>
        <v>4级：放置在产业中时，产业收入提高&lt;c=A6EC41&gt;64&lt;/c&gt;倍，产业升级消耗减少&lt;c=A6EC41&gt;64&lt;/c&gt;倍</v>
      </c>
      <c r="BR1202" s="1">
        <f t="shared" si="361"/>
        <v>3</v>
      </c>
      <c r="BS1202" s="1">
        <f t="shared" si="362"/>
        <v>304</v>
      </c>
      <c r="BT1202" s="1">
        <f>COUNTIF($BS$10:BS1202,601)</f>
        <v>25</v>
      </c>
      <c r="BU1202" s="1">
        <f t="shared" si="363"/>
        <v>1</v>
      </c>
    </row>
    <row r="1203" spans="2:73">
      <c r="B1203" s="1" t="str">
        <f t="shared" si="358"/>
        <v>SkillDescBrief4100603</v>
      </c>
      <c r="C1203" s="1" t="str">
        <f t="shared" si="359"/>
        <v>SkillDescDetail410060305</v>
      </c>
      <c r="D1203" s="3">
        <v>410060305</v>
      </c>
      <c r="E1203" s="3">
        <v>4100603</v>
      </c>
      <c r="F1203" s="3">
        <v>5</v>
      </c>
      <c r="G1203" s="3" t="s">
        <v>332</v>
      </c>
      <c r="H1203" s="3"/>
      <c r="I1203" s="3" t="s">
        <v>333</v>
      </c>
      <c r="J1203" s="3"/>
      <c r="K1203" s="3" t="s">
        <v>334</v>
      </c>
      <c r="L1203" s="3"/>
      <c r="M1203" s="3"/>
      <c r="N1203" s="3"/>
      <c r="O1203" s="3"/>
      <c r="P1203" s="3"/>
      <c r="Q1203" s="3" t="s">
        <v>335</v>
      </c>
      <c r="R1203" s="3"/>
      <c r="S1203" s="3" t="str">
        <f>IF(H1203="","",$B$2&amp;G1203&amp;$B$2&amp;$B$1&amp;H1203)</f>
        <v/>
      </c>
      <c r="T1203" s="3" t="str">
        <f>IF(J1203="","",$B$2&amp;I1203&amp;$B$2&amp;$B$1&amp;J1203)</f>
        <v/>
      </c>
      <c r="U1203" s="3" t="str">
        <f>IF(L1203="","",$B$2&amp;K1203&amp;$B$2&amp;$B$1&amp;L1203)</f>
        <v/>
      </c>
      <c r="V1203" s="3" t="str">
        <f>IF(N1203="","",$B$2&amp;M1203&amp;$B$2&amp;$B$1&amp;N1203)</f>
        <v/>
      </c>
      <c r="W1203" s="3" t="str">
        <f>IF(P1203="","",$B$2&amp;O1203&amp;$B$2&amp;$B$1&amp;P1203)</f>
        <v/>
      </c>
      <c r="X1203" s="3" t="str">
        <f>IF(R1203="","",$B$2&amp;Q1203&amp;$B$2&amp;$B$1&amp;R1203)</f>
        <v/>
      </c>
      <c r="Y1203" s="3" t="str">
        <f t="shared" si="355"/>
        <v>{}</v>
      </c>
      <c r="Z1203" s="11" t="s">
        <v>358</v>
      </c>
      <c r="AA1203" s="11" t="str">
        <f t="shared" si="369"/>
        <v>5级：放置在产业中时，产业收入提高&lt;c=A6EC41&gt;128&lt;/c&gt;倍，产业升级消耗减少&lt;c=A6EC41&gt;128&lt;/c&gt;倍</v>
      </c>
      <c r="AB1203" s="11"/>
      <c r="AC1203" s="11"/>
      <c r="AD1203" s="11">
        <v>5</v>
      </c>
      <c r="AE1203" s="11"/>
      <c r="AF1203" s="11" t="s">
        <v>345</v>
      </c>
      <c r="AG1203" s="11"/>
      <c r="AH1203" s="11"/>
      <c r="AI1203" s="11"/>
      <c r="AJ1203" s="11" t="s">
        <v>359</v>
      </c>
      <c r="AK1203" s="11" t="str">
        <f t="shared" si="372"/>
        <v>&lt;c=A6EC41&gt;</v>
      </c>
      <c r="AL1203" s="11">
        <v>128</v>
      </c>
      <c r="AM1203" s="11" t="s">
        <v>298</v>
      </c>
      <c r="AN1203" s="11" t="s">
        <v>360</v>
      </c>
      <c r="AO1203" s="11" t="s">
        <v>304</v>
      </c>
      <c r="AP1203" s="11">
        <v>128</v>
      </c>
      <c r="AQ1203" s="11" t="s">
        <v>298</v>
      </c>
      <c r="AR1203" s="11" t="s">
        <v>361</v>
      </c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 t="str">
        <f t="shared" si="357"/>
        <v>使产业收入提高，升级消耗减少</v>
      </c>
      <c r="BQ1203" s="11" t="str">
        <f t="shared" si="366"/>
        <v>5级：放置在产业中时，产业收入提高&lt;c=A6EC41&gt;128&lt;/c&gt;倍，产业升级消耗减少&lt;c=A6EC41&gt;128&lt;/c&gt;倍</v>
      </c>
      <c r="BR1203" s="1">
        <f t="shared" si="361"/>
        <v>3</v>
      </c>
      <c r="BS1203" s="1">
        <f t="shared" si="362"/>
        <v>305</v>
      </c>
      <c r="BT1203" s="1">
        <f>COUNTIF($BS$10:BS1203,601)</f>
        <v>25</v>
      </c>
      <c r="BU1203" s="1">
        <f t="shared" si="363"/>
        <v>1</v>
      </c>
    </row>
    <row r="1204" spans="2:73">
      <c r="B1204" s="1" t="str">
        <f t="shared" si="358"/>
        <v>SkillDescBrief// 战斗被动</v>
      </c>
      <c r="C1204" s="1" t="str">
        <f t="shared" si="359"/>
        <v>SkillDescDetail// 战斗被动1</v>
      </c>
      <c r="D1204" s="7" t="s">
        <v>337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 t="str">
        <f t="shared" si="355"/>
        <v/>
      </c>
      <c r="Z1204" s="10" t="s">
        <v>336</v>
      </c>
      <c r="AA1204" s="10" t="str">
        <f t="shared" si="369"/>
        <v/>
      </c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 t="str">
        <f t="shared" si="357"/>
        <v/>
      </c>
      <c r="BQ1204" s="10" t="str">
        <f t="shared" si="366"/>
        <v/>
      </c>
      <c r="BR1204" s="1">
        <f t="shared" si="361"/>
        <v>0</v>
      </c>
      <c r="BS1204" s="1">
        <f t="shared" si="362"/>
        <v>0</v>
      </c>
      <c r="BT1204" s="1">
        <f>COUNTIF($BS$10:BS1204,601)</f>
        <v>25</v>
      </c>
      <c r="BU1204" s="1">
        <f t="shared" si="363"/>
        <v>1</v>
      </c>
    </row>
    <row r="1205" spans="2:73">
      <c r="B1205" s="1" t="str">
        <f t="shared" si="358"/>
        <v>SkillDescBrief4100604</v>
      </c>
      <c r="C1205" s="1" t="str">
        <f t="shared" si="359"/>
        <v>SkillDescDetail410060401</v>
      </c>
      <c r="D1205" s="3">
        <v>410060401</v>
      </c>
      <c r="E1205" s="3">
        <v>4100604</v>
      </c>
      <c r="F1205" s="3">
        <v>1</v>
      </c>
      <c r="G1205" s="3" t="s">
        <v>332</v>
      </c>
      <c r="H1205" s="3">
        <v>0.01</v>
      </c>
      <c r="I1205" s="3" t="s">
        <v>333</v>
      </c>
      <c r="J1205" s="3">
        <v>1</v>
      </c>
      <c r="K1205" s="3" t="s">
        <v>334</v>
      </c>
      <c r="L1205" s="3"/>
      <c r="M1205" s="3"/>
      <c r="N1205" s="3"/>
      <c r="O1205" s="3"/>
      <c r="P1205" s="3"/>
      <c r="Q1205" s="3" t="s">
        <v>335</v>
      </c>
      <c r="R1205" s="3"/>
      <c r="S1205" s="3" t="str">
        <f>IF(H1205="","",$B$2&amp;G1205&amp;$B$2&amp;$B$1&amp;H1205)</f>
        <v>"AtkPower":0.01</v>
      </c>
      <c r="T1205" s="3" t="str">
        <f>IF(J1205="","",$B$2&amp;I1205&amp;$B$2&amp;$B$1&amp;J1205)</f>
        <v>"BuffAtkPower":1</v>
      </c>
      <c r="U1205" s="3" t="str">
        <f>IF(L1205="","",$B$2&amp;K1205&amp;$B$2&amp;$B$1&amp;L1205)</f>
        <v/>
      </c>
      <c r="V1205" s="3" t="str">
        <f>IF(N1205="","",$B$2&amp;M1205&amp;$B$2&amp;$B$1&amp;N1205)</f>
        <v/>
      </c>
      <c r="W1205" s="3" t="str">
        <f>IF(P1205="","",$B$2&amp;O1205&amp;$B$2&amp;$B$1&amp;P1205)</f>
        <v/>
      </c>
      <c r="X1205" s="3" t="str">
        <f>IF(R1205="","",$B$2&amp;Q1205&amp;$B$2&amp;$B$1&amp;R1205)</f>
        <v/>
      </c>
      <c r="Y1205" s="3" t="str">
        <f t="shared" si="355"/>
        <v>{"AtkPower":0.01,"BuffAtkPower":1}</v>
      </c>
      <c r="Z1205" s="11" t="s">
        <v>667</v>
      </c>
      <c r="AA1205" s="11" t="str">
        <f t="shared" si="369"/>
        <v>核心技能附带&lt;c=A6EC41&gt;1&lt;/c&gt;层冻伤效果，造成伤害增加&lt;q=attr_atk&gt;&lt;c=A6EC41&gt;1%&lt;/c&gt;</v>
      </c>
      <c r="AB1205" s="11"/>
      <c r="AC1205" s="11"/>
      <c r="AD1205" s="11"/>
      <c r="AE1205" s="11"/>
      <c r="AF1205" s="11"/>
      <c r="AG1205" s="11"/>
      <c r="AH1205" s="11"/>
      <c r="AI1205" s="11"/>
      <c r="AJ1205" s="11" t="s">
        <v>668</v>
      </c>
      <c r="AK1205" s="11" t="str">
        <f>$B$6</f>
        <v>&lt;c=A6EC41&gt;</v>
      </c>
      <c r="AL1205" s="12">
        <v>1</v>
      </c>
      <c r="AM1205" s="11" t="s">
        <v>298</v>
      </c>
      <c r="AN1205" s="11" t="s">
        <v>669</v>
      </c>
      <c r="AO1205" s="11" t="str">
        <f>$B$8&amp;$B$6</f>
        <v>&lt;q=attr_atk&gt;&lt;c=A6EC41&gt;</v>
      </c>
      <c r="AP1205" s="11" t="str">
        <f>ROUND($H1205*100,2)&amp;"%"</f>
        <v>1%</v>
      </c>
      <c r="AQ1205" s="11" t="s">
        <v>298</v>
      </c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 t="str">
        <f t="shared" si="357"/>
        <v>核心技能附带冻伤</v>
      </c>
      <c r="BQ1205" s="11" t="str">
        <f t="shared" si="366"/>
        <v>核心技能附带&lt;c=A6EC41&gt;1&lt;/c&gt;层冻伤效果，造成伤害增加&lt;q=attr_atk&gt;&lt;c=A6EC41&gt;1%&lt;/c&gt;</v>
      </c>
      <c r="BR1205" s="1">
        <f t="shared" si="361"/>
        <v>4</v>
      </c>
      <c r="BS1205" s="1">
        <f t="shared" si="362"/>
        <v>401</v>
      </c>
      <c r="BT1205" s="1">
        <f>COUNTIF($BS$10:BS1205,601)</f>
        <v>25</v>
      </c>
      <c r="BU1205" s="1">
        <f t="shared" si="363"/>
        <v>1</v>
      </c>
    </row>
    <row r="1206" spans="2:73">
      <c r="B1206" s="1" t="str">
        <f t="shared" si="358"/>
        <v>SkillDescBrief4100604</v>
      </c>
      <c r="C1206" s="1" t="str">
        <f t="shared" si="359"/>
        <v>SkillDescDetail410060402</v>
      </c>
      <c r="D1206" s="3">
        <v>410060402</v>
      </c>
      <c r="E1206" s="3">
        <v>4100604</v>
      </c>
      <c r="F1206" s="3">
        <v>2</v>
      </c>
      <c r="G1206" s="3" t="s">
        <v>332</v>
      </c>
      <c r="H1206" s="3">
        <v>0.02</v>
      </c>
      <c r="I1206" s="3" t="s">
        <v>333</v>
      </c>
      <c r="J1206" s="3">
        <v>1</v>
      </c>
      <c r="K1206" s="3" t="s">
        <v>334</v>
      </c>
      <c r="L1206" s="3"/>
      <c r="M1206" s="3"/>
      <c r="N1206" s="3"/>
      <c r="O1206" s="3"/>
      <c r="P1206" s="3"/>
      <c r="Q1206" s="3" t="s">
        <v>335</v>
      </c>
      <c r="R1206" s="3"/>
      <c r="S1206" s="3" t="str">
        <f>IF(H1206="","",$B$2&amp;G1206&amp;$B$2&amp;$B$1&amp;H1206)</f>
        <v>"AtkPower":0.02</v>
      </c>
      <c r="T1206" s="3" t="str">
        <f>IF(J1206="","",$B$2&amp;I1206&amp;$B$2&amp;$B$1&amp;J1206)</f>
        <v>"BuffAtkPower":1</v>
      </c>
      <c r="U1206" s="3" t="str">
        <f>IF(L1206="","",$B$2&amp;K1206&amp;$B$2&amp;$B$1&amp;L1206)</f>
        <v/>
      </c>
      <c r="V1206" s="3" t="str">
        <f>IF(N1206="","",$B$2&amp;M1206&amp;$B$2&amp;$B$1&amp;N1206)</f>
        <v/>
      </c>
      <c r="W1206" s="3" t="str">
        <f>IF(P1206="","",$B$2&amp;O1206&amp;$B$2&amp;$B$1&amp;P1206)</f>
        <v/>
      </c>
      <c r="X1206" s="3" t="str">
        <f>IF(R1206="","",$B$2&amp;Q1206&amp;$B$2&amp;$B$1&amp;R1206)</f>
        <v/>
      </c>
      <c r="Y1206" s="3" t="str">
        <f t="shared" si="355"/>
        <v>{"AtkPower":0.02,"BuffAtkPower":1}</v>
      </c>
      <c r="Z1206" s="11" t="s">
        <v>667</v>
      </c>
      <c r="AA1206" s="11" t="str">
        <f t="shared" si="369"/>
        <v>2级：造成伤害提升&lt;q=attr_atk&gt;&lt;c=A6EC41&gt;2%&lt;/c&gt;</v>
      </c>
      <c r="AB1206" s="11"/>
      <c r="AC1206" s="11"/>
      <c r="AD1206" s="11">
        <v>2</v>
      </c>
      <c r="AE1206" s="11"/>
      <c r="AF1206" s="11" t="s">
        <v>345</v>
      </c>
      <c r="AG1206" s="11"/>
      <c r="AH1206" s="11"/>
      <c r="AI1206" s="11"/>
      <c r="AJ1206" s="11" t="s">
        <v>670</v>
      </c>
      <c r="AK1206" s="11" t="str">
        <f t="shared" ref="AK1206:AK1209" si="373">$B$8&amp;$B$6</f>
        <v>&lt;q=attr_atk&gt;&lt;c=A6EC41&gt;</v>
      </c>
      <c r="AL1206" s="11" t="str">
        <f t="shared" ref="AL1206:AL1209" si="374">ROUND($H1206*100,2)&amp;"%"</f>
        <v>2%</v>
      </c>
      <c r="AM1206" s="11" t="s">
        <v>298</v>
      </c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 t="str">
        <f t="shared" si="357"/>
        <v>核心技能附带冻伤</v>
      </c>
      <c r="BQ1206" s="11" t="str">
        <f t="shared" si="366"/>
        <v>2级：造成伤害提升&lt;q=attr_atk&gt;&lt;c=A6EC41&gt;2%&lt;/c&gt;</v>
      </c>
      <c r="BR1206" s="1">
        <f t="shared" si="361"/>
        <v>4</v>
      </c>
      <c r="BS1206" s="1">
        <f t="shared" si="362"/>
        <v>402</v>
      </c>
      <c r="BT1206" s="1">
        <f>COUNTIF($BS$10:BS1206,601)</f>
        <v>25</v>
      </c>
      <c r="BU1206" s="1">
        <f t="shared" si="363"/>
        <v>1</v>
      </c>
    </row>
    <row r="1207" spans="2:73">
      <c r="B1207" s="1" t="str">
        <f t="shared" si="358"/>
        <v>SkillDescBrief4100604</v>
      </c>
      <c r="C1207" s="1" t="str">
        <f t="shared" si="359"/>
        <v>SkillDescDetail410060403</v>
      </c>
      <c r="D1207" s="3">
        <v>410060403</v>
      </c>
      <c r="E1207" s="3">
        <v>4100604</v>
      </c>
      <c r="F1207" s="3">
        <v>3</v>
      </c>
      <c r="G1207" s="3" t="s">
        <v>332</v>
      </c>
      <c r="H1207" s="3">
        <v>0.03</v>
      </c>
      <c r="I1207" s="3" t="s">
        <v>333</v>
      </c>
      <c r="J1207" s="3">
        <v>1</v>
      </c>
      <c r="K1207" s="3" t="s">
        <v>334</v>
      </c>
      <c r="L1207" s="3"/>
      <c r="M1207" s="3"/>
      <c r="N1207" s="3"/>
      <c r="O1207" s="3"/>
      <c r="P1207" s="3"/>
      <c r="Q1207" s="3" t="s">
        <v>335</v>
      </c>
      <c r="R1207" s="3"/>
      <c r="S1207" s="3" t="str">
        <f>IF(H1207="","",$B$2&amp;G1207&amp;$B$2&amp;$B$1&amp;H1207)</f>
        <v>"AtkPower":0.03</v>
      </c>
      <c r="T1207" s="3" t="str">
        <f>IF(J1207="","",$B$2&amp;I1207&amp;$B$2&amp;$B$1&amp;J1207)</f>
        <v>"BuffAtkPower":1</v>
      </c>
      <c r="U1207" s="3" t="str">
        <f>IF(L1207="","",$B$2&amp;K1207&amp;$B$2&amp;$B$1&amp;L1207)</f>
        <v/>
      </c>
      <c r="V1207" s="3" t="str">
        <f>IF(N1207="","",$B$2&amp;M1207&amp;$B$2&amp;$B$1&amp;N1207)</f>
        <v/>
      </c>
      <c r="W1207" s="3" t="str">
        <f>IF(P1207="","",$B$2&amp;O1207&amp;$B$2&amp;$B$1&amp;P1207)</f>
        <v/>
      </c>
      <c r="X1207" s="3" t="str">
        <f>IF(R1207="","",$B$2&amp;Q1207&amp;$B$2&amp;$B$1&amp;R1207)</f>
        <v/>
      </c>
      <c r="Y1207" s="3" t="str">
        <f t="shared" si="355"/>
        <v>{"AtkPower":0.03,"BuffAtkPower":1}</v>
      </c>
      <c r="Z1207" s="11" t="s">
        <v>667</v>
      </c>
      <c r="AA1207" s="11" t="str">
        <f t="shared" si="369"/>
        <v>3级：造成伤害提升&lt;q=attr_atk&gt;&lt;c=A6EC41&gt;3%&lt;/c&gt;</v>
      </c>
      <c r="AB1207" s="11"/>
      <c r="AC1207" s="11"/>
      <c r="AD1207" s="11">
        <v>3</v>
      </c>
      <c r="AE1207" s="11"/>
      <c r="AF1207" s="11" t="s">
        <v>345</v>
      </c>
      <c r="AG1207" s="11"/>
      <c r="AH1207" s="11"/>
      <c r="AI1207" s="11"/>
      <c r="AJ1207" s="11" t="s">
        <v>670</v>
      </c>
      <c r="AK1207" s="11" t="str">
        <f t="shared" si="373"/>
        <v>&lt;q=attr_atk&gt;&lt;c=A6EC41&gt;</v>
      </c>
      <c r="AL1207" s="11" t="str">
        <f t="shared" si="374"/>
        <v>3%</v>
      </c>
      <c r="AM1207" s="11" t="s">
        <v>298</v>
      </c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 t="str">
        <f t="shared" si="357"/>
        <v>核心技能附带冻伤</v>
      </c>
      <c r="BQ1207" s="11" t="str">
        <f t="shared" si="366"/>
        <v>3级：造成伤害提升&lt;q=attr_atk&gt;&lt;c=A6EC41&gt;3%&lt;/c&gt;</v>
      </c>
      <c r="BR1207" s="1">
        <f t="shared" si="361"/>
        <v>4</v>
      </c>
      <c r="BS1207" s="1">
        <f t="shared" si="362"/>
        <v>403</v>
      </c>
      <c r="BT1207" s="1">
        <f>COUNTIF($BS$10:BS1207,601)</f>
        <v>25</v>
      </c>
      <c r="BU1207" s="1">
        <f t="shared" si="363"/>
        <v>1</v>
      </c>
    </row>
    <row r="1208" spans="2:73">
      <c r="B1208" s="1" t="str">
        <f t="shared" si="358"/>
        <v>SkillDescBrief4100604</v>
      </c>
      <c r="C1208" s="1" t="str">
        <f t="shared" si="359"/>
        <v>SkillDescDetail410060404</v>
      </c>
      <c r="D1208" s="3">
        <v>410060404</v>
      </c>
      <c r="E1208" s="3">
        <v>4100604</v>
      </c>
      <c r="F1208" s="3">
        <v>4</v>
      </c>
      <c r="G1208" s="3" t="s">
        <v>332</v>
      </c>
      <c r="H1208" s="3">
        <v>0.04</v>
      </c>
      <c r="I1208" s="3" t="s">
        <v>333</v>
      </c>
      <c r="J1208" s="3">
        <v>1</v>
      </c>
      <c r="K1208" s="3" t="s">
        <v>334</v>
      </c>
      <c r="L1208" s="3"/>
      <c r="M1208" s="3"/>
      <c r="N1208" s="3"/>
      <c r="O1208" s="3"/>
      <c r="P1208" s="3"/>
      <c r="Q1208" s="3" t="s">
        <v>335</v>
      </c>
      <c r="R1208" s="3"/>
      <c r="S1208" s="3" t="str">
        <f>IF(H1208="","",$B$2&amp;G1208&amp;$B$2&amp;$B$1&amp;H1208)</f>
        <v>"AtkPower":0.04</v>
      </c>
      <c r="T1208" s="3" t="str">
        <f>IF(J1208="","",$B$2&amp;I1208&amp;$B$2&amp;$B$1&amp;J1208)</f>
        <v>"BuffAtkPower":1</v>
      </c>
      <c r="U1208" s="3" t="str">
        <f>IF(L1208="","",$B$2&amp;K1208&amp;$B$2&amp;$B$1&amp;L1208)</f>
        <v/>
      </c>
      <c r="V1208" s="3" t="str">
        <f>IF(N1208="","",$B$2&amp;M1208&amp;$B$2&amp;$B$1&amp;N1208)</f>
        <v/>
      </c>
      <c r="W1208" s="3" t="str">
        <f>IF(P1208="","",$B$2&amp;O1208&amp;$B$2&amp;$B$1&amp;P1208)</f>
        <v/>
      </c>
      <c r="X1208" s="3" t="str">
        <f>IF(R1208="","",$B$2&amp;Q1208&amp;$B$2&amp;$B$1&amp;R1208)</f>
        <v/>
      </c>
      <c r="Y1208" s="3" t="str">
        <f t="shared" si="355"/>
        <v>{"AtkPower":0.04,"BuffAtkPower":1}</v>
      </c>
      <c r="Z1208" s="11" t="s">
        <v>667</v>
      </c>
      <c r="AA1208" s="11" t="str">
        <f t="shared" si="369"/>
        <v>4级：造成伤害提升&lt;q=attr_atk&gt;&lt;c=A6EC41&gt;4%&lt;/c&gt;</v>
      </c>
      <c r="AB1208" s="11"/>
      <c r="AC1208" s="11"/>
      <c r="AD1208" s="11">
        <v>4</v>
      </c>
      <c r="AE1208" s="11"/>
      <c r="AF1208" s="11" t="s">
        <v>345</v>
      </c>
      <c r="AG1208" s="11"/>
      <c r="AH1208" s="11"/>
      <c r="AI1208" s="11"/>
      <c r="AJ1208" s="11" t="s">
        <v>670</v>
      </c>
      <c r="AK1208" s="11" t="str">
        <f t="shared" si="373"/>
        <v>&lt;q=attr_atk&gt;&lt;c=A6EC41&gt;</v>
      </c>
      <c r="AL1208" s="11" t="str">
        <f t="shared" si="374"/>
        <v>4%</v>
      </c>
      <c r="AM1208" s="11" t="s">
        <v>298</v>
      </c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 t="str">
        <f t="shared" si="357"/>
        <v>核心技能附带冻伤</v>
      </c>
      <c r="BQ1208" s="11" t="str">
        <f t="shared" si="366"/>
        <v>4级：造成伤害提升&lt;q=attr_atk&gt;&lt;c=A6EC41&gt;4%&lt;/c&gt;</v>
      </c>
      <c r="BR1208" s="1">
        <f t="shared" si="361"/>
        <v>4</v>
      </c>
      <c r="BS1208" s="1">
        <f t="shared" si="362"/>
        <v>404</v>
      </c>
      <c r="BT1208" s="1">
        <f>COUNTIF($BS$10:BS1208,601)</f>
        <v>25</v>
      </c>
      <c r="BU1208" s="1">
        <f t="shared" si="363"/>
        <v>1</v>
      </c>
    </row>
    <row r="1209" spans="2:73">
      <c r="B1209" s="1" t="str">
        <f t="shared" si="358"/>
        <v>SkillDescBrief4100604</v>
      </c>
      <c r="C1209" s="1" t="str">
        <f t="shared" si="359"/>
        <v>SkillDescDetail410060405</v>
      </c>
      <c r="D1209" s="3">
        <v>410060405</v>
      </c>
      <c r="E1209" s="3">
        <v>4100604</v>
      </c>
      <c r="F1209" s="3">
        <v>5</v>
      </c>
      <c r="G1209" s="3" t="s">
        <v>332</v>
      </c>
      <c r="H1209" s="3">
        <v>0.05</v>
      </c>
      <c r="I1209" s="3" t="s">
        <v>333</v>
      </c>
      <c r="J1209" s="3">
        <v>1</v>
      </c>
      <c r="K1209" s="3" t="s">
        <v>334</v>
      </c>
      <c r="L1209" s="3"/>
      <c r="M1209" s="3"/>
      <c r="N1209" s="3"/>
      <c r="O1209" s="3"/>
      <c r="P1209" s="3"/>
      <c r="Q1209" s="3" t="s">
        <v>335</v>
      </c>
      <c r="R1209" s="3"/>
      <c r="S1209" s="3" t="str">
        <f>IF(H1209="","",$B$2&amp;G1209&amp;$B$2&amp;$B$1&amp;H1209)</f>
        <v>"AtkPower":0.05</v>
      </c>
      <c r="T1209" s="3" t="str">
        <f>IF(J1209="","",$B$2&amp;I1209&amp;$B$2&amp;$B$1&amp;J1209)</f>
        <v>"BuffAtkPower":1</v>
      </c>
      <c r="U1209" s="3" t="str">
        <f>IF(L1209="","",$B$2&amp;K1209&amp;$B$2&amp;$B$1&amp;L1209)</f>
        <v/>
      </c>
      <c r="V1209" s="3" t="str">
        <f>IF(N1209="","",$B$2&amp;M1209&amp;$B$2&amp;$B$1&amp;N1209)</f>
        <v/>
      </c>
      <c r="W1209" s="3" t="str">
        <f>IF(P1209="","",$B$2&amp;O1209&amp;$B$2&amp;$B$1&amp;P1209)</f>
        <v/>
      </c>
      <c r="X1209" s="3" t="str">
        <f>IF(R1209="","",$B$2&amp;Q1209&amp;$B$2&amp;$B$1&amp;R1209)</f>
        <v/>
      </c>
      <c r="Y1209" s="3" t="str">
        <f t="shared" si="355"/>
        <v>{"AtkPower":0.05,"BuffAtkPower":1}</v>
      </c>
      <c r="Z1209" s="11" t="s">
        <v>667</v>
      </c>
      <c r="AA1209" s="11" t="str">
        <f t="shared" si="369"/>
        <v>5级：造成伤害提升&lt;q=attr_atk&gt;&lt;c=A6EC41&gt;5%&lt;/c&gt;</v>
      </c>
      <c r="AB1209" s="11"/>
      <c r="AC1209" s="11"/>
      <c r="AD1209" s="11">
        <v>5</v>
      </c>
      <c r="AE1209" s="11"/>
      <c r="AF1209" s="11" t="s">
        <v>345</v>
      </c>
      <c r="AG1209" s="11"/>
      <c r="AH1209" s="11"/>
      <c r="AI1209" s="11"/>
      <c r="AJ1209" s="11" t="s">
        <v>670</v>
      </c>
      <c r="AK1209" s="11" t="str">
        <f t="shared" si="373"/>
        <v>&lt;q=attr_atk&gt;&lt;c=A6EC41&gt;</v>
      </c>
      <c r="AL1209" s="11" t="str">
        <f t="shared" si="374"/>
        <v>5%</v>
      </c>
      <c r="AM1209" s="11" t="s">
        <v>298</v>
      </c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 t="str">
        <f t="shared" si="357"/>
        <v>核心技能附带冻伤</v>
      </c>
      <c r="BQ1209" s="11" t="str">
        <f t="shared" si="366"/>
        <v>5级：造成伤害提升&lt;q=attr_atk&gt;&lt;c=A6EC41&gt;5%&lt;/c&gt;</v>
      </c>
      <c r="BR1209" s="1">
        <f t="shared" si="361"/>
        <v>4</v>
      </c>
      <c r="BS1209" s="1">
        <f t="shared" si="362"/>
        <v>405</v>
      </c>
      <c r="BT1209" s="1">
        <f>COUNTIF($BS$10:BS1209,601)</f>
        <v>25</v>
      </c>
      <c r="BU1209" s="1">
        <f t="shared" si="363"/>
        <v>1</v>
      </c>
    </row>
    <row r="1210" spans="2:73">
      <c r="B1210" s="1" t="str">
        <f t="shared" si="358"/>
        <v>SkillDescBrief// 战斗被动</v>
      </c>
      <c r="C1210" s="1" t="str">
        <f t="shared" si="359"/>
        <v>SkillDescDetail// 战斗被动2</v>
      </c>
      <c r="D1210" s="7" t="s">
        <v>338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 t="str">
        <f t="shared" si="355"/>
        <v/>
      </c>
      <c r="Z1210" s="10" t="s">
        <v>336</v>
      </c>
      <c r="AA1210" s="10" t="str">
        <f t="shared" si="369"/>
        <v/>
      </c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 t="str">
        <f t="shared" si="357"/>
        <v/>
      </c>
      <c r="BQ1210" s="10" t="str">
        <f t="shared" si="366"/>
        <v/>
      </c>
      <c r="BR1210" s="1">
        <f t="shared" si="361"/>
        <v>0</v>
      </c>
      <c r="BS1210" s="1">
        <f t="shared" si="362"/>
        <v>0</v>
      </c>
      <c r="BT1210" s="1">
        <f>COUNTIF($BS$10:BS1210,601)</f>
        <v>25</v>
      </c>
      <c r="BU1210" s="1">
        <f t="shared" si="363"/>
        <v>1</v>
      </c>
    </row>
    <row r="1211" spans="2:73">
      <c r="B1211" s="1" t="str">
        <f t="shared" si="358"/>
        <v>SkillDescBrief4100605</v>
      </c>
      <c r="C1211" s="1" t="str">
        <f t="shared" si="359"/>
        <v>SkillDescDetail410060501</v>
      </c>
      <c r="D1211" s="3">
        <v>410060501</v>
      </c>
      <c r="E1211" s="3">
        <v>4100605</v>
      </c>
      <c r="F1211" s="3">
        <v>1</v>
      </c>
      <c r="G1211" s="3" t="s">
        <v>332</v>
      </c>
      <c r="H1211" s="3"/>
      <c r="I1211" s="3" t="s">
        <v>333</v>
      </c>
      <c r="J1211" s="3"/>
      <c r="K1211" s="3" t="s">
        <v>334</v>
      </c>
      <c r="L1211" s="3"/>
      <c r="M1211" s="3"/>
      <c r="N1211" s="3"/>
      <c r="O1211" s="3"/>
      <c r="P1211" s="3"/>
      <c r="Q1211" s="3" t="s">
        <v>335</v>
      </c>
      <c r="R1211" s="3"/>
      <c r="S1211" s="3" t="str">
        <f>IF(H1211="","",$B$2&amp;G1211&amp;$B$2&amp;$B$1&amp;H1211)</f>
        <v/>
      </c>
      <c r="T1211" s="3" t="str">
        <f>IF(J1211="","",$B$2&amp;I1211&amp;$B$2&amp;$B$1&amp;J1211)</f>
        <v/>
      </c>
      <c r="U1211" s="3" t="str">
        <f>IF(L1211="","",$B$2&amp;K1211&amp;$B$2&amp;$B$1&amp;L1211)</f>
        <v/>
      </c>
      <c r="V1211" s="3" t="str">
        <f>IF(N1211="","",$B$2&amp;M1211&amp;$B$2&amp;$B$1&amp;N1211)</f>
        <v/>
      </c>
      <c r="W1211" s="3" t="str">
        <f>IF(P1211="","",$B$2&amp;O1211&amp;$B$2&amp;$B$1&amp;P1211)</f>
        <v/>
      </c>
      <c r="X1211" s="3" t="str">
        <f>IF(R1211="","",$B$2&amp;Q1211&amp;$B$2&amp;$B$1&amp;R1211)</f>
        <v/>
      </c>
      <c r="Y1211" s="3" t="str">
        <f t="shared" si="355"/>
        <v>{}</v>
      </c>
      <c r="Z1211" s="11" t="s">
        <v>336</v>
      </c>
      <c r="AA1211" s="11" t="str">
        <f t="shared" si="369"/>
        <v/>
      </c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 t="str">
        <f t="shared" si="357"/>
        <v/>
      </c>
      <c r="BQ1211" s="11" t="str">
        <f t="shared" si="366"/>
        <v/>
      </c>
      <c r="BR1211" s="1">
        <f t="shared" si="361"/>
        <v>5</v>
      </c>
      <c r="BS1211" s="1">
        <f t="shared" si="362"/>
        <v>501</v>
      </c>
      <c r="BT1211" s="1">
        <f>COUNTIF($BS$10:BS1211,601)</f>
        <v>25</v>
      </c>
      <c r="BU1211" s="1">
        <f t="shared" si="363"/>
        <v>1</v>
      </c>
    </row>
    <row r="1212" spans="2:73">
      <c r="B1212" s="1" t="str">
        <f t="shared" si="358"/>
        <v>SkillDescBrief4100605</v>
      </c>
      <c r="C1212" s="1" t="str">
        <f t="shared" si="359"/>
        <v>SkillDescDetail410060502</v>
      </c>
      <c r="D1212" s="3">
        <v>410060502</v>
      </c>
      <c r="E1212" s="3">
        <v>4100605</v>
      </c>
      <c r="F1212" s="3">
        <v>2</v>
      </c>
      <c r="G1212" s="3" t="s">
        <v>332</v>
      </c>
      <c r="H1212" s="3"/>
      <c r="I1212" s="3" t="s">
        <v>333</v>
      </c>
      <c r="J1212" s="3"/>
      <c r="K1212" s="3" t="s">
        <v>334</v>
      </c>
      <c r="L1212" s="3"/>
      <c r="M1212" s="3"/>
      <c r="N1212" s="3"/>
      <c r="O1212" s="3"/>
      <c r="P1212" s="3"/>
      <c r="Q1212" s="3" t="s">
        <v>335</v>
      </c>
      <c r="R1212" s="3"/>
      <c r="S1212" s="3" t="str">
        <f>IF(H1212="","",$B$2&amp;G1212&amp;$B$2&amp;$B$1&amp;H1212)</f>
        <v/>
      </c>
      <c r="T1212" s="3" t="str">
        <f>IF(J1212="","",$B$2&amp;I1212&amp;$B$2&amp;$B$1&amp;J1212)</f>
        <v/>
      </c>
      <c r="U1212" s="3" t="str">
        <f>IF(L1212="","",$B$2&amp;K1212&amp;$B$2&amp;$B$1&amp;L1212)</f>
        <v/>
      </c>
      <c r="V1212" s="3" t="str">
        <f>IF(N1212="","",$B$2&amp;M1212&amp;$B$2&amp;$B$1&amp;N1212)</f>
        <v/>
      </c>
      <c r="W1212" s="3" t="str">
        <f>IF(P1212="","",$B$2&amp;O1212&amp;$B$2&amp;$B$1&amp;P1212)</f>
        <v/>
      </c>
      <c r="X1212" s="3" t="str">
        <f>IF(R1212="","",$B$2&amp;Q1212&amp;$B$2&amp;$B$1&amp;R1212)</f>
        <v/>
      </c>
      <c r="Y1212" s="3" t="str">
        <f t="shared" si="355"/>
        <v>{}</v>
      </c>
      <c r="Z1212" s="11" t="s">
        <v>336</v>
      </c>
      <c r="AA1212" s="11" t="str">
        <f t="shared" si="369"/>
        <v/>
      </c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 t="str">
        <f t="shared" si="357"/>
        <v/>
      </c>
      <c r="BQ1212" s="11" t="str">
        <f t="shared" si="366"/>
        <v/>
      </c>
      <c r="BR1212" s="1">
        <f t="shared" si="361"/>
        <v>5</v>
      </c>
      <c r="BS1212" s="1">
        <f t="shared" si="362"/>
        <v>502</v>
      </c>
      <c r="BT1212" s="1">
        <f>COUNTIF($BS$10:BS1212,601)</f>
        <v>25</v>
      </c>
      <c r="BU1212" s="1">
        <f t="shared" si="363"/>
        <v>1</v>
      </c>
    </row>
    <row r="1213" spans="2:73">
      <c r="B1213" s="1" t="str">
        <f t="shared" si="358"/>
        <v>SkillDescBrief4100605</v>
      </c>
      <c r="C1213" s="1" t="str">
        <f t="shared" si="359"/>
        <v>SkillDescDetail410060503</v>
      </c>
      <c r="D1213" s="3">
        <v>410060503</v>
      </c>
      <c r="E1213" s="3">
        <v>4100605</v>
      </c>
      <c r="F1213" s="3">
        <v>3</v>
      </c>
      <c r="G1213" s="3" t="s">
        <v>332</v>
      </c>
      <c r="H1213" s="3"/>
      <c r="I1213" s="3" t="s">
        <v>333</v>
      </c>
      <c r="J1213" s="3"/>
      <c r="K1213" s="3" t="s">
        <v>334</v>
      </c>
      <c r="L1213" s="3"/>
      <c r="M1213" s="3"/>
      <c r="N1213" s="3"/>
      <c r="O1213" s="3"/>
      <c r="P1213" s="3"/>
      <c r="Q1213" s="3" t="s">
        <v>335</v>
      </c>
      <c r="R1213" s="3"/>
      <c r="S1213" s="3" t="str">
        <f>IF(H1213="","",$B$2&amp;G1213&amp;$B$2&amp;$B$1&amp;H1213)</f>
        <v/>
      </c>
      <c r="T1213" s="3" t="str">
        <f>IF(J1213="","",$B$2&amp;I1213&amp;$B$2&amp;$B$1&amp;J1213)</f>
        <v/>
      </c>
      <c r="U1213" s="3" t="str">
        <f>IF(L1213="","",$B$2&amp;K1213&amp;$B$2&amp;$B$1&amp;L1213)</f>
        <v/>
      </c>
      <c r="V1213" s="3" t="str">
        <f>IF(N1213="","",$B$2&amp;M1213&amp;$B$2&amp;$B$1&amp;N1213)</f>
        <v/>
      </c>
      <c r="W1213" s="3" t="str">
        <f>IF(P1213="","",$B$2&amp;O1213&amp;$B$2&amp;$B$1&amp;P1213)</f>
        <v/>
      </c>
      <c r="X1213" s="3" t="str">
        <f>IF(R1213="","",$B$2&amp;Q1213&amp;$B$2&amp;$B$1&amp;R1213)</f>
        <v/>
      </c>
      <c r="Y1213" s="3" t="str">
        <f t="shared" si="355"/>
        <v>{}</v>
      </c>
      <c r="Z1213" s="11" t="s">
        <v>336</v>
      </c>
      <c r="AA1213" s="11" t="str">
        <f t="shared" si="369"/>
        <v/>
      </c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 t="str">
        <f t="shared" si="357"/>
        <v/>
      </c>
      <c r="BQ1213" s="11" t="str">
        <f t="shared" si="366"/>
        <v/>
      </c>
      <c r="BR1213" s="1">
        <f t="shared" si="361"/>
        <v>5</v>
      </c>
      <c r="BS1213" s="1">
        <f t="shared" si="362"/>
        <v>503</v>
      </c>
      <c r="BT1213" s="1">
        <f>COUNTIF($BS$10:BS1213,601)</f>
        <v>25</v>
      </c>
      <c r="BU1213" s="1">
        <f t="shared" si="363"/>
        <v>1</v>
      </c>
    </row>
    <row r="1214" spans="2:73">
      <c r="B1214" s="1" t="str">
        <f t="shared" si="358"/>
        <v>SkillDescBrief4100605</v>
      </c>
      <c r="C1214" s="1" t="str">
        <f t="shared" si="359"/>
        <v>SkillDescDetail410060504</v>
      </c>
      <c r="D1214" s="3">
        <v>410060504</v>
      </c>
      <c r="E1214" s="3">
        <v>4100605</v>
      </c>
      <c r="F1214" s="3">
        <v>4</v>
      </c>
      <c r="G1214" s="3" t="s">
        <v>332</v>
      </c>
      <c r="H1214" s="3"/>
      <c r="I1214" s="3" t="s">
        <v>333</v>
      </c>
      <c r="J1214" s="3"/>
      <c r="K1214" s="3" t="s">
        <v>334</v>
      </c>
      <c r="L1214" s="3"/>
      <c r="M1214" s="3"/>
      <c r="N1214" s="3"/>
      <c r="O1214" s="3"/>
      <c r="P1214" s="3"/>
      <c r="Q1214" s="3" t="s">
        <v>335</v>
      </c>
      <c r="R1214" s="3"/>
      <c r="S1214" s="3" t="str">
        <f>IF(H1214="","",$B$2&amp;G1214&amp;$B$2&amp;$B$1&amp;H1214)</f>
        <v/>
      </c>
      <c r="T1214" s="3" t="str">
        <f>IF(J1214="","",$B$2&amp;I1214&amp;$B$2&amp;$B$1&amp;J1214)</f>
        <v/>
      </c>
      <c r="U1214" s="3" t="str">
        <f>IF(L1214="","",$B$2&amp;K1214&amp;$B$2&amp;$B$1&amp;L1214)</f>
        <v/>
      </c>
      <c r="V1214" s="3" t="str">
        <f>IF(N1214="","",$B$2&amp;M1214&amp;$B$2&amp;$B$1&amp;N1214)</f>
        <v/>
      </c>
      <c r="W1214" s="3" t="str">
        <f>IF(P1214="","",$B$2&amp;O1214&amp;$B$2&amp;$B$1&amp;P1214)</f>
        <v/>
      </c>
      <c r="X1214" s="3" t="str">
        <f>IF(R1214="","",$B$2&amp;Q1214&amp;$B$2&amp;$B$1&amp;R1214)</f>
        <v/>
      </c>
      <c r="Y1214" s="3" t="str">
        <f t="shared" si="355"/>
        <v>{}</v>
      </c>
      <c r="Z1214" s="11" t="s">
        <v>336</v>
      </c>
      <c r="AA1214" s="11" t="str">
        <f t="shared" si="369"/>
        <v/>
      </c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 t="str">
        <f t="shared" si="357"/>
        <v/>
      </c>
      <c r="BQ1214" s="11" t="str">
        <f t="shared" si="366"/>
        <v/>
      </c>
      <c r="BR1214" s="1">
        <f t="shared" si="361"/>
        <v>5</v>
      </c>
      <c r="BS1214" s="1">
        <f t="shared" si="362"/>
        <v>504</v>
      </c>
      <c r="BT1214" s="1">
        <f>COUNTIF($BS$10:BS1214,601)</f>
        <v>25</v>
      </c>
      <c r="BU1214" s="1">
        <f t="shared" si="363"/>
        <v>1</v>
      </c>
    </row>
    <row r="1215" spans="2:73">
      <c r="B1215" s="1" t="str">
        <f t="shared" si="358"/>
        <v>SkillDescBrief4100605</v>
      </c>
      <c r="C1215" s="1" t="str">
        <f t="shared" si="359"/>
        <v>SkillDescDetail410060505</v>
      </c>
      <c r="D1215" s="3">
        <v>410060505</v>
      </c>
      <c r="E1215" s="3">
        <v>4100605</v>
      </c>
      <c r="F1215" s="3">
        <v>5</v>
      </c>
      <c r="G1215" s="3" t="s">
        <v>332</v>
      </c>
      <c r="H1215" s="3"/>
      <c r="I1215" s="3" t="s">
        <v>333</v>
      </c>
      <c r="J1215" s="3"/>
      <c r="K1215" s="3" t="s">
        <v>334</v>
      </c>
      <c r="L1215" s="3"/>
      <c r="M1215" s="3"/>
      <c r="N1215" s="3"/>
      <c r="O1215" s="3"/>
      <c r="P1215" s="3"/>
      <c r="Q1215" s="3" t="s">
        <v>335</v>
      </c>
      <c r="R1215" s="3"/>
      <c r="S1215" s="3" t="str">
        <f>IF(H1215="","",$B$2&amp;G1215&amp;$B$2&amp;$B$1&amp;H1215)</f>
        <v/>
      </c>
      <c r="T1215" s="3" t="str">
        <f>IF(J1215="","",$B$2&amp;I1215&amp;$B$2&amp;$B$1&amp;J1215)</f>
        <v/>
      </c>
      <c r="U1215" s="3" t="str">
        <f>IF(L1215="","",$B$2&amp;K1215&amp;$B$2&amp;$B$1&amp;L1215)</f>
        <v/>
      </c>
      <c r="V1215" s="3" t="str">
        <f>IF(N1215="","",$B$2&amp;M1215&amp;$B$2&amp;$B$1&amp;N1215)</f>
        <v/>
      </c>
      <c r="W1215" s="3" t="str">
        <f>IF(P1215="","",$B$2&amp;O1215&amp;$B$2&amp;$B$1&amp;P1215)</f>
        <v/>
      </c>
      <c r="X1215" s="3" t="str">
        <f>IF(R1215="","",$B$2&amp;Q1215&amp;$B$2&amp;$B$1&amp;R1215)</f>
        <v/>
      </c>
      <c r="Y1215" s="3" t="str">
        <f t="shared" si="355"/>
        <v>{}</v>
      </c>
      <c r="Z1215" s="11" t="s">
        <v>336</v>
      </c>
      <c r="AA1215" s="11" t="str">
        <f t="shared" si="369"/>
        <v/>
      </c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 t="str">
        <f t="shared" si="357"/>
        <v/>
      </c>
      <c r="BQ1215" s="11" t="str">
        <f t="shared" si="366"/>
        <v/>
      </c>
      <c r="BR1215" s="1">
        <f t="shared" si="361"/>
        <v>5</v>
      </c>
      <c r="BS1215" s="1">
        <f t="shared" si="362"/>
        <v>505</v>
      </c>
      <c r="BT1215" s="1">
        <f>COUNTIF($BS$10:BS1215,601)</f>
        <v>25</v>
      </c>
      <c r="BU1215" s="1">
        <f t="shared" si="363"/>
        <v>1</v>
      </c>
    </row>
    <row r="1216" spans="2:73">
      <c r="B1216" s="1" t="str">
        <f t="shared" si="358"/>
        <v>SkillDescBrief// 战斗被动</v>
      </c>
      <c r="C1216" s="1" t="str">
        <f t="shared" si="359"/>
        <v>SkillDescDetail// 战斗被动3</v>
      </c>
      <c r="D1216" s="7" t="s">
        <v>339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 t="str">
        <f t="shared" si="355"/>
        <v/>
      </c>
      <c r="Z1216" s="10" t="s">
        <v>336</v>
      </c>
      <c r="AA1216" s="10" t="str">
        <f t="shared" si="369"/>
        <v/>
      </c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 t="str">
        <f t="shared" si="357"/>
        <v/>
      </c>
      <c r="BQ1216" s="10" t="str">
        <f t="shared" si="366"/>
        <v/>
      </c>
      <c r="BR1216" s="1">
        <f t="shared" si="361"/>
        <v>0</v>
      </c>
      <c r="BS1216" s="1">
        <f t="shared" si="362"/>
        <v>0</v>
      </c>
      <c r="BT1216" s="1">
        <f>COUNTIF($BS$10:BS1216,601)</f>
        <v>25</v>
      </c>
      <c r="BU1216" s="1">
        <f t="shared" si="363"/>
        <v>1</v>
      </c>
    </row>
    <row r="1217" spans="2:73">
      <c r="B1217" s="1" t="str">
        <f t="shared" si="358"/>
        <v>SkillDescBrief4100606</v>
      </c>
      <c r="C1217" s="1" t="str">
        <f t="shared" si="359"/>
        <v>SkillDescDetail410060601</v>
      </c>
      <c r="D1217" s="3">
        <v>410060601</v>
      </c>
      <c r="E1217" s="3">
        <v>4100606</v>
      </c>
      <c r="F1217" s="3">
        <v>1</v>
      </c>
      <c r="G1217" s="3" t="s">
        <v>332</v>
      </c>
      <c r="H1217" s="3"/>
      <c r="I1217" s="3" t="s">
        <v>333</v>
      </c>
      <c r="J1217" s="3"/>
      <c r="K1217" s="3" t="s">
        <v>334</v>
      </c>
      <c r="L1217" s="3"/>
      <c r="M1217" s="3"/>
      <c r="N1217" s="3"/>
      <c r="O1217" s="3"/>
      <c r="P1217" s="3"/>
      <c r="Q1217" s="3" t="s">
        <v>335</v>
      </c>
      <c r="R1217" s="3"/>
      <c r="S1217" s="3" t="str">
        <f>IF(H1217="","",$B$2&amp;G1217&amp;$B$2&amp;$B$1&amp;H1217)</f>
        <v/>
      </c>
      <c r="T1217" s="3" t="str">
        <f>IF(J1217="","",$B$2&amp;I1217&amp;$B$2&amp;$B$1&amp;J1217)</f>
        <v/>
      </c>
      <c r="U1217" s="3" t="str">
        <f>IF(L1217="","",$B$2&amp;K1217&amp;$B$2&amp;$B$1&amp;L1217)</f>
        <v/>
      </c>
      <c r="V1217" s="3" t="str">
        <f>IF(N1217="","",$B$2&amp;M1217&amp;$B$2&amp;$B$1&amp;N1217)</f>
        <v/>
      </c>
      <c r="W1217" s="3" t="str">
        <f>IF(P1217="","",$B$2&amp;O1217&amp;$B$2&amp;$B$1&amp;P1217)</f>
        <v/>
      </c>
      <c r="X1217" s="3" t="str">
        <f>IF(R1217="","",$B$2&amp;Q1217&amp;$B$2&amp;$B$1&amp;R1217)</f>
        <v/>
      </c>
      <c r="Y1217" s="3" t="str">
        <f t="shared" si="355"/>
        <v>{}</v>
      </c>
      <c r="Z1217" s="11" t="s">
        <v>341</v>
      </c>
      <c r="AA1217" s="11" t="str">
        <f t="shared" si="369"/>
        <v>投掷燃烧瓶，对&lt;c=A6EC41&gt;1&lt;/c&gt;个敌人造成&lt;q=attr_atk&gt;&lt;c=A6EC41&gt;0%&lt;/c&gt;伤害</v>
      </c>
      <c r="AB1217" s="11"/>
      <c r="AC1217" s="11"/>
      <c r="AD1217" s="11"/>
      <c r="AE1217" s="11"/>
      <c r="AF1217" s="11"/>
      <c r="AG1217" s="11"/>
      <c r="AH1217" s="11"/>
      <c r="AI1217" s="11"/>
      <c r="AJ1217" s="11" t="s">
        <v>342</v>
      </c>
      <c r="AK1217" s="11" t="str">
        <f>$B$6</f>
        <v>&lt;c=A6EC41&gt;</v>
      </c>
      <c r="AL1217" s="11">
        <v>1</v>
      </c>
      <c r="AM1217" s="11" t="s">
        <v>298</v>
      </c>
      <c r="AN1217" s="11" t="s">
        <v>343</v>
      </c>
      <c r="AO1217" s="11"/>
      <c r="AP1217" s="11"/>
      <c r="AQ1217" s="11"/>
      <c r="AR1217" s="11"/>
      <c r="AS1217" s="11" t="str">
        <f t="shared" ref="AS1217:AS1221" si="375">$B$8&amp;$B$6</f>
        <v>&lt;q=attr_atk&gt;&lt;c=A6EC41&gt;</v>
      </c>
      <c r="AT1217" s="13" t="str">
        <f t="shared" ref="AT1217:AT1221" si="376">ROUND(H1217*100,2)&amp;"%"</f>
        <v>0%</v>
      </c>
      <c r="AU1217" s="11" t="s">
        <v>298</v>
      </c>
      <c r="AV1217" s="11" t="s">
        <v>344</v>
      </c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 t="str">
        <f t="shared" si="357"/>
        <v>这是另一个专属装备技能，它必须很好很强大</v>
      </c>
      <c r="BQ1217" s="11" t="str">
        <f t="shared" si="366"/>
        <v>投掷燃烧瓶，对&lt;c=A6EC41&gt;1&lt;/c&gt;个敌人造成&lt;q=attr_atk&gt;&lt;c=A6EC41&gt;0%&lt;/c&gt;伤害</v>
      </c>
      <c r="BR1217" s="1">
        <f t="shared" si="361"/>
        <v>6</v>
      </c>
      <c r="BS1217" s="1">
        <f t="shared" si="362"/>
        <v>601</v>
      </c>
      <c r="BT1217" s="1">
        <f>COUNTIF($BS$10:BS1217,601)</f>
        <v>26</v>
      </c>
      <c r="BU1217" s="1">
        <f t="shared" si="363"/>
        <v>0</v>
      </c>
    </row>
    <row r="1218" spans="2:73">
      <c r="B1218" s="1" t="str">
        <f t="shared" si="358"/>
        <v>SkillDescBrief4100606</v>
      </c>
      <c r="C1218" s="1" t="str">
        <f t="shared" si="359"/>
        <v>SkillDescDetail410060602</v>
      </c>
      <c r="D1218" s="3">
        <v>410060602</v>
      </c>
      <c r="E1218" s="3">
        <v>4100606</v>
      </c>
      <c r="F1218" s="3">
        <v>2</v>
      </c>
      <c r="G1218" s="3" t="s">
        <v>332</v>
      </c>
      <c r="H1218" s="3"/>
      <c r="I1218" s="3" t="s">
        <v>333</v>
      </c>
      <c r="J1218" s="3"/>
      <c r="K1218" s="3" t="s">
        <v>334</v>
      </c>
      <c r="L1218" s="3"/>
      <c r="M1218" s="3"/>
      <c r="N1218" s="3"/>
      <c r="O1218" s="3"/>
      <c r="P1218" s="3"/>
      <c r="Q1218" s="3" t="s">
        <v>335</v>
      </c>
      <c r="R1218" s="3"/>
      <c r="S1218" s="3" t="str">
        <f>IF(H1218="","",$B$2&amp;G1218&amp;$B$2&amp;$B$1&amp;H1218)</f>
        <v/>
      </c>
      <c r="T1218" s="3" t="str">
        <f>IF(J1218="","",$B$2&amp;I1218&amp;$B$2&amp;$B$1&amp;J1218)</f>
        <v/>
      </c>
      <c r="U1218" s="3" t="str">
        <f>IF(L1218="","",$B$2&amp;K1218&amp;$B$2&amp;$B$1&amp;L1218)</f>
        <v/>
      </c>
      <c r="V1218" s="3" t="str">
        <f>IF(N1218="","",$B$2&amp;M1218&amp;$B$2&amp;$B$1&amp;N1218)</f>
        <v/>
      </c>
      <c r="W1218" s="3" t="str">
        <f>IF(P1218="","",$B$2&amp;O1218&amp;$B$2&amp;$B$1&amp;P1218)</f>
        <v/>
      </c>
      <c r="X1218" s="3" t="str">
        <f>IF(R1218="","",$B$2&amp;Q1218&amp;$B$2&amp;$B$1&amp;R1218)</f>
        <v/>
      </c>
      <c r="Y1218" s="3" t="str">
        <f t="shared" si="355"/>
        <v>{}</v>
      </c>
      <c r="Z1218" s="11" t="s">
        <v>341</v>
      </c>
      <c r="AA1218" s="11" t="str">
        <f t="shared" si="369"/>
        <v>2级：伤害提升至&lt;q=attr_atk&gt;&lt;c=A6EC41&gt;0%&lt;/c&gt;</v>
      </c>
      <c r="AB1218" s="11"/>
      <c r="AC1218" s="11"/>
      <c r="AD1218" s="11">
        <v>2</v>
      </c>
      <c r="AE1218" s="11"/>
      <c r="AF1218" s="11" t="s">
        <v>345</v>
      </c>
      <c r="AG1218" s="11"/>
      <c r="AH1218" s="11"/>
      <c r="AI1218" s="11"/>
      <c r="AJ1218" s="11"/>
      <c r="AK1218" s="11"/>
      <c r="AL1218" s="11"/>
      <c r="AM1218" s="11"/>
      <c r="AN1218" s="11" t="s">
        <v>346</v>
      </c>
      <c r="AO1218" s="11"/>
      <c r="AP1218" s="11"/>
      <c r="AQ1218" s="11"/>
      <c r="AR1218" s="11"/>
      <c r="AS1218" s="11" t="str">
        <f t="shared" si="375"/>
        <v>&lt;q=attr_atk&gt;&lt;c=A6EC41&gt;</v>
      </c>
      <c r="AT1218" s="13" t="str">
        <f t="shared" si="376"/>
        <v>0%</v>
      </c>
      <c r="AU1218" s="11" t="s">
        <v>298</v>
      </c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 t="str">
        <f t="shared" si="357"/>
        <v>这是另一个专属装备技能，它必须很好很强大</v>
      </c>
      <c r="BQ1218" s="11" t="str">
        <f t="shared" si="366"/>
        <v>2级：伤害提升至&lt;q=attr_atk&gt;&lt;c=A6EC41&gt;0%&lt;/c&gt;</v>
      </c>
      <c r="BR1218" s="1">
        <f t="shared" si="361"/>
        <v>6</v>
      </c>
      <c r="BS1218" s="1">
        <f t="shared" si="362"/>
        <v>602</v>
      </c>
      <c r="BT1218" s="1">
        <f>COUNTIF($BS$10:BS1218,601)</f>
        <v>26</v>
      </c>
      <c r="BU1218" s="1">
        <f t="shared" si="363"/>
        <v>0</v>
      </c>
    </row>
    <row r="1219" spans="2:73">
      <c r="B1219" s="1" t="str">
        <f t="shared" si="358"/>
        <v>SkillDescBrief4100606</v>
      </c>
      <c r="C1219" s="1" t="str">
        <f t="shared" si="359"/>
        <v>SkillDescDetail410060603</v>
      </c>
      <c r="D1219" s="3">
        <v>410060603</v>
      </c>
      <c r="E1219" s="3">
        <v>4100606</v>
      </c>
      <c r="F1219" s="3">
        <v>3</v>
      </c>
      <c r="G1219" s="3" t="s">
        <v>332</v>
      </c>
      <c r="H1219" s="3"/>
      <c r="I1219" s="3" t="s">
        <v>333</v>
      </c>
      <c r="J1219" s="3"/>
      <c r="K1219" s="3" t="s">
        <v>334</v>
      </c>
      <c r="L1219" s="3"/>
      <c r="M1219" s="3"/>
      <c r="N1219" s="3"/>
      <c r="O1219" s="3"/>
      <c r="P1219" s="3"/>
      <c r="Q1219" s="3" t="s">
        <v>335</v>
      </c>
      <c r="R1219" s="3"/>
      <c r="S1219" s="3" t="str">
        <f>IF(H1219="","",$B$2&amp;G1219&amp;$B$2&amp;$B$1&amp;H1219)</f>
        <v/>
      </c>
      <c r="T1219" s="3" t="str">
        <f>IF(J1219="","",$B$2&amp;I1219&amp;$B$2&amp;$B$1&amp;J1219)</f>
        <v/>
      </c>
      <c r="U1219" s="3" t="str">
        <f>IF(L1219="","",$B$2&amp;K1219&amp;$B$2&amp;$B$1&amp;L1219)</f>
        <v/>
      </c>
      <c r="V1219" s="3" t="str">
        <f>IF(N1219="","",$B$2&amp;M1219&amp;$B$2&amp;$B$1&amp;N1219)</f>
        <v/>
      </c>
      <c r="W1219" s="3" t="str">
        <f>IF(P1219="","",$B$2&amp;O1219&amp;$B$2&amp;$B$1&amp;P1219)</f>
        <v/>
      </c>
      <c r="X1219" s="3" t="str">
        <f>IF(R1219="","",$B$2&amp;Q1219&amp;$B$2&amp;$B$1&amp;R1219)</f>
        <v/>
      </c>
      <c r="Y1219" s="3" t="str">
        <f t="shared" si="355"/>
        <v>{}</v>
      </c>
      <c r="Z1219" s="11" t="s">
        <v>341</v>
      </c>
      <c r="AA1219" s="11" t="str">
        <f t="shared" si="369"/>
        <v>3级：伤害提升至&lt;q=attr_atk&gt;&lt;c=A6EC41&gt;0%&lt;/c&gt;</v>
      </c>
      <c r="AB1219" s="11"/>
      <c r="AC1219" s="11"/>
      <c r="AD1219" s="11">
        <v>3</v>
      </c>
      <c r="AE1219" s="11"/>
      <c r="AF1219" s="11" t="s">
        <v>345</v>
      </c>
      <c r="AG1219" s="11"/>
      <c r="AH1219" s="11"/>
      <c r="AI1219" s="11"/>
      <c r="AJ1219" s="11"/>
      <c r="AK1219" s="11"/>
      <c r="AL1219" s="11"/>
      <c r="AM1219" s="11"/>
      <c r="AN1219" s="11" t="s">
        <v>346</v>
      </c>
      <c r="AO1219" s="11"/>
      <c r="AP1219" s="11"/>
      <c r="AQ1219" s="11"/>
      <c r="AR1219" s="11"/>
      <c r="AS1219" s="11" t="str">
        <f t="shared" si="375"/>
        <v>&lt;q=attr_atk&gt;&lt;c=A6EC41&gt;</v>
      </c>
      <c r="AT1219" s="13" t="str">
        <f t="shared" si="376"/>
        <v>0%</v>
      </c>
      <c r="AU1219" s="11" t="s">
        <v>298</v>
      </c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 t="str">
        <f t="shared" si="357"/>
        <v>这是另一个专属装备技能，它必须很好很强大</v>
      </c>
      <c r="BQ1219" s="11" t="str">
        <f t="shared" si="366"/>
        <v>3级：伤害提升至&lt;q=attr_atk&gt;&lt;c=A6EC41&gt;0%&lt;/c&gt;</v>
      </c>
      <c r="BR1219" s="1">
        <f t="shared" si="361"/>
        <v>6</v>
      </c>
      <c r="BS1219" s="1">
        <f t="shared" si="362"/>
        <v>603</v>
      </c>
      <c r="BT1219" s="1">
        <f>COUNTIF($BS$10:BS1219,601)</f>
        <v>26</v>
      </c>
      <c r="BU1219" s="1">
        <f t="shared" si="363"/>
        <v>0</v>
      </c>
    </row>
    <row r="1220" spans="2:73">
      <c r="B1220" s="1" t="str">
        <f t="shared" si="358"/>
        <v>SkillDescBrief4100606</v>
      </c>
      <c r="C1220" s="1" t="str">
        <f t="shared" si="359"/>
        <v>SkillDescDetail410060604</v>
      </c>
      <c r="D1220" s="3">
        <v>410060604</v>
      </c>
      <c r="E1220" s="3">
        <v>4100606</v>
      </c>
      <c r="F1220" s="3">
        <v>4</v>
      </c>
      <c r="G1220" s="3" t="s">
        <v>332</v>
      </c>
      <c r="H1220" s="3"/>
      <c r="I1220" s="3" t="s">
        <v>333</v>
      </c>
      <c r="J1220" s="3"/>
      <c r="K1220" s="3" t="s">
        <v>334</v>
      </c>
      <c r="L1220" s="3"/>
      <c r="M1220" s="3"/>
      <c r="N1220" s="3"/>
      <c r="O1220" s="3"/>
      <c r="P1220" s="3"/>
      <c r="Q1220" s="3" t="s">
        <v>335</v>
      </c>
      <c r="R1220" s="3"/>
      <c r="S1220" s="3" t="str">
        <f>IF(H1220="","",$B$2&amp;G1220&amp;$B$2&amp;$B$1&amp;H1220)</f>
        <v/>
      </c>
      <c r="T1220" s="3" t="str">
        <f>IF(J1220="","",$B$2&amp;I1220&amp;$B$2&amp;$B$1&amp;J1220)</f>
        <v/>
      </c>
      <c r="U1220" s="3" t="str">
        <f>IF(L1220="","",$B$2&amp;K1220&amp;$B$2&amp;$B$1&amp;L1220)</f>
        <v/>
      </c>
      <c r="V1220" s="3" t="str">
        <f>IF(N1220="","",$B$2&amp;M1220&amp;$B$2&amp;$B$1&amp;N1220)</f>
        <v/>
      </c>
      <c r="W1220" s="3" t="str">
        <f>IF(P1220="","",$B$2&amp;O1220&amp;$B$2&amp;$B$1&amp;P1220)</f>
        <v/>
      </c>
      <c r="X1220" s="3" t="str">
        <f>IF(R1220="","",$B$2&amp;Q1220&amp;$B$2&amp;$B$1&amp;R1220)</f>
        <v/>
      </c>
      <c r="Y1220" s="3" t="str">
        <f t="shared" si="355"/>
        <v>{}</v>
      </c>
      <c r="Z1220" s="11" t="s">
        <v>341</v>
      </c>
      <c r="AA1220" s="11" t="str">
        <f t="shared" si="369"/>
        <v>4级：伤害提升至&lt;q=attr_atk&gt;&lt;c=A6EC41&gt;0%&lt;/c&gt;</v>
      </c>
      <c r="AB1220" s="11"/>
      <c r="AC1220" s="11"/>
      <c r="AD1220" s="11">
        <v>4</v>
      </c>
      <c r="AE1220" s="11"/>
      <c r="AF1220" s="11" t="s">
        <v>345</v>
      </c>
      <c r="AG1220" s="11"/>
      <c r="AH1220" s="11"/>
      <c r="AI1220" s="11"/>
      <c r="AJ1220" s="11"/>
      <c r="AK1220" s="11"/>
      <c r="AL1220" s="11"/>
      <c r="AM1220" s="11"/>
      <c r="AN1220" s="11" t="s">
        <v>346</v>
      </c>
      <c r="AO1220" s="11"/>
      <c r="AP1220" s="11"/>
      <c r="AQ1220" s="11"/>
      <c r="AR1220" s="11"/>
      <c r="AS1220" s="11" t="str">
        <f t="shared" si="375"/>
        <v>&lt;q=attr_atk&gt;&lt;c=A6EC41&gt;</v>
      </c>
      <c r="AT1220" s="13" t="str">
        <f t="shared" si="376"/>
        <v>0%</v>
      </c>
      <c r="AU1220" s="11" t="s">
        <v>298</v>
      </c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 t="str">
        <f t="shared" si="357"/>
        <v>这是另一个专属装备技能，它必须很好很强大</v>
      </c>
      <c r="BQ1220" s="11" t="str">
        <f t="shared" si="366"/>
        <v>4级：伤害提升至&lt;q=attr_atk&gt;&lt;c=A6EC41&gt;0%&lt;/c&gt;</v>
      </c>
      <c r="BR1220" s="1">
        <f t="shared" si="361"/>
        <v>6</v>
      </c>
      <c r="BS1220" s="1">
        <f t="shared" si="362"/>
        <v>604</v>
      </c>
      <c r="BT1220" s="1">
        <f>COUNTIF($BS$10:BS1220,601)</f>
        <v>26</v>
      </c>
      <c r="BU1220" s="1">
        <f t="shared" si="363"/>
        <v>0</v>
      </c>
    </row>
    <row r="1221" spans="2:73">
      <c r="B1221" s="1" t="str">
        <f t="shared" si="358"/>
        <v>SkillDescBrief4100606</v>
      </c>
      <c r="C1221" s="1" t="str">
        <f t="shared" si="359"/>
        <v>SkillDescDetail410060605</v>
      </c>
      <c r="D1221" s="3">
        <v>410060605</v>
      </c>
      <c r="E1221" s="3">
        <v>4100606</v>
      </c>
      <c r="F1221" s="3">
        <v>5</v>
      </c>
      <c r="G1221" s="3" t="s">
        <v>332</v>
      </c>
      <c r="H1221" s="3"/>
      <c r="I1221" s="3" t="s">
        <v>333</v>
      </c>
      <c r="J1221" s="3"/>
      <c r="K1221" s="3" t="s">
        <v>334</v>
      </c>
      <c r="L1221" s="3"/>
      <c r="M1221" s="3"/>
      <c r="N1221" s="3"/>
      <c r="O1221" s="3"/>
      <c r="P1221" s="3"/>
      <c r="Q1221" s="3" t="s">
        <v>335</v>
      </c>
      <c r="R1221" s="3"/>
      <c r="S1221" s="3" t="str">
        <f>IF(H1221="","",$B$2&amp;G1221&amp;$B$2&amp;$B$1&amp;H1221)</f>
        <v/>
      </c>
      <c r="T1221" s="3" t="str">
        <f>IF(J1221="","",$B$2&amp;I1221&amp;$B$2&amp;$B$1&amp;J1221)</f>
        <v/>
      </c>
      <c r="U1221" s="3" t="str">
        <f>IF(L1221="","",$B$2&amp;K1221&amp;$B$2&amp;$B$1&amp;L1221)</f>
        <v/>
      </c>
      <c r="V1221" s="3" t="str">
        <f>IF(N1221="","",$B$2&amp;M1221&amp;$B$2&amp;$B$1&amp;N1221)</f>
        <v/>
      </c>
      <c r="W1221" s="3" t="str">
        <f>IF(P1221="","",$B$2&amp;O1221&amp;$B$2&amp;$B$1&amp;P1221)</f>
        <v/>
      </c>
      <c r="X1221" s="3" t="str">
        <f>IF(R1221="","",$B$2&amp;Q1221&amp;$B$2&amp;$B$1&amp;R1221)</f>
        <v/>
      </c>
      <c r="Y1221" s="3" t="str">
        <f t="shared" si="355"/>
        <v>{}</v>
      </c>
      <c r="Z1221" s="11" t="s">
        <v>347</v>
      </c>
      <c r="AA1221" s="11" t="str">
        <f t="shared" si="369"/>
        <v>5级：伤害提升至&lt;q=attr_atk&gt;&lt;c=A6EC41&gt;0%&lt;/c&gt;</v>
      </c>
      <c r="AB1221" s="11"/>
      <c r="AC1221" s="11"/>
      <c r="AD1221" s="11">
        <v>5</v>
      </c>
      <c r="AE1221" s="11"/>
      <c r="AF1221" s="11" t="s">
        <v>345</v>
      </c>
      <c r="AG1221" s="11"/>
      <c r="AH1221" s="11"/>
      <c r="AI1221" s="11"/>
      <c r="AJ1221" s="11"/>
      <c r="AK1221" s="11"/>
      <c r="AL1221" s="11"/>
      <c r="AM1221" s="11"/>
      <c r="AN1221" s="11" t="s">
        <v>346</v>
      </c>
      <c r="AO1221" s="11"/>
      <c r="AP1221" s="11"/>
      <c r="AQ1221" s="11"/>
      <c r="AR1221" s="11"/>
      <c r="AS1221" s="11" t="str">
        <f t="shared" si="375"/>
        <v>&lt;q=attr_atk&gt;&lt;c=A6EC41&gt;</v>
      </c>
      <c r="AT1221" s="13" t="str">
        <f t="shared" si="376"/>
        <v>0%</v>
      </c>
      <c r="AU1221" s="11" t="s">
        <v>298</v>
      </c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 t="str">
        <f t="shared" si="357"/>
        <v>这是另一个专属装备技能，它必须非常好非常强大</v>
      </c>
      <c r="BQ1221" s="11" t="str">
        <f t="shared" si="366"/>
        <v>5级：伤害提升至&lt;q=attr_atk&gt;&lt;c=A6EC41&gt;0%&lt;/c&gt;</v>
      </c>
      <c r="BR1221" s="1">
        <f t="shared" si="361"/>
        <v>6</v>
      </c>
      <c r="BS1221" s="1">
        <f t="shared" si="362"/>
        <v>605</v>
      </c>
      <c r="BT1221" s="1">
        <f>COUNTIF($BS$10:BS1221,601)</f>
        <v>26</v>
      </c>
      <c r="BU1221" s="1">
        <f t="shared" si="363"/>
        <v>0</v>
      </c>
    </row>
    <row r="1222" spans="2:73">
      <c r="B1222" s="1" t="str">
        <f t="shared" si="358"/>
        <v>SkillDescBrief// 战斗被动</v>
      </c>
      <c r="C1222" s="1" t="str">
        <f t="shared" si="359"/>
        <v>SkillDescDetail// 战斗被动4</v>
      </c>
      <c r="D1222" s="7" t="s">
        <v>340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 t="str">
        <f t="shared" si="355"/>
        <v/>
      </c>
      <c r="Z1222" s="10" t="s">
        <v>336</v>
      </c>
      <c r="AA1222" s="10" t="str">
        <f t="shared" si="369"/>
        <v/>
      </c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 t="str">
        <f t="shared" si="357"/>
        <v/>
      </c>
      <c r="BQ1222" s="10" t="str">
        <f t="shared" si="366"/>
        <v/>
      </c>
      <c r="BR1222" s="1">
        <f t="shared" si="361"/>
        <v>0</v>
      </c>
      <c r="BS1222" s="1">
        <f t="shared" si="362"/>
        <v>0</v>
      </c>
      <c r="BT1222" s="1">
        <f>COUNTIF($BS$10:BS1222,601)</f>
        <v>26</v>
      </c>
      <c r="BU1222" s="1">
        <f t="shared" si="363"/>
        <v>0</v>
      </c>
    </row>
    <row r="1223" spans="2:73">
      <c r="B1223" s="1" t="str">
        <f t="shared" si="358"/>
        <v>SkillDescBrief4100607</v>
      </c>
      <c r="C1223" s="1" t="str">
        <f t="shared" si="359"/>
        <v>SkillDescDetail410060701</v>
      </c>
      <c r="D1223" s="3">
        <v>410060701</v>
      </c>
      <c r="E1223" s="3">
        <v>4100607</v>
      </c>
      <c r="F1223" s="3">
        <v>1</v>
      </c>
      <c r="G1223" s="3" t="s">
        <v>332</v>
      </c>
      <c r="H1223" s="3"/>
      <c r="I1223" s="3" t="s">
        <v>333</v>
      </c>
      <c r="J1223" s="3"/>
      <c r="K1223" s="3" t="s">
        <v>334</v>
      </c>
      <c r="L1223" s="3"/>
      <c r="M1223" s="3"/>
      <c r="N1223" s="3"/>
      <c r="O1223" s="3"/>
      <c r="P1223" s="3"/>
      <c r="Q1223" s="3" t="s">
        <v>335</v>
      </c>
      <c r="R1223" s="3"/>
      <c r="S1223" s="3" t="str">
        <f>IF(H1223="","",$B$2&amp;G1223&amp;$B$2&amp;$B$1&amp;H1223)</f>
        <v/>
      </c>
      <c r="T1223" s="3" t="str">
        <f>IF(J1223="","",$B$2&amp;I1223&amp;$B$2&amp;$B$1&amp;J1223)</f>
        <v/>
      </c>
      <c r="U1223" s="3" t="str">
        <f>IF(L1223="","",$B$2&amp;K1223&amp;$B$2&amp;$B$1&amp;L1223)</f>
        <v/>
      </c>
      <c r="V1223" s="3" t="str">
        <f>IF(N1223="","",$B$2&amp;M1223&amp;$B$2&amp;$B$1&amp;N1223)</f>
        <v/>
      </c>
      <c r="W1223" s="3" t="str">
        <f>IF(P1223="","",$B$2&amp;O1223&amp;$B$2&amp;$B$1&amp;P1223)</f>
        <v/>
      </c>
      <c r="X1223" s="3" t="str">
        <f>IF(R1223="","",$B$2&amp;Q1223&amp;$B$2&amp;$B$1&amp;R1223)</f>
        <v/>
      </c>
      <c r="Y1223" s="3" t="str">
        <f t="shared" si="355"/>
        <v>{}</v>
      </c>
      <c r="Z1223" s="11" t="s">
        <v>671</v>
      </c>
      <c r="AA1223" s="11" t="str">
        <f t="shared" si="369"/>
        <v>反弹受到的第&lt;c=A6EC41&gt;1&lt;/c&gt;个控制效果</v>
      </c>
      <c r="AB1223" s="11"/>
      <c r="AC1223" s="11"/>
      <c r="AD1223" s="11"/>
      <c r="AE1223" s="11"/>
      <c r="AF1223" s="11"/>
      <c r="AG1223" s="11"/>
      <c r="AH1223" s="11"/>
      <c r="AI1223" s="11"/>
      <c r="AJ1223" s="11" t="s">
        <v>672</v>
      </c>
      <c r="AK1223" s="11" t="str">
        <f>$B$6</f>
        <v>&lt;c=A6EC41&gt;</v>
      </c>
      <c r="AL1223" s="12">
        <v>1</v>
      </c>
      <c r="AM1223" s="11" t="s">
        <v>298</v>
      </c>
      <c r="AN1223" s="11" t="s">
        <v>673</v>
      </c>
      <c r="AO1223" s="11"/>
      <c r="AP1223" s="12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 t="str">
        <f t="shared" si="357"/>
        <v>反弹受到首个控制效果</v>
      </c>
      <c r="BQ1223" s="11" t="str">
        <f t="shared" si="366"/>
        <v>反弹受到的第&lt;c=A6EC41&gt;1&lt;/c&gt;个控制效果</v>
      </c>
      <c r="BR1223" s="1">
        <f t="shared" si="361"/>
        <v>7</v>
      </c>
      <c r="BS1223" s="1">
        <f t="shared" si="362"/>
        <v>701</v>
      </c>
      <c r="BT1223" s="1">
        <f>COUNTIF($BS$10:BS1223,601)</f>
        <v>26</v>
      </c>
      <c r="BU1223" s="1">
        <f t="shared" si="363"/>
        <v>0</v>
      </c>
    </row>
    <row r="1224" spans="2:73">
      <c r="B1224" s="1" t="str">
        <f t="shared" si="358"/>
        <v>SkillDescBrief4100607</v>
      </c>
      <c r="C1224" s="1" t="str">
        <f t="shared" si="359"/>
        <v>SkillDescDetail410060702</v>
      </c>
      <c r="D1224" s="3">
        <v>410060702</v>
      </c>
      <c r="E1224" s="3">
        <v>4100607</v>
      </c>
      <c r="F1224" s="3">
        <v>2</v>
      </c>
      <c r="G1224" s="3" t="s">
        <v>332</v>
      </c>
      <c r="H1224" s="3"/>
      <c r="I1224" s="3" t="s">
        <v>333</v>
      </c>
      <c r="J1224" s="3"/>
      <c r="K1224" s="3" t="s">
        <v>334</v>
      </c>
      <c r="L1224" s="3"/>
      <c r="M1224" s="3"/>
      <c r="N1224" s="3"/>
      <c r="O1224" s="3"/>
      <c r="P1224" s="3"/>
      <c r="Q1224" s="3" t="s">
        <v>335</v>
      </c>
      <c r="R1224" s="3"/>
      <c r="S1224" s="3" t="str">
        <f>IF(H1224="","",$B$2&amp;G1224&amp;$B$2&amp;$B$1&amp;H1224)</f>
        <v/>
      </c>
      <c r="T1224" s="3" t="str">
        <f>IF(J1224="","",$B$2&amp;I1224&amp;$B$2&amp;$B$1&amp;J1224)</f>
        <v/>
      </c>
      <c r="U1224" s="3" t="str">
        <f>IF(L1224="","",$B$2&amp;K1224&amp;$B$2&amp;$B$1&amp;L1224)</f>
        <v/>
      </c>
      <c r="V1224" s="3" t="str">
        <f>IF(N1224="","",$B$2&amp;M1224&amp;$B$2&amp;$B$1&amp;N1224)</f>
        <v/>
      </c>
      <c r="W1224" s="3" t="str">
        <f>IF(P1224="","",$B$2&amp;O1224&amp;$B$2&amp;$B$1&amp;P1224)</f>
        <v/>
      </c>
      <c r="X1224" s="3" t="str">
        <f>IF(R1224="","",$B$2&amp;Q1224&amp;$B$2&amp;$B$1&amp;R1224)</f>
        <v/>
      </c>
      <c r="Y1224" s="3" t="str">
        <f t="shared" si="355"/>
        <v>{}</v>
      </c>
      <c r="Z1224" s="11" t="s">
        <v>336</v>
      </c>
      <c r="AA1224" s="11" t="str">
        <f t="shared" si="369"/>
        <v/>
      </c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 t="str">
        <f t="shared" si="357"/>
        <v/>
      </c>
      <c r="BQ1224" s="11" t="str">
        <f t="shared" si="366"/>
        <v/>
      </c>
      <c r="BR1224" s="1">
        <f t="shared" si="361"/>
        <v>7</v>
      </c>
      <c r="BS1224" s="1">
        <f t="shared" si="362"/>
        <v>702</v>
      </c>
      <c r="BT1224" s="1">
        <f>COUNTIF($BS$10:BS1224,601)</f>
        <v>26</v>
      </c>
      <c r="BU1224" s="1">
        <f t="shared" si="363"/>
        <v>0</v>
      </c>
    </row>
    <row r="1225" spans="2:73">
      <c r="B1225" s="1" t="str">
        <f t="shared" si="358"/>
        <v>SkillDescBrief4100607</v>
      </c>
      <c r="C1225" s="1" t="str">
        <f t="shared" si="359"/>
        <v>SkillDescDetail410060703</v>
      </c>
      <c r="D1225" s="3">
        <v>410060703</v>
      </c>
      <c r="E1225" s="3">
        <v>4100607</v>
      </c>
      <c r="F1225" s="3">
        <v>3</v>
      </c>
      <c r="G1225" s="3" t="s">
        <v>332</v>
      </c>
      <c r="H1225" s="3"/>
      <c r="I1225" s="3" t="s">
        <v>333</v>
      </c>
      <c r="J1225" s="3"/>
      <c r="K1225" s="3" t="s">
        <v>334</v>
      </c>
      <c r="L1225" s="3"/>
      <c r="M1225" s="3"/>
      <c r="N1225" s="3"/>
      <c r="O1225" s="3"/>
      <c r="P1225" s="3"/>
      <c r="Q1225" s="3" t="s">
        <v>335</v>
      </c>
      <c r="R1225" s="3"/>
      <c r="S1225" s="3" t="str">
        <f>IF(H1225="","",$B$2&amp;G1225&amp;$B$2&amp;$B$1&amp;H1225)</f>
        <v/>
      </c>
      <c r="T1225" s="3" t="str">
        <f>IF(J1225="","",$B$2&amp;I1225&amp;$B$2&amp;$B$1&amp;J1225)</f>
        <v/>
      </c>
      <c r="U1225" s="3" t="str">
        <f>IF(L1225="","",$B$2&amp;K1225&amp;$B$2&amp;$B$1&amp;L1225)</f>
        <v/>
      </c>
      <c r="V1225" s="3" t="str">
        <f>IF(N1225="","",$B$2&amp;M1225&amp;$B$2&amp;$B$1&amp;N1225)</f>
        <v/>
      </c>
      <c r="W1225" s="3" t="str">
        <f>IF(P1225="","",$B$2&amp;O1225&amp;$B$2&amp;$B$1&amp;P1225)</f>
        <v/>
      </c>
      <c r="X1225" s="3" t="str">
        <f>IF(R1225="","",$B$2&amp;Q1225&amp;$B$2&amp;$B$1&amp;R1225)</f>
        <v/>
      </c>
      <c r="Y1225" s="3" t="str">
        <f t="shared" si="355"/>
        <v>{}</v>
      </c>
      <c r="Z1225" s="11" t="s">
        <v>336</v>
      </c>
      <c r="AA1225" s="11" t="str">
        <f t="shared" si="369"/>
        <v/>
      </c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 t="str">
        <f t="shared" si="357"/>
        <v/>
      </c>
      <c r="BQ1225" s="11" t="str">
        <f t="shared" si="366"/>
        <v/>
      </c>
      <c r="BR1225" s="1">
        <f t="shared" si="361"/>
        <v>7</v>
      </c>
      <c r="BS1225" s="1">
        <f t="shared" si="362"/>
        <v>703</v>
      </c>
      <c r="BT1225" s="1">
        <f>COUNTIF($BS$10:BS1225,601)</f>
        <v>26</v>
      </c>
      <c r="BU1225" s="1">
        <f t="shared" si="363"/>
        <v>0</v>
      </c>
    </row>
    <row r="1226" spans="2:73">
      <c r="B1226" s="1" t="str">
        <f t="shared" si="358"/>
        <v>SkillDescBrief4100607</v>
      </c>
      <c r="C1226" s="1" t="str">
        <f t="shared" si="359"/>
        <v>SkillDescDetail410060704</v>
      </c>
      <c r="D1226" s="3">
        <v>410060704</v>
      </c>
      <c r="E1226" s="3">
        <v>4100607</v>
      </c>
      <c r="F1226" s="3">
        <v>4</v>
      </c>
      <c r="G1226" s="3" t="s">
        <v>332</v>
      </c>
      <c r="H1226" s="3"/>
      <c r="I1226" s="3" t="s">
        <v>333</v>
      </c>
      <c r="J1226" s="3"/>
      <c r="K1226" s="3" t="s">
        <v>334</v>
      </c>
      <c r="L1226" s="3"/>
      <c r="M1226" s="3"/>
      <c r="N1226" s="3"/>
      <c r="O1226" s="3"/>
      <c r="P1226" s="3"/>
      <c r="Q1226" s="3" t="s">
        <v>335</v>
      </c>
      <c r="R1226" s="3"/>
      <c r="S1226" s="3" t="str">
        <f>IF(H1226="","",$B$2&amp;G1226&amp;$B$2&amp;$B$1&amp;H1226)</f>
        <v/>
      </c>
      <c r="T1226" s="3" t="str">
        <f>IF(J1226="","",$B$2&amp;I1226&amp;$B$2&amp;$B$1&amp;J1226)</f>
        <v/>
      </c>
      <c r="U1226" s="3" t="str">
        <f>IF(L1226="","",$B$2&amp;K1226&amp;$B$2&amp;$B$1&amp;L1226)</f>
        <v/>
      </c>
      <c r="V1226" s="3" t="str">
        <f>IF(N1226="","",$B$2&amp;M1226&amp;$B$2&amp;$B$1&amp;N1226)</f>
        <v/>
      </c>
      <c r="W1226" s="3" t="str">
        <f>IF(P1226="","",$B$2&amp;O1226&amp;$B$2&amp;$B$1&amp;P1226)</f>
        <v/>
      </c>
      <c r="X1226" s="3" t="str">
        <f>IF(R1226="","",$B$2&amp;Q1226&amp;$B$2&amp;$B$1&amp;R1226)</f>
        <v/>
      </c>
      <c r="Y1226" s="3" t="str">
        <f t="shared" ref="Y1226:Y1289" si="377">IF(E1226="","",$A$3&amp;_xlfn.TEXTJOIN($C$1,1,S1226:X1226)&amp;$A$4)</f>
        <v>{}</v>
      </c>
      <c r="Z1226" s="11" t="s">
        <v>336</v>
      </c>
      <c r="AA1226" s="11" t="str">
        <f t="shared" si="369"/>
        <v/>
      </c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 t="str">
        <f t="shared" ref="BP1226:BP1289" si="378">Z1226</f>
        <v/>
      </c>
      <c r="BQ1226" s="11" t="str">
        <f t="shared" si="366"/>
        <v/>
      </c>
      <c r="BR1226" s="1">
        <f t="shared" si="361"/>
        <v>7</v>
      </c>
      <c r="BS1226" s="1">
        <f t="shared" si="362"/>
        <v>704</v>
      </c>
      <c r="BT1226" s="1">
        <f>COUNTIF($BS$10:BS1226,601)</f>
        <v>26</v>
      </c>
      <c r="BU1226" s="1">
        <f t="shared" si="363"/>
        <v>0</v>
      </c>
    </row>
    <row r="1227" spans="2:73">
      <c r="B1227" s="1" t="str">
        <f t="shared" ref="B1227:B1290" si="379">$C$3&amp;LEFT($D1227,7)</f>
        <v>SkillDescBrief4100607</v>
      </c>
      <c r="C1227" s="1" t="str">
        <f t="shared" ref="C1227:C1290" si="380">$C$4&amp;$D1227</f>
        <v>SkillDescDetail410060705</v>
      </c>
      <c r="D1227" s="3">
        <v>410060705</v>
      </c>
      <c r="E1227" s="3">
        <v>4100607</v>
      </c>
      <c r="F1227" s="3">
        <v>5</v>
      </c>
      <c r="G1227" s="3" t="s">
        <v>332</v>
      </c>
      <c r="H1227" s="3"/>
      <c r="I1227" s="3" t="s">
        <v>333</v>
      </c>
      <c r="J1227" s="3"/>
      <c r="K1227" s="3" t="s">
        <v>334</v>
      </c>
      <c r="L1227" s="3"/>
      <c r="M1227" s="3"/>
      <c r="N1227" s="3"/>
      <c r="O1227" s="3"/>
      <c r="P1227" s="3"/>
      <c r="Q1227" s="3" t="s">
        <v>335</v>
      </c>
      <c r="R1227" s="3"/>
      <c r="S1227" s="3" t="str">
        <f>IF(H1227="","",$B$2&amp;G1227&amp;$B$2&amp;$B$1&amp;H1227)</f>
        <v/>
      </c>
      <c r="T1227" s="3" t="str">
        <f>IF(J1227="","",$B$2&amp;I1227&amp;$B$2&amp;$B$1&amp;J1227)</f>
        <v/>
      </c>
      <c r="U1227" s="3" t="str">
        <f>IF(L1227="","",$B$2&amp;K1227&amp;$B$2&amp;$B$1&amp;L1227)</f>
        <v/>
      </c>
      <c r="V1227" s="3" t="str">
        <f>IF(N1227="","",$B$2&amp;M1227&amp;$B$2&amp;$B$1&amp;N1227)</f>
        <v/>
      </c>
      <c r="W1227" s="3" t="str">
        <f>IF(P1227="","",$B$2&amp;O1227&amp;$B$2&amp;$B$1&amp;P1227)</f>
        <v/>
      </c>
      <c r="X1227" s="3" t="str">
        <f>IF(R1227="","",$B$2&amp;Q1227&amp;$B$2&amp;$B$1&amp;R1227)</f>
        <v/>
      </c>
      <c r="Y1227" s="3" t="str">
        <f t="shared" si="377"/>
        <v>{}</v>
      </c>
      <c r="Z1227" s="11" t="s">
        <v>336</v>
      </c>
      <c r="AA1227" s="11" t="str">
        <f t="shared" si="369"/>
        <v/>
      </c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 t="str">
        <f t="shared" si="378"/>
        <v/>
      </c>
      <c r="BQ1227" s="11" t="str">
        <f t="shared" si="366"/>
        <v/>
      </c>
      <c r="BR1227" s="1">
        <f t="shared" ref="BR1227:BR1290" si="381">MOD(E1227,100)</f>
        <v>7</v>
      </c>
      <c r="BS1227" s="1">
        <f t="shared" ref="BS1227:BS1290" si="382">BR1227*100+F1227</f>
        <v>705</v>
      </c>
      <c r="BT1227" s="1">
        <f>COUNTIF($BS$10:BS1227,601)</f>
        <v>26</v>
      </c>
      <c r="BU1227" s="1">
        <f t="shared" ref="BU1227:BU1290" si="383">IF(MOD(BT1227,2)=0,0,1)</f>
        <v>0</v>
      </c>
    </row>
    <row r="1228" spans="2:73">
      <c r="B1228" s="1" t="str">
        <f t="shared" si="379"/>
        <v>SkillDescBrief// 燃烧手雷</v>
      </c>
      <c r="C1228" s="1" t="str">
        <f t="shared" si="380"/>
        <v>SkillDescDetail// 燃烧手雷</v>
      </c>
      <c r="D1228" s="7" t="s">
        <v>674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 t="str">
        <f t="shared" si="377"/>
        <v/>
      </c>
      <c r="Z1228" s="10" t="s">
        <v>336</v>
      </c>
      <c r="AA1228" s="10" t="str">
        <f t="shared" si="369"/>
        <v/>
      </c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 t="str">
        <f t="shared" si="378"/>
        <v/>
      </c>
      <c r="BQ1228" s="10" t="str">
        <f t="shared" si="366"/>
        <v/>
      </c>
      <c r="BR1228" s="1">
        <f t="shared" si="381"/>
        <v>0</v>
      </c>
      <c r="BS1228" s="1">
        <f t="shared" si="382"/>
        <v>0</v>
      </c>
      <c r="BT1228" s="1">
        <f>COUNTIF($BS$10:BS1228,601)</f>
        <v>26</v>
      </c>
      <c r="BU1228" s="1">
        <f t="shared" si="383"/>
        <v>0</v>
      </c>
    </row>
    <row r="1229" spans="2:73">
      <c r="B1229" s="1" t="str">
        <f t="shared" si="379"/>
        <v>SkillDescBrief// 普攻</v>
      </c>
      <c r="C1229" s="1" t="str">
        <f t="shared" si="380"/>
        <v>SkillDescDetail// 普攻</v>
      </c>
      <c r="D1229" s="7" t="s">
        <v>331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 t="str">
        <f t="shared" si="377"/>
        <v/>
      </c>
      <c r="Z1229" s="10" t="s">
        <v>336</v>
      </c>
      <c r="AA1229" s="10" t="str">
        <f t="shared" si="369"/>
        <v/>
      </c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 t="str">
        <f t="shared" si="378"/>
        <v/>
      </c>
      <c r="BQ1229" s="10" t="str">
        <f t="shared" si="366"/>
        <v/>
      </c>
      <c r="BR1229" s="1">
        <f t="shared" si="381"/>
        <v>0</v>
      </c>
      <c r="BS1229" s="1">
        <f t="shared" si="382"/>
        <v>0</v>
      </c>
      <c r="BT1229" s="1">
        <f>COUNTIF($BS$10:BS1229,601)</f>
        <v>26</v>
      </c>
      <c r="BU1229" s="1">
        <f t="shared" si="383"/>
        <v>0</v>
      </c>
    </row>
    <row r="1230" spans="2:73">
      <c r="B1230" s="1" t="str">
        <f t="shared" si="379"/>
        <v>SkillDescBrief4100701</v>
      </c>
      <c r="C1230" s="1" t="str">
        <f t="shared" si="380"/>
        <v>SkillDescDetail410070101</v>
      </c>
      <c r="D1230" s="3">
        <v>410070101</v>
      </c>
      <c r="E1230" s="3">
        <v>4100701</v>
      </c>
      <c r="F1230" s="3">
        <v>1</v>
      </c>
      <c r="G1230" s="3" t="s">
        <v>332</v>
      </c>
      <c r="H1230" s="3">
        <f ca="1">ROUND(_xlfn.XLOOKUP($F1230,$D$1:$D$5,$E$1:$E$5)*OFFSET(H1230,5-F1230,0)/0.05,0)*0.05</f>
        <v>1.45</v>
      </c>
      <c r="I1230" s="3" t="s">
        <v>333</v>
      </c>
      <c r="J1230" s="3"/>
      <c r="K1230" s="3" t="s">
        <v>334</v>
      </c>
      <c r="L1230" s="3"/>
      <c r="M1230" s="3"/>
      <c r="N1230" s="3"/>
      <c r="O1230" s="3"/>
      <c r="P1230" s="3"/>
      <c r="Q1230" s="3" t="s">
        <v>335</v>
      </c>
      <c r="R1230" s="3"/>
      <c r="S1230" s="3" t="str">
        <f ca="1">IF(H1230="","",$B$2&amp;G1230&amp;$B$2&amp;$B$1&amp;H1230)</f>
        <v>"AtkPower":1.45</v>
      </c>
      <c r="T1230" s="3" t="str">
        <f>IF(J1230="","",$B$2&amp;I1230&amp;$B$2&amp;$B$1&amp;J1230)</f>
        <v/>
      </c>
      <c r="U1230" s="3" t="str">
        <f>IF(L1230="","",$B$2&amp;K1230&amp;$B$2&amp;$B$1&amp;L1230)</f>
        <v/>
      </c>
      <c r="V1230" s="3" t="str">
        <f>IF(N1230="","",$B$2&amp;M1230&amp;$B$2&amp;$B$1&amp;N1230)</f>
        <v/>
      </c>
      <c r="W1230" s="3" t="str">
        <f>IF(P1230="","",$B$2&amp;O1230&amp;$B$2&amp;$B$1&amp;P1230)</f>
        <v/>
      </c>
      <c r="X1230" s="3" t="str">
        <f>IF(R1230="","",$B$2&amp;Q1230&amp;$B$2&amp;$B$1&amp;R1230)</f>
        <v/>
      </c>
      <c r="Y1230" s="3" t="str">
        <f ca="1" t="shared" si="377"/>
        <v>{"AtkPower":1.45}</v>
      </c>
      <c r="Z1230" s="11" t="s">
        <v>675</v>
      </c>
      <c r="AA1230" s="11" t="str">
        <f ca="1" t="shared" si="369"/>
        <v>投掷燃烧弹，随机对&lt;c=A6EC41&gt;1&lt;/c&gt;个敌人造成额外&lt;q=attr_atk&gt;&lt;c=A6EC41&gt;145%&lt;/c&gt;伤害</v>
      </c>
      <c r="AB1230" s="11"/>
      <c r="AC1230" s="11"/>
      <c r="AD1230" s="11"/>
      <c r="AE1230" s="11"/>
      <c r="AF1230" s="11"/>
      <c r="AG1230" s="11"/>
      <c r="AH1230" s="11"/>
      <c r="AI1230" s="11"/>
      <c r="AJ1230" s="11" t="s">
        <v>676</v>
      </c>
      <c r="AK1230" s="11" t="str">
        <f>$B$6</f>
        <v>&lt;c=A6EC41&gt;</v>
      </c>
      <c r="AL1230" s="12">
        <v>1</v>
      </c>
      <c r="AM1230" s="11" t="s">
        <v>298</v>
      </c>
      <c r="AN1230" s="11" t="s">
        <v>622</v>
      </c>
      <c r="AO1230" s="11" t="str">
        <f>$B$8&amp;$B$6</f>
        <v>&lt;q=attr_atk&gt;&lt;c=A6EC41&gt;</v>
      </c>
      <c r="AP1230" s="11" t="str">
        <f ca="1">ROUND($H1230*100,2)&amp;"%"</f>
        <v>145%</v>
      </c>
      <c r="AQ1230" s="11" t="s">
        <v>298</v>
      </c>
      <c r="AR1230" s="11" t="s">
        <v>344</v>
      </c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 t="str">
        <f t="shared" si="378"/>
        <v>投掷燃烧弹</v>
      </c>
      <c r="BQ1230" s="11" t="str">
        <f ca="1" t="shared" si="366"/>
        <v>投掷燃烧弹，随机对&lt;c=A6EC41&gt;1&lt;/c&gt;个敌人造成额外&lt;q=attr_atk&gt;&lt;c=A6EC41&gt;145%&lt;/c&gt;伤害</v>
      </c>
      <c r="BR1230" s="1">
        <f t="shared" si="381"/>
        <v>1</v>
      </c>
      <c r="BS1230" s="1">
        <f t="shared" si="382"/>
        <v>101</v>
      </c>
      <c r="BT1230" s="1">
        <f>COUNTIF($BS$10:BS1230,601)</f>
        <v>26</v>
      </c>
      <c r="BU1230" s="1">
        <f t="shared" si="383"/>
        <v>0</v>
      </c>
    </row>
    <row r="1231" spans="2:73">
      <c r="B1231" s="1" t="str">
        <f t="shared" si="379"/>
        <v>SkillDescBrief4100701</v>
      </c>
      <c r="C1231" s="1" t="str">
        <f t="shared" si="380"/>
        <v>SkillDescDetail410070102</v>
      </c>
      <c r="D1231" s="3">
        <v>410070102</v>
      </c>
      <c r="E1231" s="3">
        <v>4100701</v>
      </c>
      <c r="F1231" s="3">
        <v>2</v>
      </c>
      <c r="G1231" s="3" t="s">
        <v>332</v>
      </c>
      <c r="H1231" s="3">
        <f ca="1">ROUND(_xlfn.XLOOKUP($F1231,$D$1:$D$5,$E$1:$E$5)*OFFSET(H1231,5-F1231,0)/0.05,0)*0.05</f>
        <v>1.6</v>
      </c>
      <c r="I1231" s="3" t="s">
        <v>333</v>
      </c>
      <c r="J1231" s="3"/>
      <c r="K1231" s="3" t="s">
        <v>334</v>
      </c>
      <c r="L1231" s="3"/>
      <c r="M1231" s="3"/>
      <c r="N1231" s="3"/>
      <c r="O1231" s="3"/>
      <c r="P1231" s="3"/>
      <c r="Q1231" s="3" t="s">
        <v>335</v>
      </c>
      <c r="R1231" s="3"/>
      <c r="S1231" s="3" t="str">
        <f ca="1">IF(H1231="","",$B$2&amp;G1231&amp;$B$2&amp;$B$1&amp;H1231)</f>
        <v>"AtkPower":1.6</v>
      </c>
      <c r="T1231" s="3" t="str">
        <f>IF(J1231="","",$B$2&amp;I1231&amp;$B$2&amp;$B$1&amp;J1231)</f>
        <v/>
      </c>
      <c r="U1231" s="3" t="str">
        <f>IF(L1231="","",$B$2&amp;K1231&amp;$B$2&amp;$B$1&amp;L1231)</f>
        <v/>
      </c>
      <c r="V1231" s="3" t="str">
        <f>IF(N1231="","",$B$2&amp;M1231&amp;$B$2&amp;$B$1&amp;N1231)</f>
        <v/>
      </c>
      <c r="W1231" s="3" t="str">
        <f>IF(P1231="","",$B$2&amp;O1231&amp;$B$2&amp;$B$1&amp;P1231)</f>
        <v/>
      </c>
      <c r="X1231" s="3" t="str">
        <f>IF(R1231="","",$B$2&amp;Q1231&amp;$B$2&amp;$B$1&amp;R1231)</f>
        <v/>
      </c>
      <c r="Y1231" s="3" t="str">
        <f ca="1" t="shared" si="377"/>
        <v>{"AtkPower":1.6}</v>
      </c>
      <c r="Z1231" s="11" t="s">
        <v>675</v>
      </c>
      <c r="AA1231" s="11" t="str">
        <f ca="1" t="shared" si="369"/>
        <v>2级：造成伤害提升&lt;q=attr_atk&gt;&lt;c=A6EC41&gt;160%&lt;/c&gt;</v>
      </c>
      <c r="AB1231" s="11"/>
      <c r="AC1231" s="11"/>
      <c r="AD1231" s="11">
        <v>2</v>
      </c>
      <c r="AE1231" s="11"/>
      <c r="AF1231" s="11" t="s">
        <v>345</v>
      </c>
      <c r="AG1231" s="11"/>
      <c r="AH1231" s="11"/>
      <c r="AI1231" s="11"/>
      <c r="AJ1231" s="11" t="s">
        <v>670</v>
      </c>
      <c r="AK1231" s="11" t="str">
        <f t="shared" ref="AK1231:AK1234" si="384">$B$8&amp;$B$6</f>
        <v>&lt;q=attr_atk&gt;&lt;c=A6EC41&gt;</v>
      </c>
      <c r="AL1231" s="11" t="str">
        <f ca="1" t="shared" ref="AL1231:AL1234" si="385">ROUND($H1231*100,2)&amp;"%"</f>
        <v>160%</v>
      </c>
      <c r="AM1231" s="11" t="s">
        <v>298</v>
      </c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 t="str">
        <f t="shared" si="378"/>
        <v>投掷燃烧弹</v>
      </c>
      <c r="BQ1231" s="11" t="str">
        <f ca="1" t="shared" si="366"/>
        <v>2级：造成伤害提升&lt;q=attr_atk&gt;&lt;c=A6EC41&gt;160%&lt;/c&gt;</v>
      </c>
      <c r="BR1231" s="1">
        <f t="shared" si="381"/>
        <v>1</v>
      </c>
      <c r="BS1231" s="1">
        <f t="shared" si="382"/>
        <v>102</v>
      </c>
      <c r="BT1231" s="1">
        <f>COUNTIF($BS$10:BS1231,601)</f>
        <v>26</v>
      </c>
      <c r="BU1231" s="1">
        <f t="shared" si="383"/>
        <v>0</v>
      </c>
    </row>
    <row r="1232" spans="2:73">
      <c r="B1232" s="1" t="str">
        <f t="shared" si="379"/>
        <v>SkillDescBrief4100701</v>
      </c>
      <c r="C1232" s="1" t="str">
        <f t="shared" si="380"/>
        <v>SkillDescDetail410070103</v>
      </c>
      <c r="D1232" s="3">
        <v>410070103</v>
      </c>
      <c r="E1232" s="3">
        <v>4100701</v>
      </c>
      <c r="F1232" s="3">
        <v>3</v>
      </c>
      <c r="G1232" s="3" t="s">
        <v>332</v>
      </c>
      <c r="H1232" s="3">
        <f ca="1">ROUND(_xlfn.XLOOKUP($F1232,$D$1:$D$5,$E$1:$E$5)*OFFSET(H1232,5-F1232,0)/0.05,0)*0.05</f>
        <v>1.7</v>
      </c>
      <c r="I1232" s="3" t="s">
        <v>333</v>
      </c>
      <c r="J1232" s="3"/>
      <c r="K1232" s="3" t="s">
        <v>334</v>
      </c>
      <c r="L1232" s="3"/>
      <c r="M1232" s="3"/>
      <c r="N1232" s="3"/>
      <c r="O1232" s="3"/>
      <c r="P1232" s="3"/>
      <c r="Q1232" s="3" t="s">
        <v>335</v>
      </c>
      <c r="R1232" s="3"/>
      <c r="S1232" s="3" t="str">
        <f ca="1">IF(H1232="","",$B$2&amp;G1232&amp;$B$2&amp;$B$1&amp;H1232)</f>
        <v>"AtkPower":1.7</v>
      </c>
      <c r="T1232" s="3" t="str">
        <f>IF(J1232="","",$B$2&amp;I1232&amp;$B$2&amp;$B$1&amp;J1232)</f>
        <v/>
      </c>
      <c r="U1232" s="3" t="str">
        <f>IF(L1232="","",$B$2&amp;K1232&amp;$B$2&amp;$B$1&amp;L1232)</f>
        <v/>
      </c>
      <c r="V1232" s="3" t="str">
        <f>IF(N1232="","",$B$2&amp;M1232&amp;$B$2&amp;$B$1&amp;N1232)</f>
        <v/>
      </c>
      <c r="W1232" s="3" t="str">
        <f>IF(P1232="","",$B$2&amp;O1232&amp;$B$2&amp;$B$1&amp;P1232)</f>
        <v/>
      </c>
      <c r="X1232" s="3" t="str">
        <f>IF(R1232="","",$B$2&amp;Q1232&amp;$B$2&amp;$B$1&amp;R1232)</f>
        <v/>
      </c>
      <c r="Y1232" s="3" t="str">
        <f ca="1" t="shared" si="377"/>
        <v>{"AtkPower":1.7}</v>
      </c>
      <c r="Z1232" s="11" t="s">
        <v>675</v>
      </c>
      <c r="AA1232" s="11" t="str">
        <f ca="1" t="shared" si="369"/>
        <v>3级：造成伤害提升&lt;q=attr_atk&gt;&lt;c=A6EC41&gt;170%&lt;/c&gt;</v>
      </c>
      <c r="AB1232" s="11"/>
      <c r="AC1232" s="11"/>
      <c r="AD1232" s="11">
        <v>3</v>
      </c>
      <c r="AE1232" s="11"/>
      <c r="AF1232" s="11" t="s">
        <v>345</v>
      </c>
      <c r="AG1232" s="11"/>
      <c r="AH1232" s="11"/>
      <c r="AI1232" s="11"/>
      <c r="AJ1232" s="11" t="s">
        <v>670</v>
      </c>
      <c r="AK1232" s="11" t="str">
        <f t="shared" si="384"/>
        <v>&lt;q=attr_atk&gt;&lt;c=A6EC41&gt;</v>
      </c>
      <c r="AL1232" s="11" t="str">
        <f ca="1" t="shared" si="385"/>
        <v>170%</v>
      </c>
      <c r="AM1232" s="11" t="s">
        <v>298</v>
      </c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 t="str">
        <f t="shared" si="378"/>
        <v>投掷燃烧弹</v>
      </c>
      <c r="BQ1232" s="11" t="str">
        <f ca="1" t="shared" si="366"/>
        <v>3级：造成伤害提升&lt;q=attr_atk&gt;&lt;c=A6EC41&gt;170%&lt;/c&gt;</v>
      </c>
      <c r="BR1232" s="1">
        <f t="shared" si="381"/>
        <v>1</v>
      </c>
      <c r="BS1232" s="1">
        <f t="shared" si="382"/>
        <v>103</v>
      </c>
      <c r="BT1232" s="1">
        <f>COUNTIF($BS$10:BS1232,601)</f>
        <v>26</v>
      </c>
      <c r="BU1232" s="1">
        <f t="shared" si="383"/>
        <v>0</v>
      </c>
    </row>
    <row r="1233" spans="2:73">
      <c r="B1233" s="1" t="str">
        <f t="shared" si="379"/>
        <v>SkillDescBrief4100701</v>
      </c>
      <c r="C1233" s="1" t="str">
        <f t="shared" si="380"/>
        <v>SkillDescDetail410070104</v>
      </c>
      <c r="D1233" s="3">
        <v>410070104</v>
      </c>
      <c r="E1233" s="3">
        <v>4100701</v>
      </c>
      <c r="F1233" s="3">
        <v>4</v>
      </c>
      <c r="G1233" s="3" t="s">
        <v>332</v>
      </c>
      <c r="H1233" s="3">
        <f ca="1">ROUND(_xlfn.XLOOKUP($F1233,$D$1:$D$5,$E$1:$E$5)*OFFSET(H1233,5-F1233,0)/0.05,0)*0.05</f>
        <v>1.9</v>
      </c>
      <c r="I1233" s="3" t="s">
        <v>333</v>
      </c>
      <c r="J1233" s="3"/>
      <c r="K1233" s="3" t="s">
        <v>334</v>
      </c>
      <c r="L1233" s="3"/>
      <c r="M1233" s="3"/>
      <c r="N1233" s="3"/>
      <c r="O1233" s="3"/>
      <c r="P1233" s="3"/>
      <c r="Q1233" s="3" t="s">
        <v>335</v>
      </c>
      <c r="R1233" s="3"/>
      <c r="S1233" s="3" t="str">
        <f ca="1">IF(H1233="","",$B$2&amp;G1233&amp;$B$2&amp;$B$1&amp;H1233)</f>
        <v>"AtkPower":1.9</v>
      </c>
      <c r="T1233" s="3" t="str">
        <f>IF(J1233="","",$B$2&amp;I1233&amp;$B$2&amp;$B$1&amp;J1233)</f>
        <v/>
      </c>
      <c r="U1233" s="3" t="str">
        <f>IF(L1233="","",$B$2&amp;K1233&amp;$B$2&amp;$B$1&amp;L1233)</f>
        <v/>
      </c>
      <c r="V1233" s="3" t="str">
        <f>IF(N1233="","",$B$2&amp;M1233&amp;$B$2&amp;$B$1&amp;N1233)</f>
        <v/>
      </c>
      <c r="W1233" s="3" t="str">
        <f>IF(P1233="","",$B$2&amp;O1233&amp;$B$2&amp;$B$1&amp;P1233)</f>
        <v/>
      </c>
      <c r="X1233" s="3" t="str">
        <f>IF(R1233="","",$B$2&amp;Q1233&amp;$B$2&amp;$B$1&amp;R1233)</f>
        <v/>
      </c>
      <c r="Y1233" s="3" t="str">
        <f ca="1" t="shared" si="377"/>
        <v>{"AtkPower":1.9}</v>
      </c>
      <c r="Z1233" s="11" t="s">
        <v>675</v>
      </c>
      <c r="AA1233" s="11" t="str">
        <f ca="1" t="shared" si="369"/>
        <v>4级：造成伤害提升&lt;q=attr_atk&gt;&lt;c=A6EC41&gt;190%&lt;/c&gt;</v>
      </c>
      <c r="AB1233" s="11"/>
      <c r="AC1233" s="11"/>
      <c r="AD1233" s="11">
        <v>4</v>
      </c>
      <c r="AE1233" s="11"/>
      <c r="AF1233" s="11" t="s">
        <v>345</v>
      </c>
      <c r="AG1233" s="11"/>
      <c r="AH1233" s="11"/>
      <c r="AI1233" s="11"/>
      <c r="AJ1233" s="11" t="s">
        <v>670</v>
      </c>
      <c r="AK1233" s="11" t="str">
        <f t="shared" si="384"/>
        <v>&lt;q=attr_atk&gt;&lt;c=A6EC41&gt;</v>
      </c>
      <c r="AL1233" s="11" t="str">
        <f ca="1" t="shared" si="385"/>
        <v>190%</v>
      </c>
      <c r="AM1233" s="11" t="s">
        <v>298</v>
      </c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 t="str">
        <f t="shared" si="378"/>
        <v>投掷燃烧弹</v>
      </c>
      <c r="BQ1233" s="11" t="str">
        <f ca="1" t="shared" si="366"/>
        <v>4级：造成伤害提升&lt;q=attr_atk&gt;&lt;c=A6EC41&gt;190%&lt;/c&gt;</v>
      </c>
      <c r="BR1233" s="1">
        <f t="shared" si="381"/>
        <v>1</v>
      </c>
      <c r="BS1233" s="1">
        <f t="shared" si="382"/>
        <v>104</v>
      </c>
      <c r="BT1233" s="1">
        <f>COUNTIF($BS$10:BS1233,601)</f>
        <v>26</v>
      </c>
      <c r="BU1233" s="1">
        <f t="shared" si="383"/>
        <v>0</v>
      </c>
    </row>
    <row r="1234" spans="2:73">
      <c r="B1234" s="1" t="str">
        <f t="shared" si="379"/>
        <v>SkillDescBrief4100701</v>
      </c>
      <c r="C1234" s="1" t="str">
        <f t="shared" si="380"/>
        <v>SkillDescDetail410070105</v>
      </c>
      <c r="D1234" s="3">
        <v>410070105</v>
      </c>
      <c r="E1234" s="3">
        <v>4100701</v>
      </c>
      <c r="F1234" s="3">
        <v>5</v>
      </c>
      <c r="G1234" s="3" t="s">
        <v>332</v>
      </c>
      <c r="H1234" s="3">
        <v>2.1</v>
      </c>
      <c r="I1234" s="3" t="s">
        <v>333</v>
      </c>
      <c r="J1234" s="3"/>
      <c r="K1234" s="3" t="s">
        <v>334</v>
      </c>
      <c r="L1234" s="3"/>
      <c r="M1234" s="3"/>
      <c r="N1234" s="3"/>
      <c r="O1234" s="3"/>
      <c r="P1234" s="3"/>
      <c r="Q1234" s="3" t="s">
        <v>335</v>
      </c>
      <c r="R1234" s="3"/>
      <c r="S1234" s="3" t="str">
        <f>IF(H1234="","",$B$2&amp;G1234&amp;$B$2&amp;$B$1&amp;H1234)</f>
        <v>"AtkPower":2.1</v>
      </c>
      <c r="T1234" s="3" t="str">
        <f>IF(J1234="","",$B$2&amp;I1234&amp;$B$2&amp;$B$1&amp;J1234)</f>
        <v/>
      </c>
      <c r="U1234" s="3" t="str">
        <f>IF(L1234="","",$B$2&amp;K1234&amp;$B$2&amp;$B$1&amp;L1234)</f>
        <v/>
      </c>
      <c r="V1234" s="3" t="str">
        <f>IF(N1234="","",$B$2&amp;M1234&amp;$B$2&amp;$B$1&amp;N1234)</f>
        <v/>
      </c>
      <c r="W1234" s="3" t="str">
        <f>IF(P1234="","",$B$2&amp;O1234&amp;$B$2&amp;$B$1&amp;P1234)</f>
        <v/>
      </c>
      <c r="X1234" s="3" t="str">
        <f>IF(R1234="","",$B$2&amp;Q1234&amp;$B$2&amp;$B$1&amp;R1234)</f>
        <v/>
      </c>
      <c r="Y1234" s="3" t="str">
        <f t="shared" si="377"/>
        <v>{"AtkPower":2.1}</v>
      </c>
      <c r="Z1234" s="11" t="s">
        <v>675</v>
      </c>
      <c r="AA1234" s="11" t="str">
        <f t="shared" si="369"/>
        <v>5级：造成伤害提升&lt;q=attr_atk&gt;&lt;c=A6EC41&gt;210%&lt;/c&gt;</v>
      </c>
      <c r="AB1234" s="11"/>
      <c r="AC1234" s="11"/>
      <c r="AD1234" s="11">
        <v>5</v>
      </c>
      <c r="AE1234" s="11"/>
      <c r="AF1234" s="11" t="s">
        <v>345</v>
      </c>
      <c r="AG1234" s="11"/>
      <c r="AH1234" s="11"/>
      <c r="AI1234" s="11"/>
      <c r="AJ1234" s="11" t="s">
        <v>670</v>
      </c>
      <c r="AK1234" s="11" t="str">
        <f t="shared" si="384"/>
        <v>&lt;q=attr_atk&gt;&lt;c=A6EC41&gt;</v>
      </c>
      <c r="AL1234" s="11" t="str">
        <f t="shared" si="385"/>
        <v>210%</v>
      </c>
      <c r="AM1234" s="11" t="s">
        <v>298</v>
      </c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 t="str">
        <f t="shared" si="378"/>
        <v>投掷燃烧弹</v>
      </c>
      <c r="BQ1234" s="11" t="str">
        <f t="shared" si="366"/>
        <v>5级：造成伤害提升&lt;q=attr_atk&gt;&lt;c=A6EC41&gt;210%&lt;/c&gt;</v>
      </c>
      <c r="BR1234" s="1">
        <f t="shared" si="381"/>
        <v>1</v>
      </c>
      <c r="BS1234" s="1">
        <f t="shared" si="382"/>
        <v>105</v>
      </c>
      <c r="BT1234" s="1">
        <f>COUNTIF($BS$10:BS1234,601)</f>
        <v>26</v>
      </c>
      <c r="BU1234" s="1">
        <f t="shared" si="383"/>
        <v>0</v>
      </c>
    </row>
    <row r="1235" spans="2:73">
      <c r="B1235" s="1" t="str">
        <f t="shared" si="379"/>
        <v>SkillDescBrief// 大招</v>
      </c>
      <c r="C1235" s="1" t="str">
        <f t="shared" si="380"/>
        <v>SkillDescDetail// 大招</v>
      </c>
      <c r="D1235" s="7" t="s">
        <v>199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 t="str">
        <f t="shared" si="377"/>
        <v/>
      </c>
      <c r="Z1235" s="10" t="s">
        <v>336</v>
      </c>
      <c r="AA1235" s="10" t="str">
        <f t="shared" si="369"/>
        <v/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 t="str">
        <f t="shared" si="378"/>
        <v/>
      </c>
      <c r="BQ1235" s="10" t="str">
        <f t="shared" si="366"/>
        <v/>
      </c>
      <c r="BR1235" s="1">
        <f t="shared" si="381"/>
        <v>0</v>
      </c>
      <c r="BS1235" s="1">
        <f t="shared" si="382"/>
        <v>0</v>
      </c>
      <c r="BT1235" s="1">
        <f>COUNTIF($BS$10:BS1235,601)</f>
        <v>26</v>
      </c>
      <c r="BU1235" s="1">
        <f t="shared" si="383"/>
        <v>0</v>
      </c>
    </row>
    <row r="1236" spans="2:73">
      <c r="B1236" s="1" t="str">
        <f t="shared" si="379"/>
        <v>SkillDescBrief4100702</v>
      </c>
      <c r="C1236" s="1" t="str">
        <f t="shared" si="380"/>
        <v>SkillDescDetail410070201</v>
      </c>
      <c r="D1236" s="3">
        <v>410070201</v>
      </c>
      <c r="E1236" s="3">
        <v>4100702</v>
      </c>
      <c r="F1236" s="3">
        <v>1</v>
      </c>
      <c r="G1236" s="3" t="s">
        <v>332</v>
      </c>
      <c r="H1236" s="3">
        <f ca="1">ROUND(_xlfn.XLOOKUP($F1236,$D$1:$D$5,$E$1:$E$5)*OFFSET(H1236,5-F1236,0)/0.05,0)*0.05</f>
        <v>3.2</v>
      </c>
      <c r="I1236" s="3" t="s">
        <v>333</v>
      </c>
      <c r="J1236" s="3">
        <v>1</v>
      </c>
      <c r="K1236" s="3" t="s">
        <v>334</v>
      </c>
      <c r="L1236" s="3"/>
      <c r="M1236" s="3"/>
      <c r="N1236" s="3"/>
      <c r="O1236" s="3"/>
      <c r="P1236" s="3"/>
      <c r="Q1236" s="3" t="s">
        <v>335</v>
      </c>
      <c r="R1236" s="3"/>
      <c r="S1236" s="3" t="str">
        <f ca="1">IF(H1236="","",$B$2&amp;G1236&amp;$B$2&amp;$B$1&amp;H1236)</f>
        <v>"AtkPower":3.2</v>
      </c>
      <c r="T1236" s="3" t="str">
        <f>IF(J1236="","",$B$2&amp;I1236&amp;$B$2&amp;$B$1&amp;J1236)</f>
        <v>"BuffAtkPower":1</v>
      </c>
      <c r="U1236" s="3" t="str">
        <f>IF(L1236="","",$B$2&amp;K1236&amp;$B$2&amp;$B$1&amp;L1236)</f>
        <v/>
      </c>
      <c r="V1236" s="3" t="str">
        <f>IF(N1236="","",$B$2&amp;M1236&amp;$B$2&amp;$B$1&amp;N1236)</f>
        <v/>
      </c>
      <c r="W1236" s="3" t="str">
        <f>IF(P1236="","",$B$2&amp;O1236&amp;$B$2&amp;$B$1&amp;P1236)</f>
        <v/>
      </c>
      <c r="X1236" s="3" t="str">
        <f>IF(R1236="","",$B$2&amp;Q1236&amp;$B$2&amp;$B$1&amp;R1236)</f>
        <v/>
      </c>
      <c r="Y1236" s="3" t="str">
        <f ca="1" t="shared" si="377"/>
        <v>{"AtkPower":3.2,"BuffAtkPower":1}</v>
      </c>
      <c r="Z1236" s="11" t="s">
        <v>677</v>
      </c>
      <c r="AA1236" s="11" t="str">
        <f ca="1" t="shared" si="369"/>
        <v>投掷铝热剂，对所有敌人持续造成&lt;q=attr_atk&gt;&lt;c=A6EC41&gt;320%&lt;/c&gt;伤害，并为其挂上&lt;c=A6EC41&gt;1&lt;/c&gt;层燃烧效果，持续&lt;c=A6EC41&gt;5&lt;/c&gt;秒</v>
      </c>
      <c r="AB1236" s="11"/>
      <c r="AC1236" s="11"/>
      <c r="AD1236" s="11"/>
      <c r="AE1236" s="11"/>
      <c r="AF1236" s="11"/>
      <c r="AG1236" s="11"/>
      <c r="AH1236" s="11"/>
      <c r="AI1236" s="11"/>
      <c r="AJ1236" s="11" t="s">
        <v>678</v>
      </c>
      <c r="AK1236" s="11" t="str">
        <f t="shared" ref="AK1236:AK1240" si="386">$B$8&amp;$B$6</f>
        <v>&lt;q=attr_atk&gt;&lt;c=A6EC41&gt;</v>
      </c>
      <c r="AL1236" s="11" t="str">
        <f ca="1" t="shared" ref="AL1236:AL1240" si="387">ROUND($H1236*100,2)&amp;"%"</f>
        <v>320%</v>
      </c>
      <c r="AM1236" s="11" t="s">
        <v>298</v>
      </c>
      <c r="AN1236" s="11" t="s">
        <v>679</v>
      </c>
      <c r="AO1236" s="11" t="str">
        <f>$B$6</f>
        <v>&lt;c=A6EC41&gt;</v>
      </c>
      <c r="AP1236" s="12">
        <v>1</v>
      </c>
      <c r="AQ1236" s="11" t="s">
        <v>298</v>
      </c>
      <c r="AR1236" s="11" t="s">
        <v>680</v>
      </c>
      <c r="AS1236" s="11" t="str">
        <f>$B$6</f>
        <v>&lt;c=A6EC41&gt;</v>
      </c>
      <c r="AT1236" s="12">
        <v>5</v>
      </c>
      <c r="AU1236" s="11" t="s">
        <v>298</v>
      </c>
      <c r="AV1236" s="11" t="s">
        <v>401</v>
      </c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 t="str">
        <f t="shared" si="378"/>
        <v>投掷铝热剂，附带燃烧效果</v>
      </c>
      <c r="BQ1236" s="11" t="str">
        <f ca="1" t="shared" si="366"/>
        <v>投掷铝热剂，对所有敌人持续造成&lt;q=attr_atk&gt;&lt;c=A6EC41&gt;320%&lt;/c&gt;伤害，并为其挂上&lt;c=A6EC41&gt;1&lt;/c&gt;层燃烧效果，持续&lt;c=A6EC41&gt;5&lt;/c&gt;秒</v>
      </c>
      <c r="BR1236" s="1">
        <f t="shared" si="381"/>
        <v>2</v>
      </c>
      <c r="BS1236" s="1">
        <f t="shared" si="382"/>
        <v>201</v>
      </c>
      <c r="BT1236" s="1">
        <f>COUNTIF($BS$10:BS1236,601)</f>
        <v>26</v>
      </c>
      <c r="BU1236" s="1">
        <f t="shared" si="383"/>
        <v>0</v>
      </c>
    </row>
    <row r="1237" spans="2:73">
      <c r="B1237" s="1" t="str">
        <f t="shared" si="379"/>
        <v>SkillDescBrief4100702</v>
      </c>
      <c r="C1237" s="1" t="str">
        <f t="shared" si="380"/>
        <v>SkillDescDetail410070202</v>
      </c>
      <c r="D1237" s="3">
        <v>410070202</v>
      </c>
      <c r="E1237" s="3">
        <v>4100702</v>
      </c>
      <c r="F1237" s="3">
        <v>2</v>
      </c>
      <c r="G1237" s="3" t="s">
        <v>332</v>
      </c>
      <c r="H1237" s="3">
        <f ca="1">ROUND(_xlfn.XLOOKUP($F1237,$D$1:$D$5,$E$1:$E$5)*OFFSET(H1237,5-F1237,0)/0.05,0)*0.05</f>
        <v>3.45</v>
      </c>
      <c r="I1237" s="3" t="s">
        <v>333</v>
      </c>
      <c r="J1237" s="3">
        <v>1</v>
      </c>
      <c r="K1237" s="3" t="s">
        <v>334</v>
      </c>
      <c r="L1237" s="3"/>
      <c r="M1237" s="3"/>
      <c r="N1237" s="3"/>
      <c r="O1237" s="3"/>
      <c r="P1237" s="3"/>
      <c r="Q1237" s="3" t="s">
        <v>335</v>
      </c>
      <c r="R1237" s="3"/>
      <c r="S1237" s="3" t="str">
        <f ca="1">IF(H1237="","",$B$2&amp;G1237&amp;$B$2&amp;$B$1&amp;H1237)</f>
        <v>"AtkPower":3.45</v>
      </c>
      <c r="T1237" s="3" t="str">
        <f>IF(J1237="","",$B$2&amp;I1237&amp;$B$2&amp;$B$1&amp;J1237)</f>
        <v>"BuffAtkPower":1</v>
      </c>
      <c r="U1237" s="3" t="str">
        <f>IF(L1237="","",$B$2&amp;K1237&amp;$B$2&amp;$B$1&amp;L1237)</f>
        <v/>
      </c>
      <c r="V1237" s="3" t="str">
        <f>IF(N1237="","",$B$2&amp;M1237&amp;$B$2&amp;$B$1&amp;N1237)</f>
        <v/>
      </c>
      <c r="W1237" s="3" t="str">
        <f>IF(P1237="","",$B$2&amp;O1237&amp;$B$2&amp;$B$1&amp;P1237)</f>
        <v/>
      </c>
      <c r="X1237" s="3" t="str">
        <f>IF(R1237="","",$B$2&amp;Q1237&amp;$B$2&amp;$B$1&amp;R1237)</f>
        <v/>
      </c>
      <c r="Y1237" s="3" t="str">
        <f ca="1" t="shared" si="377"/>
        <v>{"AtkPower":3.45,"BuffAtkPower":1}</v>
      </c>
      <c r="Z1237" s="11" t="s">
        <v>677</v>
      </c>
      <c r="AA1237" s="11" t="str">
        <f ca="1" t="shared" si="369"/>
        <v>2级：造成伤害提升&lt;q=attr_atk&gt;&lt;c=A6EC41&gt;345%&lt;/c&gt;</v>
      </c>
      <c r="AB1237" s="11"/>
      <c r="AC1237" s="11"/>
      <c r="AD1237" s="11">
        <v>2</v>
      </c>
      <c r="AE1237" s="11"/>
      <c r="AF1237" s="11" t="s">
        <v>345</v>
      </c>
      <c r="AG1237" s="11"/>
      <c r="AH1237" s="11"/>
      <c r="AI1237" s="11"/>
      <c r="AJ1237" s="11" t="s">
        <v>670</v>
      </c>
      <c r="AK1237" s="11" t="str">
        <f t="shared" si="386"/>
        <v>&lt;q=attr_atk&gt;&lt;c=A6EC41&gt;</v>
      </c>
      <c r="AL1237" s="11" t="str">
        <f ca="1" t="shared" si="387"/>
        <v>345%</v>
      </c>
      <c r="AM1237" s="11" t="s">
        <v>298</v>
      </c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 t="str">
        <f t="shared" si="378"/>
        <v>投掷铝热剂，附带燃烧效果</v>
      </c>
      <c r="BQ1237" s="11" t="str">
        <f ca="1" t="shared" si="366"/>
        <v>2级：造成伤害提升&lt;q=attr_atk&gt;&lt;c=A6EC41&gt;345%&lt;/c&gt;</v>
      </c>
      <c r="BR1237" s="1">
        <f t="shared" si="381"/>
        <v>2</v>
      </c>
      <c r="BS1237" s="1">
        <f t="shared" si="382"/>
        <v>202</v>
      </c>
      <c r="BT1237" s="1">
        <f>COUNTIF($BS$10:BS1237,601)</f>
        <v>26</v>
      </c>
      <c r="BU1237" s="1">
        <f t="shared" si="383"/>
        <v>0</v>
      </c>
    </row>
    <row r="1238" spans="2:73">
      <c r="B1238" s="1" t="str">
        <f t="shared" si="379"/>
        <v>SkillDescBrief4100702</v>
      </c>
      <c r="C1238" s="1" t="str">
        <f t="shared" si="380"/>
        <v>SkillDescDetail410070203</v>
      </c>
      <c r="D1238" s="3">
        <v>410070203</v>
      </c>
      <c r="E1238" s="3">
        <v>4100702</v>
      </c>
      <c r="F1238" s="3">
        <v>3</v>
      </c>
      <c r="G1238" s="3" t="s">
        <v>332</v>
      </c>
      <c r="H1238" s="3">
        <f ca="1">ROUND(_xlfn.XLOOKUP($F1238,$D$1:$D$5,$E$1:$E$5)*OFFSET(H1238,5-F1238,0)/0.05,0)*0.05</f>
        <v>3.7</v>
      </c>
      <c r="I1238" s="3" t="s">
        <v>333</v>
      </c>
      <c r="J1238" s="3">
        <v>1</v>
      </c>
      <c r="K1238" s="3" t="s">
        <v>334</v>
      </c>
      <c r="L1238" s="3"/>
      <c r="M1238" s="3"/>
      <c r="N1238" s="3"/>
      <c r="O1238" s="3"/>
      <c r="P1238" s="3"/>
      <c r="Q1238" s="3" t="s">
        <v>335</v>
      </c>
      <c r="R1238" s="3"/>
      <c r="S1238" s="3" t="str">
        <f ca="1">IF(H1238="","",$B$2&amp;G1238&amp;$B$2&amp;$B$1&amp;H1238)</f>
        <v>"AtkPower":3.7</v>
      </c>
      <c r="T1238" s="3" t="str">
        <f>IF(J1238="","",$B$2&amp;I1238&amp;$B$2&amp;$B$1&amp;J1238)</f>
        <v>"BuffAtkPower":1</v>
      </c>
      <c r="U1238" s="3" t="str">
        <f>IF(L1238="","",$B$2&amp;K1238&amp;$B$2&amp;$B$1&amp;L1238)</f>
        <v/>
      </c>
      <c r="V1238" s="3" t="str">
        <f>IF(N1238="","",$B$2&amp;M1238&amp;$B$2&amp;$B$1&amp;N1238)</f>
        <v/>
      </c>
      <c r="W1238" s="3" t="str">
        <f>IF(P1238="","",$B$2&amp;O1238&amp;$B$2&amp;$B$1&amp;P1238)</f>
        <v/>
      </c>
      <c r="X1238" s="3" t="str">
        <f>IF(R1238="","",$B$2&amp;Q1238&amp;$B$2&amp;$B$1&amp;R1238)</f>
        <v/>
      </c>
      <c r="Y1238" s="3" t="str">
        <f ca="1" t="shared" si="377"/>
        <v>{"AtkPower":3.7,"BuffAtkPower":1}</v>
      </c>
      <c r="Z1238" s="11" t="s">
        <v>677</v>
      </c>
      <c r="AA1238" s="11" t="str">
        <f ca="1" t="shared" si="369"/>
        <v>3级：造成伤害提升&lt;q=attr_atk&gt;&lt;c=A6EC41&gt;370%&lt;/c&gt;</v>
      </c>
      <c r="AB1238" s="11"/>
      <c r="AC1238" s="11"/>
      <c r="AD1238" s="11">
        <v>3</v>
      </c>
      <c r="AE1238" s="11"/>
      <c r="AF1238" s="11" t="s">
        <v>345</v>
      </c>
      <c r="AG1238" s="11"/>
      <c r="AH1238" s="11"/>
      <c r="AI1238" s="11"/>
      <c r="AJ1238" s="11" t="s">
        <v>670</v>
      </c>
      <c r="AK1238" s="11" t="str">
        <f t="shared" si="386"/>
        <v>&lt;q=attr_atk&gt;&lt;c=A6EC41&gt;</v>
      </c>
      <c r="AL1238" s="11" t="str">
        <f ca="1" t="shared" si="387"/>
        <v>370%</v>
      </c>
      <c r="AM1238" s="11" t="s">
        <v>298</v>
      </c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 t="str">
        <f t="shared" si="378"/>
        <v>投掷铝热剂，附带燃烧效果</v>
      </c>
      <c r="BQ1238" s="11" t="str">
        <f ca="1" t="shared" si="366"/>
        <v>3级：造成伤害提升&lt;q=attr_atk&gt;&lt;c=A6EC41&gt;370%&lt;/c&gt;</v>
      </c>
      <c r="BR1238" s="1">
        <f t="shared" si="381"/>
        <v>2</v>
      </c>
      <c r="BS1238" s="1">
        <f t="shared" si="382"/>
        <v>203</v>
      </c>
      <c r="BT1238" s="1">
        <f>COUNTIF($BS$10:BS1238,601)</f>
        <v>26</v>
      </c>
      <c r="BU1238" s="1">
        <f t="shared" si="383"/>
        <v>0</v>
      </c>
    </row>
    <row r="1239" spans="2:73">
      <c r="B1239" s="1" t="str">
        <f t="shared" si="379"/>
        <v>SkillDescBrief4100702</v>
      </c>
      <c r="C1239" s="1" t="str">
        <f t="shared" si="380"/>
        <v>SkillDescDetail410070204</v>
      </c>
      <c r="D1239" s="3">
        <v>410070204</v>
      </c>
      <c r="E1239" s="3">
        <v>4100702</v>
      </c>
      <c r="F1239" s="3">
        <v>4</v>
      </c>
      <c r="G1239" s="3" t="s">
        <v>332</v>
      </c>
      <c r="H1239" s="3">
        <f ca="1">ROUND(_xlfn.XLOOKUP($F1239,$D$1:$D$5,$E$1:$E$5)*OFFSET(H1239,5-F1239,0)/0.05,0)*0.05</f>
        <v>4.15</v>
      </c>
      <c r="I1239" s="3" t="s">
        <v>333</v>
      </c>
      <c r="J1239" s="3">
        <v>1</v>
      </c>
      <c r="K1239" s="3" t="s">
        <v>334</v>
      </c>
      <c r="L1239" s="3"/>
      <c r="M1239" s="3"/>
      <c r="N1239" s="3"/>
      <c r="O1239" s="3"/>
      <c r="P1239" s="3"/>
      <c r="Q1239" s="3" t="s">
        <v>335</v>
      </c>
      <c r="R1239" s="3"/>
      <c r="S1239" s="3" t="str">
        <f ca="1">IF(H1239="","",$B$2&amp;G1239&amp;$B$2&amp;$B$1&amp;H1239)</f>
        <v>"AtkPower":4.15</v>
      </c>
      <c r="T1239" s="3" t="str">
        <f>IF(J1239="","",$B$2&amp;I1239&amp;$B$2&amp;$B$1&amp;J1239)</f>
        <v>"BuffAtkPower":1</v>
      </c>
      <c r="U1239" s="3" t="str">
        <f>IF(L1239="","",$B$2&amp;K1239&amp;$B$2&amp;$B$1&amp;L1239)</f>
        <v/>
      </c>
      <c r="V1239" s="3" t="str">
        <f>IF(N1239="","",$B$2&amp;M1239&amp;$B$2&amp;$B$1&amp;N1239)</f>
        <v/>
      </c>
      <c r="W1239" s="3" t="str">
        <f>IF(P1239="","",$B$2&amp;O1239&amp;$B$2&amp;$B$1&amp;P1239)</f>
        <v/>
      </c>
      <c r="X1239" s="3" t="str">
        <f>IF(R1239="","",$B$2&amp;Q1239&amp;$B$2&amp;$B$1&amp;R1239)</f>
        <v/>
      </c>
      <c r="Y1239" s="3" t="str">
        <f ca="1" t="shared" si="377"/>
        <v>{"AtkPower":4.15,"BuffAtkPower":1}</v>
      </c>
      <c r="Z1239" s="11" t="s">
        <v>677</v>
      </c>
      <c r="AA1239" s="11" t="str">
        <f ca="1" t="shared" si="369"/>
        <v>4级：造成伤害提升&lt;q=attr_atk&gt;&lt;c=A6EC41&gt;415%&lt;/c&gt;</v>
      </c>
      <c r="AB1239" s="11"/>
      <c r="AC1239" s="11"/>
      <c r="AD1239" s="11">
        <v>4</v>
      </c>
      <c r="AE1239" s="11"/>
      <c r="AF1239" s="11" t="s">
        <v>345</v>
      </c>
      <c r="AG1239" s="11"/>
      <c r="AH1239" s="11"/>
      <c r="AI1239" s="11"/>
      <c r="AJ1239" s="11" t="s">
        <v>670</v>
      </c>
      <c r="AK1239" s="11" t="str">
        <f t="shared" si="386"/>
        <v>&lt;q=attr_atk&gt;&lt;c=A6EC41&gt;</v>
      </c>
      <c r="AL1239" s="11" t="str">
        <f ca="1" t="shared" si="387"/>
        <v>415%</v>
      </c>
      <c r="AM1239" s="11" t="s">
        <v>298</v>
      </c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 t="str">
        <f t="shared" si="378"/>
        <v>投掷铝热剂，附带燃烧效果</v>
      </c>
      <c r="BQ1239" s="11" t="str">
        <f ca="1" t="shared" si="366"/>
        <v>4级：造成伤害提升&lt;q=attr_atk&gt;&lt;c=A6EC41&gt;415%&lt;/c&gt;</v>
      </c>
      <c r="BR1239" s="1">
        <f t="shared" si="381"/>
        <v>2</v>
      </c>
      <c r="BS1239" s="1">
        <f t="shared" si="382"/>
        <v>204</v>
      </c>
      <c r="BT1239" s="1">
        <f>COUNTIF($BS$10:BS1239,601)</f>
        <v>26</v>
      </c>
      <c r="BU1239" s="1">
        <f t="shared" si="383"/>
        <v>0</v>
      </c>
    </row>
    <row r="1240" spans="2:73">
      <c r="B1240" s="1" t="str">
        <f t="shared" si="379"/>
        <v>SkillDescBrief4100702</v>
      </c>
      <c r="C1240" s="1" t="str">
        <f t="shared" si="380"/>
        <v>SkillDescDetail410070205</v>
      </c>
      <c r="D1240" s="3">
        <v>410070205</v>
      </c>
      <c r="E1240" s="3">
        <v>4100702</v>
      </c>
      <c r="F1240" s="3">
        <v>5</v>
      </c>
      <c r="G1240" s="3" t="s">
        <v>332</v>
      </c>
      <c r="H1240" s="3">
        <v>4.6</v>
      </c>
      <c r="I1240" s="3" t="s">
        <v>333</v>
      </c>
      <c r="J1240" s="3">
        <v>1</v>
      </c>
      <c r="K1240" s="3" t="s">
        <v>334</v>
      </c>
      <c r="L1240" s="3"/>
      <c r="M1240" s="3"/>
      <c r="N1240" s="3"/>
      <c r="O1240" s="3"/>
      <c r="P1240" s="3"/>
      <c r="Q1240" s="3" t="s">
        <v>335</v>
      </c>
      <c r="R1240" s="3"/>
      <c r="S1240" s="3" t="str">
        <f>IF(H1240="","",$B$2&amp;G1240&amp;$B$2&amp;$B$1&amp;H1240)</f>
        <v>"AtkPower":4.6</v>
      </c>
      <c r="T1240" s="3" t="str">
        <f>IF(J1240="","",$B$2&amp;I1240&amp;$B$2&amp;$B$1&amp;J1240)</f>
        <v>"BuffAtkPower":1</v>
      </c>
      <c r="U1240" s="3" t="str">
        <f>IF(L1240="","",$B$2&amp;K1240&amp;$B$2&amp;$B$1&amp;L1240)</f>
        <v/>
      </c>
      <c r="V1240" s="3" t="str">
        <f>IF(N1240="","",$B$2&amp;M1240&amp;$B$2&amp;$B$1&amp;N1240)</f>
        <v/>
      </c>
      <c r="W1240" s="3" t="str">
        <f>IF(P1240="","",$B$2&amp;O1240&amp;$B$2&amp;$B$1&amp;P1240)</f>
        <v/>
      </c>
      <c r="X1240" s="3" t="str">
        <f>IF(R1240="","",$B$2&amp;Q1240&amp;$B$2&amp;$B$1&amp;R1240)</f>
        <v/>
      </c>
      <c r="Y1240" s="3" t="str">
        <f t="shared" si="377"/>
        <v>{"AtkPower":4.6,"BuffAtkPower":1}</v>
      </c>
      <c r="Z1240" s="11" t="s">
        <v>677</v>
      </c>
      <c r="AA1240" s="11" t="str">
        <f t="shared" si="369"/>
        <v>5级：造成伤害提升&lt;q=attr_atk&gt;&lt;c=A6EC41&gt;460%&lt;/c&gt;</v>
      </c>
      <c r="AB1240" s="11"/>
      <c r="AC1240" s="11"/>
      <c r="AD1240" s="11">
        <v>5</v>
      </c>
      <c r="AE1240" s="11"/>
      <c r="AF1240" s="11" t="s">
        <v>345</v>
      </c>
      <c r="AG1240" s="11"/>
      <c r="AH1240" s="11"/>
      <c r="AI1240" s="11"/>
      <c r="AJ1240" s="11" t="s">
        <v>670</v>
      </c>
      <c r="AK1240" s="11" t="str">
        <f t="shared" si="386"/>
        <v>&lt;q=attr_atk&gt;&lt;c=A6EC41&gt;</v>
      </c>
      <c r="AL1240" s="11" t="str">
        <f t="shared" si="387"/>
        <v>460%</v>
      </c>
      <c r="AM1240" s="11" t="s">
        <v>298</v>
      </c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 t="str">
        <f t="shared" si="378"/>
        <v>投掷铝热剂，附带燃烧效果</v>
      </c>
      <c r="BQ1240" s="11" t="str">
        <f t="shared" si="366"/>
        <v>5级：造成伤害提升&lt;q=attr_atk&gt;&lt;c=A6EC41&gt;460%&lt;/c&gt;</v>
      </c>
      <c r="BR1240" s="1">
        <f t="shared" si="381"/>
        <v>2</v>
      </c>
      <c r="BS1240" s="1">
        <f t="shared" si="382"/>
        <v>205</v>
      </c>
      <c r="BT1240" s="1">
        <f>COUNTIF($BS$10:BS1240,601)</f>
        <v>26</v>
      </c>
      <c r="BU1240" s="1">
        <f t="shared" si="383"/>
        <v>0</v>
      </c>
    </row>
    <row r="1241" spans="2:73">
      <c r="B1241" s="1" t="str">
        <f t="shared" si="379"/>
        <v>SkillDescBrief// 经营被动</v>
      </c>
      <c r="C1241" s="1" t="str">
        <f t="shared" si="380"/>
        <v>SkillDescDetail// 经营被动</v>
      </c>
      <c r="D1241" s="7" t="s">
        <v>71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 t="str">
        <f t="shared" si="377"/>
        <v/>
      </c>
      <c r="Z1241" s="10" t="s">
        <v>336</v>
      </c>
      <c r="AA1241" s="10" t="str">
        <f t="shared" si="369"/>
        <v/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 t="str">
        <f t="shared" si="378"/>
        <v/>
      </c>
      <c r="BQ1241" s="10" t="str">
        <f t="shared" si="366"/>
        <v/>
      </c>
      <c r="BR1241" s="1">
        <f t="shared" si="381"/>
        <v>0</v>
      </c>
      <c r="BS1241" s="1">
        <f t="shared" si="382"/>
        <v>0</v>
      </c>
      <c r="BT1241" s="1">
        <f>COUNTIF($BS$10:BS1241,601)</f>
        <v>26</v>
      </c>
      <c r="BU1241" s="1">
        <f t="shared" si="383"/>
        <v>0</v>
      </c>
    </row>
    <row r="1242" spans="2:73">
      <c r="B1242" s="1" t="str">
        <f t="shared" si="379"/>
        <v>SkillDescBrief4100703</v>
      </c>
      <c r="C1242" s="1" t="str">
        <f t="shared" si="380"/>
        <v>SkillDescDetail410070301</v>
      </c>
      <c r="D1242" s="3">
        <v>410070301</v>
      </c>
      <c r="E1242" s="3">
        <v>4100703</v>
      </c>
      <c r="F1242" s="3">
        <v>1</v>
      </c>
      <c r="G1242" s="3" t="s">
        <v>332</v>
      </c>
      <c r="H1242" s="3"/>
      <c r="I1242" s="3" t="s">
        <v>333</v>
      </c>
      <c r="J1242" s="3"/>
      <c r="K1242" s="3" t="s">
        <v>334</v>
      </c>
      <c r="L1242" s="3"/>
      <c r="M1242" s="3"/>
      <c r="N1242" s="3"/>
      <c r="O1242" s="3"/>
      <c r="P1242" s="3"/>
      <c r="Q1242" s="3" t="s">
        <v>335</v>
      </c>
      <c r="R1242" s="3"/>
      <c r="S1242" s="3" t="str">
        <f>IF(H1242="","",$B$2&amp;G1242&amp;$B$2&amp;$B$1&amp;H1242)</f>
        <v/>
      </c>
      <c r="T1242" s="3" t="str">
        <f>IF(J1242="","",$B$2&amp;I1242&amp;$B$2&amp;$B$1&amp;J1242)</f>
        <v/>
      </c>
      <c r="U1242" s="3" t="str">
        <f>IF(L1242="","",$B$2&amp;K1242&amp;$B$2&amp;$B$1&amp;L1242)</f>
        <v/>
      </c>
      <c r="V1242" s="3" t="str">
        <f>IF(N1242="","",$B$2&amp;M1242&amp;$B$2&amp;$B$1&amp;N1242)</f>
        <v/>
      </c>
      <c r="W1242" s="3" t="str">
        <f>IF(P1242="","",$B$2&amp;O1242&amp;$B$2&amp;$B$1&amp;P1242)</f>
        <v/>
      </c>
      <c r="X1242" s="3" t="str">
        <f>IF(R1242="","",$B$2&amp;Q1242&amp;$B$2&amp;$B$1&amp;R1242)</f>
        <v/>
      </c>
      <c r="Y1242" s="3" t="str">
        <f t="shared" si="377"/>
        <v>{}</v>
      </c>
      <c r="Z1242" s="11" t="s">
        <v>358</v>
      </c>
      <c r="AA1242" s="11" t="str">
        <f t="shared" si="369"/>
        <v>放置在产业中时，产业收入提高&lt;c=A6EC41&gt;2&lt;/c&gt;倍，产业升级消耗减少&lt;c=A6EC41&gt;2&lt;/c&gt;倍</v>
      </c>
      <c r="AB1242" s="11"/>
      <c r="AC1242" s="11"/>
      <c r="AD1242" s="11"/>
      <c r="AE1242" s="11"/>
      <c r="AF1242" s="11"/>
      <c r="AG1242" s="11"/>
      <c r="AH1242" s="11"/>
      <c r="AI1242" s="11"/>
      <c r="AJ1242" s="11" t="s">
        <v>359</v>
      </c>
      <c r="AK1242" s="11" t="str">
        <f t="shared" ref="AK1242:AK1246" si="388">$B$6</f>
        <v>&lt;c=A6EC41&gt;</v>
      </c>
      <c r="AL1242" s="11">
        <v>2</v>
      </c>
      <c r="AM1242" s="11" t="s">
        <v>298</v>
      </c>
      <c r="AN1242" s="11" t="s">
        <v>360</v>
      </c>
      <c r="AO1242" s="11" t="s">
        <v>304</v>
      </c>
      <c r="AP1242" s="11">
        <v>2</v>
      </c>
      <c r="AQ1242" s="11" t="s">
        <v>298</v>
      </c>
      <c r="AR1242" s="11" t="s">
        <v>361</v>
      </c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 t="str">
        <f t="shared" si="378"/>
        <v>使产业收入提高，升级消耗减少</v>
      </c>
      <c r="BQ1242" s="11" t="str">
        <f t="shared" si="366"/>
        <v>放置在产业中时，产业收入提高&lt;c=A6EC41&gt;2&lt;/c&gt;倍，产业升级消耗减少&lt;c=A6EC41&gt;2&lt;/c&gt;倍</v>
      </c>
      <c r="BR1242" s="1">
        <f t="shared" si="381"/>
        <v>3</v>
      </c>
      <c r="BS1242" s="1">
        <f t="shared" si="382"/>
        <v>301</v>
      </c>
      <c r="BT1242" s="1">
        <f>COUNTIF($BS$10:BS1242,601)</f>
        <v>26</v>
      </c>
      <c r="BU1242" s="1">
        <f t="shared" si="383"/>
        <v>0</v>
      </c>
    </row>
    <row r="1243" spans="2:73">
      <c r="B1243" s="1" t="str">
        <f t="shared" si="379"/>
        <v>SkillDescBrief4100703</v>
      </c>
      <c r="C1243" s="1" t="str">
        <f t="shared" si="380"/>
        <v>SkillDescDetail410070302</v>
      </c>
      <c r="D1243" s="3">
        <v>410070302</v>
      </c>
      <c r="E1243" s="3">
        <v>4100703</v>
      </c>
      <c r="F1243" s="3">
        <v>2</v>
      </c>
      <c r="G1243" s="3" t="s">
        <v>332</v>
      </c>
      <c r="H1243" s="3"/>
      <c r="I1243" s="3" t="s">
        <v>333</v>
      </c>
      <c r="J1243" s="3"/>
      <c r="K1243" s="3" t="s">
        <v>334</v>
      </c>
      <c r="L1243" s="3"/>
      <c r="M1243" s="3"/>
      <c r="N1243" s="3"/>
      <c r="O1243" s="3"/>
      <c r="P1243" s="3"/>
      <c r="Q1243" s="3" t="s">
        <v>335</v>
      </c>
      <c r="R1243" s="3"/>
      <c r="S1243" s="3" t="str">
        <f>IF(H1243="","",$B$2&amp;G1243&amp;$B$2&amp;$B$1&amp;H1243)</f>
        <v/>
      </c>
      <c r="T1243" s="3" t="str">
        <f>IF(J1243="","",$B$2&amp;I1243&amp;$B$2&amp;$B$1&amp;J1243)</f>
        <v/>
      </c>
      <c r="U1243" s="3" t="str">
        <f>IF(L1243="","",$B$2&amp;K1243&amp;$B$2&amp;$B$1&amp;L1243)</f>
        <v/>
      </c>
      <c r="V1243" s="3" t="str">
        <f>IF(N1243="","",$B$2&amp;M1243&amp;$B$2&amp;$B$1&amp;N1243)</f>
        <v/>
      </c>
      <c r="W1243" s="3" t="str">
        <f>IF(P1243="","",$B$2&amp;O1243&amp;$B$2&amp;$B$1&amp;P1243)</f>
        <v/>
      </c>
      <c r="X1243" s="3" t="str">
        <f>IF(R1243="","",$B$2&amp;Q1243&amp;$B$2&amp;$B$1&amp;R1243)</f>
        <v/>
      </c>
      <c r="Y1243" s="3" t="str">
        <f t="shared" si="377"/>
        <v>{}</v>
      </c>
      <c r="Z1243" s="11" t="s">
        <v>358</v>
      </c>
      <c r="AA1243" s="11" t="str">
        <f t="shared" si="369"/>
        <v>2级：放置在产业中时，产业收入提高&lt;c=A6EC41&gt;8&lt;/c&gt;倍，产业升级消耗减少&lt;c=A6EC41&gt;8&lt;/c&gt;倍</v>
      </c>
      <c r="AB1243" s="11"/>
      <c r="AC1243" s="11"/>
      <c r="AD1243" s="11">
        <v>2</v>
      </c>
      <c r="AE1243" s="11"/>
      <c r="AF1243" s="11" t="s">
        <v>345</v>
      </c>
      <c r="AG1243" s="11"/>
      <c r="AH1243" s="11"/>
      <c r="AI1243" s="11"/>
      <c r="AJ1243" s="11" t="s">
        <v>359</v>
      </c>
      <c r="AK1243" s="11" t="str">
        <f t="shared" si="388"/>
        <v>&lt;c=A6EC41&gt;</v>
      </c>
      <c r="AL1243" s="11">
        <f>AL1242*4</f>
        <v>8</v>
      </c>
      <c r="AM1243" s="11" t="s">
        <v>298</v>
      </c>
      <c r="AN1243" s="11" t="s">
        <v>360</v>
      </c>
      <c r="AO1243" s="11" t="s">
        <v>304</v>
      </c>
      <c r="AP1243" s="11">
        <f>AP1242*4</f>
        <v>8</v>
      </c>
      <c r="AQ1243" s="11" t="s">
        <v>298</v>
      </c>
      <c r="AR1243" s="11" t="s">
        <v>361</v>
      </c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 t="str">
        <f t="shared" si="378"/>
        <v>使产业收入提高，升级消耗减少</v>
      </c>
      <c r="BQ1243" s="11" t="str">
        <f t="shared" si="366"/>
        <v>2级：放置在产业中时，产业收入提高&lt;c=A6EC41&gt;8&lt;/c&gt;倍，产业升级消耗减少&lt;c=A6EC41&gt;8&lt;/c&gt;倍</v>
      </c>
      <c r="BR1243" s="1">
        <f t="shared" si="381"/>
        <v>3</v>
      </c>
      <c r="BS1243" s="1">
        <f t="shared" si="382"/>
        <v>302</v>
      </c>
      <c r="BT1243" s="1">
        <f>COUNTIF($BS$10:BS1243,601)</f>
        <v>26</v>
      </c>
      <c r="BU1243" s="1">
        <f t="shared" si="383"/>
        <v>0</v>
      </c>
    </row>
    <row r="1244" spans="2:73">
      <c r="B1244" s="1" t="str">
        <f t="shared" si="379"/>
        <v>SkillDescBrief4100703</v>
      </c>
      <c r="C1244" s="1" t="str">
        <f t="shared" si="380"/>
        <v>SkillDescDetail410070303</v>
      </c>
      <c r="D1244" s="3">
        <v>410070303</v>
      </c>
      <c r="E1244" s="3">
        <v>4100703</v>
      </c>
      <c r="F1244" s="3">
        <v>3</v>
      </c>
      <c r="G1244" s="3" t="s">
        <v>332</v>
      </c>
      <c r="H1244" s="3"/>
      <c r="I1244" s="3" t="s">
        <v>333</v>
      </c>
      <c r="J1244" s="3"/>
      <c r="K1244" s="3" t="s">
        <v>334</v>
      </c>
      <c r="L1244" s="3"/>
      <c r="M1244" s="3"/>
      <c r="N1244" s="3"/>
      <c r="O1244" s="3"/>
      <c r="P1244" s="3"/>
      <c r="Q1244" s="3" t="s">
        <v>335</v>
      </c>
      <c r="R1244" s="3"/>
      <c r="S1244" s="3" t="str">
        <f>IF(H1244="","",$B$2&amp;G1244&amp;$B$2&amp;$B$1&amp;H1244)</f>
        <v/>
      </c>
      <c r="T1244" s="3" t="str">
        <f>IF(J1244="","",$B$2&amp;I1244&amp;$B$2&amp;$B$1&amp;J1244)</f>
        <v/>
      </c>
      <c r="U1244" s="3" t="str">
        <f>IF(L1244="","",$B$2&amp;K1244&amp;$B$2&amp;$B$1&amp;L1244)</f>
        <v/>
      </c>
      <c r="V1244" s="3" t="str">
        <f>IF(N1244="","",$B$2&amp;M1244&amp;$B$2&amp;$B$1&amp;N1244)</f>
        <v/>
      </c>
      <c r="W1244" s="3" t="str">
        <f>IF(P1244="","",$B$2&amp;O1244&amp;$B$2&amp;$B$1&amp;P1244)</f>
        <v/>
      </c>
      <c r="X1244" s="3" t="str">
        <f>IF(R1244="","",$B$2&amp;Q1244&amp;$B$2&amp;$B$1&amp;R1244)</f>
        <v/>
      </c>
      <c r="Y1244" s="3" t="str">
        <f t="shared" si="377"/>
        <v>{}</v>
      </c>
      <c r="Z1244" s="11" t="s">
        <v>358</v>
      </c>
      <c r="AA1244" s="11" t="str">
        <f t="shared" si="369"/>
        <v>3级：放置在产业中时，产业收入提高&lt;c=A6EC41&gt;32&lt;/c&gt;倍，产业升级消耗减少&lt;c=A6EC41&gt;32&lt;/c&gt;倍</v>
      </c>
      <c r="AB1244" s="11"/>
      <c r="AC1244" s="11"/>
      <c r="AD1244" s="11">
        <v>3</v>
      </c>
      <c r="AE1244" s="11"/>
      <c r="AF1244" s="11" t="s">
        <v>345</v>
      </c>
      <c r="AG1244" s="11"/>
      <c r="AH1244" s="11"/>
      <c r="AI1244" s="11"/>
      <c r="AJ1244" s="11" t="s">
        <v>359</v>
      </c>
      <c r="AK1244" s="11" t="str">
        <f t="shared" si="388"/>
        <v>&lt;c=A6EC41&gt;</v>
      </c>
      <c r="AL1244" s="11">
        <f>AL1243*4</f>
        <v>32</v>
      </c>
      <c r="AM1244" s="11" t="s">
        <v>298</v>
      </c>
      <c r="AN1244" s="11" t="s">
        <v>360</v>
      </c>
      <c r="AO1244" s="11" t="s">
        <v>304</v>
      </c>
      <c r="AP1244" s="11">
        <f>AP1243*4</f>
        <v>32</v>
      </c>
      <c r="AQ1244" s="11" t="s">
        <v>298</v>
      </c>
      <c r="AR1244" s="11" t="s">
        <v>361</v>
      </c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 t="str">
        <f t="shared" si="378"/>
        <v>使产业收入提高，升级消耗减少</v>
      </c>
      <c r="BQ1244" s="11" t="str">
        <f t="shared" si="366"/>
        <v>3级：放置在产业中时，产业收入提高&lt;c=A6EC41&gt;32&lt;/c&gt;倍，产业升级消耗减少&lt;c=A6EC41&gt;32&lt;/c&gt;倍</v>
      </c>
      <c r="BR1244" s="1">
        <f t="shared" si="381"/>
        <v>3</v>
      </c>
      <c r="BS1244" s="1">
        <f t="shared" si="382"/>
        <v>303</v>
      </c>
      <c r="BT1244" s="1">
        <f>COUNTIF($BS$10:BS1244,601)</f>
        <v>26</v>
      </c>
      <c r="BU1244" s="1">
        <f t="shared" si="383"/>
        <v>0</v>
      </c>
    </row>
    <row r="1245" spans="2:73">
      <c r="B1245" s="1" t="str">
        <f t="shared" si="379"/>
        <v>SkillDescBrief4100703</v>
      </c>
      <c r="C1245" s="1" t="str">
        <f t="shared" si="380"/>
        <v>SkillDescDetail410070304</v>
      </c>
      <c r="D1245" s="3">
        <v>410070304</v>
      </c>
      <c r="E1245" s="3">
        <v>4100703</v>
      </c>
      <c r="F1245" s="3">
        <v>4</v>
      </c>
      <c r="G1245" s="3" t="s">
        <v>332</v>
      </c>
      <c r="H1245" s="3"/>
      <c r="I1245" s="3" t="s">
        <v>333</v>
      </c>
      <c r="J1245" s="3"/>
      <c r="K1245" s="3" t="s">
        <v>334</v>
      </c>
      <c r="L1245" s="3"/>
      <c r="M1245" s="3"/>
      <c r="N1245" s="3"/>
      <c r="O1245" s="3"/>
      <c r="P1245" s="3"/>
      <c r="Q1245" s="3" t="s">
        <v>335</v>
      </c>
      <c r="R1245" s="3"/>
      <c r="S1245" s="3" t="str">
        <f>IF(H1245="","",$B$2&amp;G1245&amp;$B$2&amp;$B$1&amp;H1245)</f>
        <v/>
      </c>
      <c r="T1245" s="3" t="str">
        <f>IF(J1245="","",$B$2&amp;I1245&amp;$B$2&amp;$B$1&amp;J1245)</f>
        <v/>
      </c>
      <c r="U1245" s="3" t="str">
        <f>IF(L1245="","",$B$2&amp;K1245&amp;$B$2&amp;$B$1&amp;L1245)</f>
        <v/>
      </c>
      <c r="V1245" s="3" t="str">
        <f>IF(N1245="","",$B$2&amp;M1245&amp;$B$2&amp;$B$1&amp;N1245)</f>
        <v/>
      </c>
      <c r="W1245" s="3" t="str">
        <f>IF(P1245="","",$B$2&amp;O1245&amp;$B$2&amp;$B$1&amp;P1245)</f>
        <v/>
      </c>
      <c r="X1245" s="3" t="str">
        <f>IF(R1245="","",$B$2&amp;Q1245&amp;$B$2&amp;$B$1&amp;R1245)</f>
        <v/>
      </c>
      <c r="Y1245" s="3" t="str">
        <f t="shared" si="377"/>
        <v>{}</v>
      </c>
      <c r="Z1245" s="11" t="s">
        <v>358</v>
      </c>
      <c r="AA1245" s="11" t="str">
        <f t="shared" si="369"/>
        <v>4级：放置在产业中时，产业收入提高&lt;c=A6EC41&gt;64&lt;/c&gt;倍，产业升级消耗减少&lt;c=A6EC41&gt;64&lt;/c&gt;倍</v>
      </c>
      <c r="AB1245" s="11"/>
      <c r="AC1245" s="11"/>
      <c r="AD1245" s="11">
        <v>4</v>
      </c>
      <c r="AE1245" s="11"/>
      <c r="AF1245" s="11" t="s">
        <v>345</v>
      </c>
      <c r="AG1245" s="11"/>
      <c r="AH1245" s="11"/>
      <c r="AI1245" s="11"/>
      <c r="AJ1245" s="11" t="s">
        <v>359</v>
      </c>
      <c r="AK1245" s="11" t="str">
        <f t="shared" si="388"/>
        <v>&lt;c=A6EC41&gt;</v>
      </c>
      <c r="AL1245" s="11">
        <v>64</v>
      </c>
      <c r="AM1245" s="11" t="s">
        <v>298</v>
      </c>
      <c r="AN1245" s="11" t="s">
        <v>360</v>
      </c>
      <c r="AO1245" s="11" t="s">
        <v>304</v>
      </c>
      <c r="AP1245" s="11">
        <v>64</v>
      </c>
      <c r="AQ1245" s="11" t="s">
        <v>298</v>
      </c>
      <c r="AR1245" s="11" t="s">
        <v>361</v>
      </c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 t="str">
        <f t="shared" si="378"/>
        <v>使产业收入提高，升级消耗减少</v>
      </c>
      <c r="BQ1245" s="11" t="str">
        <f t="shared" si="366"/>
        <v>4级：放置在产业中时，产业收入提高&lt;c=A6EC41&gt;64&lt;/c&gt;倍，产业升级消耗减少&lt;c=A6EC41&gt;64&lt;/c&gt;倍</v>
      </c>
      <c r="BR1245" s="1">
        <f t="shared" si="381"/>
        <v>3</v>
      </c>
      <c r="BS1245" s="1">
        <f t="shared" si="382"/>
        <v>304</v>
      </c>
      <c r="BT1245" s="1">
        <f>COUNTIF($BS$10:BS1245,601)</f>
        <v>26</v>
      </c>
      <c r="BU1245" s="1">
        <f t="shared" si="383"/>
        <v>0</v>
      </c>
    </row>
    <row r="1246" spans="2:73">
      <c r="B1246" s="1" t="str">
        <f t="shared" si="379"/>
        <v>SkillDescBrief4100703</v>
      </c>
      <c r="C1246" s="1" t="str">
        <f t="shared" si="380"/>
        <v>SkillDescDetail410070305</v>
      </c>
      <c r="D1246" s="3">
        <v>410070305</v>
      </c>
      <c r="E1246" s="3">
        <v>4100703</v>
      </c>
      <c r="F1246" s="3">
        <v>5</v>
      </c>
      <c r="G1246" s="3" t="s">
        <v>332</v>
      </c>
      <c r="H1246" s="3"/>
      <c r="I1246" s="3" t="s">
        <v>333</v>
      </c>
      <c r="J1246" s="3"/>
      <c r="K1246" s="3" t="s">
        <v>334</v>
      </c>
      <c r="L1246" s="3"/>
      <c r="M1246" s="3"/>
      <c r="N1246" s="3"/>
      <c r="O1246" s="3"/>
      <c r="P1246" s="3"/>
      <c r="Q1246" s="3" t="s">
        <v>335</v>
      </c>
      <c r="R1246" s="3"/>
      <c r="S1246" s="3" t="str">
        <f>IF(H1246="","",$B$2&amp;G1246&amp;$B$2&amp;$B$1&amp;H1246)</f>
        <v/>
      </c>
      <c r="T1246" s="3" t="str">
        <f>IF(J1246="","",$B$2&amp;I1246&amp;$B$2&amp;$B$1&amp;J1246)</f>
        <v/>
      </c>
      <c r="U1246" s="3" t="str">
        <f>IF(L1246="","",$B$2&amp;K1246&amp;$B$2&amp;$B$1&amp;L1246)</f>
        <v/>
      </c>
      <c r="V1246" s="3" t="str">
        <f>IF(N1246="","",$B$2&amp;M1246&amp;$B$2&amp;$B$1&amp;N1246)</f>
        <v/>
      </c>
      <c r="W1246" s="3" t="str">
        <f>IF(P1246="","",$B$2&amp;O1246&amp;$B$2&amp;$B$1&amp;P1246)</f>
        <v/>
      </c>
      <c r="X1246" s="3" t="str">
        <f>IF(R1246="","",$B$2&amp;Q1246&amp;$B$2&amp;$B$1&amp;R1246)</f>
        <v/>
      </c>
      <c r="Y1246" s="3" t="str">
        <f t="shared" si="377"/>
        <v>{}</v>
      </c>
      <c r="Z1246" s="11" t="s">
        <v>358</v>
      </c>
      <c r="AA1246" s="11" t="str">
        <f t="shared" si="369"/>
        <v>5级：放置在产业中时，产业收入提高&lt;c=A6EC41&gt;128&lt;/c&gt;倍，产业升级消耗减少&lt;c=A6EC41&gt;128&lt;/c&gt;倍</v>
      </c>
      <c r="AB1246" s="11"/>
      <c r="AC1246" s="11"/>
      <c r="AD1246" s="11">
        <v>5</v>
      </c>
      <c r="AE1246" s="11"/>
      <c r="AF1246" s="11" t="s">
        <v>345</v>
      </c>
      <c r="AG1246" s="11"/>
      <c r="AH1246" s="11"/>
      <c r="AI1246" s="11"/>
      <c r="AJ1246" s="11" t="s">
        <v>359</v>
      </c>
      <c r="AK1246" s="11" t="str">
        <f t="shared" si="388"/>
        <v>&lt;c=A6EC41&gt;</v>
      </c>
      <c r="AL1246" s="11">
        <v>128</v>
      </c>
      <c r="AM1246" s="11" t="s">
        <v>298</v>
      </c>
      <c r="AN1246" s="11" t="s">
        <v>360</v>
      </c>
      <c r="AO1246" s="11" t="s">
        <v>304</v>
      </c>
      <c r="AP1246" s="11">
        <v>128</v>
      </c>
      <c r="AQ1246" s="11" t="s">
        <v>298</v>
      </c>
      <c r="AR1246" s="11" t="s">
        <v>361</v>
      </c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 t="str">
        <f t="shared" si="378"/>
        <v>使产业收入提高，升级消耗减少</v>
      </c>
      <c r="BQ1246" s="11" t="str">
        <f t="shared" si="366"/>
        <v>5级：放置在产业中时，产业收入提高&lt;c=A6EC41&gt;128&lt;/c&gt;倍，产业升级消耗减少&lt;c=A6EC41&gt;128&lt;/c&gt;倍</v>
      </c>
      <c r="BR1246" s="1">
        <f t="shared" si="381"/>
        <v>3</v>
      </c>
      <c r="BS1246" s="1">
        <f t="shared" si="382"/>
        <v>305</v>
      </c>
      <c r="BT1246" s="1">
        <f>COUNTIF($BS$10:BS1246,601)</f>
        <v>26</v>
      </c>
      <c r="BU1246" s="1">
        <f t="shared" si="383"/>
        <v>0</v>
      </c>
    </row>
    <row r="1247" spans="2:73">
      <c r="B1247" s="1" t="str">
        <f t="shared" si="379"/>
        <v>SkillDescBrief// 战斗被动</v>
      </c>
      <c r="C1247" s="1" t="str">
        <f t="shared" si="380"/>
        <v>SkillDescDetail// 战斗被动1</v>
      </c>
      <c r="D1247" s="7" t="s">
        <v>337</v>
      </c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 t="str">
        <f t="shared" si="377"/>
        <v/>
      </c>
      <c r="Z1247" s="10" t="s">
        <v>336</v>
      </c>
      <c r="AA1247" s="10" t="str">
        <f t="shared" si="369"/>
        <v/>
      </c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 t="str">
        <f t="shared" si="378"/>
        <v/>
      </c>
      <c r="BQ1247" s="10" t="str">
        <f t="shared" si="366"/>
        <v/>
      </c>
      <c r="BR1247" s="1">
        <f t="shared" si="381"/>
        <v>0</v>
      </c>
      <c r="BS1247" s="1">
        <f t="shared" si="382"/>
        <v>0</v>
      </c>
      <c r="BT1247" s="1">
        <f>COUNTIF($BS$10:BS1247,601)</f>
        <v>26</v>
      </c>
      <c r="BU1247" s="1">
        <f t="shared" si="383"/>
        <v>0</v>
      </c>
    </row>
    <row r="1248" spans="2:73">
      <c r="B1248" s="1" t="str">
        <f t="shared" si="379"/>
        <v>SkillDescBrief4100704</v>
      </c>
      <c r="C1248" s="1" t="str">
        <f t="shared" si="380"/>
        <v>SkillDescDetail410070401</v>
      </c>
      <c r="D1248" s="3">
        <v>410070401</v>
      </c>
      <c r="E1248" s="3">
        <v>4100704</v>
      </c>
      <c r="F1248" s="3">
        <v>1</v>
      </c>
      <c r="G1248" s="3" t="s">
        <v>332</v>
      </c>
      <c r="H1248" s="3">
        <v>0.03</v>
      </c>
      <c r="I1248" s="3" t="s">
        <v>333</v>
      </c>
      <c r="J1248" s="3">
        <v>1</v>
      </c>
      <c r="K1248" s="3" t="s">
        <v>334</v>
      </c>
      <c r="L1248" s="3">
        <v>1</v>
      </c>
      <c r="M1248" s="3"/>
      <c r="N1248" s="3"/>
      <c r="O1248" s="3"/>
      <c r="P1248" s="3"/>
      <c r="Q1248" s="3" t="s">
        <v>335</v>
      </c>
      <c r="R1248" s="3"/>
      <c r="S1248" s="3" t="str">
        <f>IF(H1248="","",$B$2&amp;G1248&amp;$B$2&amp;$B$1&amp;H1248)</f>
        <v>"AtkPower":0.03</v>
      </c>
      <c r="T1248" s="3" t="str">
        <f>IF(J1248="","",$B$2&amp;I1248&amp;$B$2&amp;$B$1&amp;J1248)</f>
        <v>"BuffAtkPower":1</v>
      </c>
      <c r="U1248" s="3" t="str">
        <f>IF(L1248="","",$B$2&amp;K1248&amp;$B$2&amp;$B$1&amp;L1248)</f>
        <v>"BuffPower":1</v>
      </c>
      <c r="V1248" s="3" t="str">
        <f>IF(N1248="","",$B$2&amp;M1248&amp;$B$2&amp;$B$1&amp;N1248)</f>
        <v/>
      </c>
      <c r="W1248" s="3" t="str">
        <f>IF(P1248="","",$B$2&amp;O1248&amp;$B$2&amp;$B$1&amp;P1248)</f>
        <v/>
      </c>
      <c r="X1248" s="3" t="str">
        <f>IF(R1248="","",$B$2&amp;Q1248&amp;$B$2&amp;$B$1&amp;R1248)</f>
        <v/>
      </c>
      <c r="Y1248" s="3" t="str">
        <f t="shared" si="377"/>
        <v>{"AtkPower":0.03,"BuffAtkPower":1,"BuffPower":1}</v>
      </c>
      <c r="Z1248" s="11" t="s">
        <v>681</v>
      </c>
      <c r="AA1248" s="11" t="str">
        <f t="shared" si="369"/>
        <v>暴击率提高&lt;c=A6EC41&gt;3%&lt;/c&gt;，并使核心技能附带&lt;c=A6EC41&gt;1&lt;/c&gt;层燃烧效果</v>
      </c>
      <c r="AB1248" s="11"/>
      <c r="AC1248" s="11"/>
      <c r="AD1248" s="11"/>
      <c r="AE1248" s="11"/>
      <c r="AF1248" s="11"/>
      <c r="AG1248" s="11"/>
      <c r="AH1248" s="11"/>
      <c r="AI1248" s="11"/>
      <c r="AJ1248" s="11" t="s">
        <v>682</v>
      </c>
      <c r="AK1248" s="11" t="str">
        <f t="shared" ref="AK1248:AK1252" si="389">$B$6</f>
        <v>&lt;c=A6EC41&gt;</v>
      </c>
      <c r="AL1248" s="11" t="str">
        <f t="shared" ref="AL1248:AL1252" si="390">ROUND($H1248*100,2)&amp;"%"</f>
        <v>3%</v>
      </c>
      <c r="AM1248" s="11" t="s">
        <v>298</v>
      </c>
      <c r="AN1248" s="11" t="s">
        <v>683</v>
      </c>
      <c r="AO1248" s="11" t="str">
        <f>$B$6</f>
        <v>&lt;c=A6EC41&gt;</v>
      </c>
      <c r="AP1248" s="12">
        <v>1</v>
      </c>
      <c r="AQ1248" s="11" t="s">
        <v>298</v>
      </c>
      <c r="AR1248" s="11" t="s">
        <v>396</v>
      </c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 t="str">
        <f t="shared" si="378"/>
        <v>暴击率提高，使核心技能附带燃烧效果</v>
      </c>
      <c r="BQ1248" s="11" t="str">
        <f t="shared" si="366"/>
        <v>暴击率提高&lt;c=A6EC41&gt;3%&lt;/c&gt;，并使核心技能附带&lt;c=A6EC41&gt;1&lt;/c&gt;层燃烧效果</v>
      </c>
      <c r="BR1248" s="1">
        <f t="shared" si="381"/>
        <v>4</v>
      </c>
      <c r="BS1248" s="1">
        <f t="shared" si="382"/>
        <v>401</v>
      </c>
      <c r="BT1248" s="1">
        <f>COUNTIF($BS$10:BS1248,601)</f>
        <v>26</v>
      </c>
      <c r="BU1248" s="1">
        <f t="shared" si="383"/>
        <v>0</v>
      </c>
    </row>
    <row r="1249" spans="2:73">
      <c r="B1249" s="1" t="str">
        <f t="shared" si="379"/>
        <v>SkillDescBrief4100704</v>
      </c>
      <c r="C1249" s="1" t="str">
        <f t="shared" si="380"/>
        <v>SkillDescDetail410070402</v>
      </c>
      <c r="D1249" s="3">
        <v>410070402</v>
      </c>
      <c r="E1249" s="3">
        <v>4100704</v>
      </c>
      <c r="F1249" s="3">
        <v>2</v>
      </c>
      <c r="G1249" s="3" t="s">
        <v>332</v>
      </c>
      <c r="H1249" s="3">
        <v>0.04</v>
      </c>
      <c r="I1249" s="3" t="s">
        <v>333</v>
      </c>
      <c r="J1249" s="3">
        <v>1</v>
      </c>
      <c r="K1249" s="3" t="s">
        <v>334</v>
      </c>
      <c r="L1249" s="3">
        <v>1</v>
      </c>
      <c r="M1249" s="3"/>
      <c r="N1249" s="3"/>
      <c r="O1249" s="3"/>
      <c r="P1249" s="3"/>
      <c r="Q1249" s="3" t="s">
        <v>335</v>
      </c>
      <c r="R1249" s="3"/>
      <c r="S1249" s="3" t="str">
        <f>IF(H1249="","",$B$2&amp;G1249&amp;$B$2&amp;$B$1&amp;H1249)</f>
        <v>"AtkPower":0.04</v>
      </c>
      <c r="T1249" s="3" t="str">
        <f>IF(J1249="","",$B$2&amp;I1249&amp;$B$2&amp;$B$1&amp;J1249)</f>
        <v>"BuffAtkPower":1</v>
      </c>
      <c r="U1249" s="3" t="str">
        <f>IF(L1249="","",$B$2&amp;K1249&amp;$B$2&amp;$B$1&amp;L1249)</f>
        <v>"BuffPower":1</v>
      </c>
      <c r="V1249" s="3" t="str">
        <f>IF(N1249="","",$B$2&amp;M1249&amp;$B$2&amp;$B$1&amp;N1249)</f>
        <v/>
      </c>
      <c r="W1249" s="3" t="str">
        <f>IF(P1249="","",$B$2&amp;O1249&amp;$B$2&amp;$B$1&amp;P1249)</f>
        <v/>
      </c>
      <c r="X1249" s="3" t="str">
        <f>IF(R1249="","",$B$2&amp;Q1249&amp;$B$2&amp;$B$1&amp;R1249)</f>
        <v/>
      </c>
      <c r="Y1249" s="3" t="str">
        <f t="shared" si="377"/>
        <v>{"AtkPower":0.04,"BuffAtkPower":1,"BuffPower":1}</v>
      </c>
      <c r="Z1249" s="11" t="s">
        <v>681</v>
      </c>
      <c r="AA1249" s="11" t="str">
        <f t="shared" si="369"/>
        <v>2级：暴击率提高&lt;c=A6EC41&gt;4%&lt;/c&gt;</v>
      </c>
      <c r="AB1249" s="11"/>
      <c r="AC1249" s="11"/>
      <c r="AD1249" s="11">
        <v>2</v>
      </c>
      <c r="AE1249" s="11"/>
      <c r="AF1249" s="11" t="s">
        <v>345</v>
      </c>
      <c r="AG1249" s="11"/>
      <c r="AH1249" s="11"/>
      <c r="AI1249" s="11"/>
      <c r="AJ1249" s="11" t="s">
        <v>682</v>
      </c>
      <c r="AK1249" s="11" t="str">
        <f t="shared" si="389"/>
        <v>&lt;c=A6EC41&gt;</v>
      </c>
      <c r="AL1249" s="11" t="str">
        <f t="shared" si="390"/>
        <v>4%</v>
      </c>
      <c r="AM1249" s="11" t="s">
        <v>298</v>
      </c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 t="str">
        <f t="shared" si="378"/>
        <v>暴击率提高，使核心技能附带燃烧效果</v>
      </c>
      <c r="BQ1249" s="11" t="str">
        <f t="shared" ref="BQ1249:BQ1312" si="391">AA1249</f>
        <v>2级：暴击率提高&lt;c=A6EC41&gt;4%&lt;/c&gt;</v>
      </c>
      <c r="BR1249" s="1">
        <f t="shared" si="381"/>
        <v>4</v>
      </c>
      <c r="BS1249" s="1">
        <f t="shared" si="382"/>
        <v>402</v>
      </c>
      <c r="BT1249" s="1">
        <f>COUNTIF($BS$10:BS1249,601)</f>
        <v>26</v>
      </c>
      <c r="BU1249" s="1">
        <f t="shared" si="383"/>
        <v>0</v>
      </c>
    </row>
    <row r="1250" spans="2:73">
      <c r="B1250" s="1" t="str">
        <f t="shared" si="379"/>
        <v>SkillDescBrief4100704</v>
      </c>
      <c r="C1250" s="1" t="str">
        <f t="shared" si="380"/>
        <v>SkillDescDetail410070403</v>
      </c>
      <c r="D1250" s="3">
        <v>410070403</v>
      </c>
      <c r="E1250" s="3">
        <v>4100704</v>
      </c>
      <c r="F1250" s="3">
        <v>3</v>
      </c>
      <c r="G1250" s="3" t="s">
        <v>332</v>
      </c>
      <c r="H1250" s="3">
        <v>0.05</v>
      </c>
      <c r="I1250" s="3" t="s">
        <v>333</v>
      </c>
      <c r="J1250" s="3">
        <v>1</v>
      </c>
      <c r="K1250" s="3" t="s">
        <v>334</v>
      </c>
      <c r="L1250" s="3">
        <v>1</v>
      </c>
      <c r="M1250" s="3"/>
      <c r="N1250" s="3"/>
      <c r="O1250" s="3"/>
      <c r="P1250" s="3"/>
      <c r="Q1250" s="3" t="s">
        <v>335</v>
      </c>
      <c r="R1250" s="3"/>
      <c r="S1250" s="3" t="str">
        <f>IF(H1250="","",$B$2&amp;G1250&amp;$B$2&amp;$B$1&amp;H1250)</f>
        <v>"AtkPower":0.05</v>
      </c>
      <c r="T1250" s="3" t="str">
        <f>IF(J1250="","",$B$2&amp;I1250&amp;$B$2&amp;$B$1&amp;J1250)</f>
        <v>"BuffAtkPower":1</v>
      </c>
      <c r="U1250" s="3" t="str">
        <f>IF(L1250="","",$B$2&amp;K1250&amp;$B$2&amp;$B$1&amp;L1250)</f>
        <v>"BuffPower":1</v>
      </c>
      <c r="V1250" s="3" t="str">
        <f>IF(N1250="","",$B$2&amp;M1250&amp;$B$2&amp;$B$1&amp;N1250)</f>
        <v/>
      </c>
      <c r="W1250" s="3" t="str">
        <f>IF(P1250="","",$B$2&amp;O1250&amp;$B$2&amp;$B$1&amp;P1250)</f>
        <v/>
      </c>
      <c r="X1250" s="3" t="str">
        <f>IF(R1250="","",$B$2&amp;Q1250&amp;$B$2&amp;$B$1&amp;R1250)</f>
        <v/>
      </c>
      <c r="Y1250" s="3" t="str">
        <f t="shared" si="377"/>
        <v>{"AtkPower":0.05,"BuffAtkPower":1,"BuffPower":1}</v>
      </c>
      <c r="Z1250" s="11" t="s">
        <v>681</v>
      </c>
      <c r="AA1250" s="11" t="str">
        <f t="shared" si="369"/>
        <v>3级：暴击率提高&lt;c=A6EC41&gt;5%&lt;/c&gt;</v>
      </c>
      <c r="AB1250" s="11"/>
      <c r="AC1250" s="11"/>
      <c r="AD1250" s="11">
        <v>3</v>
      </c>
      <c r="AE1250" s="11"/>
      <c r="AF1250" s="11" t="s">
        <v>345</v>
      </c>
      <c r="AG1250" s="11"/>
      <c r="AH1250" s="11"/>
      <c r="AI1250" s="11"/>
      <c r="AJ1250" s="11" t="s">
        <v>682</v>
      </c>
      <c r="AK1250" s="11" t="str">
        <f t="shared" si="389"/>
        <v>&lt;c=A6EC41&gt;</v>
      </c>
      <c r="AL1250" s="11" t="str">
        <f t="shared" si="390"/>
        <v>5%</v>
      </c>
      <c r="AM1250" s="11" t="s">
        <v>298</v>
      </c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 t="str">
        <f t="shared" si="378"/>
        <v>暴击率提高，使核心技能附带燃烧效果</v>
      </c>
      <c r="BQ1250" s="11" t="str">
        <f t="shared" si="391"/>
        <v>3级：暴击率提高&lt;c=A6EC41&gt;5%&lt;/c&gt;</v>
      </c>
      <c r="BR1250" s="1">
        <f t="shared" si="381"/>
        <v>4</v>
      </c>
      <c r="BS1250" s="1">
        <f t="shared" si="382"/>
        <v>403</v>
      </c>
      <c r="BT1250" s="1">
        <f>COUNTIF($BS$10:BS1250,601)</f>
        <v>26</v>
      </c>
      <c r="BU1250" s="1">
        <f t="shared" si="383"/>
        <v>0</v>
      </c>
    </row>
    <row r="1251" spans="2:73">
      <c r="B1251" s="1" t="str">
        <f t="shared" si="379"/>
        <v>SkillDescBrief4100704</v>
      </c>
      <c r="C1251" s="1" t="str">
        <f t="shared" si="380"/>
        <v>SkillDescDetail410070404</v>
      </c>
      <c r="D1251" s="3">
        <v>410070404</v>
      </c>
      <c r="E1251" s="3">
        <v>4100704</v>
      </c>
      <c r="F1251" s="3">
        <v>4</v>
      </c>
      <c r="G1251" s="3" t="s">
        <v>332</v>
      </c>
      <c r="H1251" s="3">
        <v>0.06</v>
      </c>
      <c r="I1251" s="3" t="s">
        <v>333</v>
      </c>
      <c r="J1251" s="3">
        <v>1</v>
      </c>
      <c r="K1251" s="3" t="s">
        <v>334</v>
      </c>
      <c r="L1251" s="3">
        <v>1</v>
      </c>
      <c r="M1251" s="3"/>
      <c r="N1251" s="3"/>
      <c r="O1251" s="3"/>
      <c r="P1251" s="3"/>
      <c r="Q1251" s="3" t="s">
        <v>335</v>
      </c>
      <c r="R1251" s="3"/>
      <c r="S1251" s="3" t="str">
        <f>IF(H1251="","",$B$2&amp;G1251&amp;$B$2&amp;$B$1&amp;H1251)</f>
        <v>"AtkPower":0.06</v>
      </c>
      <c r="T1251" s="3" t="str">
        <f>IF(J1251="","",$B$2&amp;I1251&amp;$B$2&amp;$B$1&amp;J1251)</f>
        <v>"BuffAtkPower":1</v>
      </c>
      <c r="U1251" s="3" t="str">
        <f>IF(L1251="","",$B$2&amp;K1251&amp;$B$2&amp;$B$1&amp;L1251)</f>
        <v>"BuffPower":1</v>
      </c>
      <c r="V1251" s="3" t="str">
        <f>IF(N1251="","",$B$2&amp;M1251&amp;$B$2&amp;$B$1&amp;N1251)</f>
        <v/>
      </c>
      <c r="W1251" s="3" t="str">
        <f>IF(P1251="","",$B$2&amp;O1251&amp;$B$2&amp;$B$1&amp;P1251)</f>
        <v/>
      </c>
      <c r="X1251" s="3" t="str">
        <f>IF(R1251="","",$B$2&amp;Q1251&amp;$B$2&amp;$B$1&amp;R1251)</f>
        <v/>
      </c>
      <c r="Y1251" s="3" t="str">
        <f t="shared" si="377"/>
        <v>{"AtkPower":0.06,"BuffAtkPower":1,"BuffPower":1}</v>
      </c>
      <c r="Z1251" s="11" t="s">
        <v>681</v>
      </c>
      <c r="AA1251" s="11" t="str">
        <f t="shared" si="369"/>
        <v>4级：暴击率提高&lt;c=A6EC41&gt;6%&lt;/c&gt;</v>
      </c>
      <c r="AB1251" s="11"/>
      <c r="AC1251" s="11"/>
      <c r="AD1251" s="11">
        <v>4</v>
      </c>
      <c r="AE1251" s="11"/>
      <c r="AF1251" s="11" t="s">
        <v>345</v>
      </c>
      <c r="AG1251" s="11"/>
      <c r="AH1251" s="11"/>
      <c r="AI1251" s="11"/>
      <c r="AJ1251" s="11" t="s">
        <v>682</v>
      </c>
      <c r="AK1251" s="11" t="str">
        <f t="shared" si="389"/>
        <v>&lt;c=A6EC41&gt;</v>
      </c>
      <c r="AL1251" s="11" t="str">
        <f t="shared" si="390"/>
        <v>6%</v>
      </c>
      <c r="AM1251" s="11" t="s">
        <v>298</v>
      </c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 t="str">
        <f t="shared" si="378"/>
        <v>暴击率提高，使核心技能附带燃烧效果</v>
      </c>
      <c r="BQ1251" s="11" t="str">
        <f t="shared" si="391"/>
        <v>4级：暴击率提高&lt;c=A6EC41&gt;6%&lt;/c&gt;</v>
      </c>
      <c r="BR1251" s="1">
        <f t="shared" si="381"/>
        <v>4</v>
      </c>
      <c r="BS1251" s="1">
        <f t="shared" si="382"/>
        <v>404</v>
      </c>
      <c r="BT1251" s="1">
        <f>COUNTIF($BS$10:BS1251,601)</f>
        <v>26</v>
      </c>
      <c r="BU1251" s="1">
        <f t="shared" si="383"/>
        <v>0</v>
      </c>
    </row>
    <row r="1252" spans="2:73">
      <c r="B1252" s="1" t="str">
        <f t="shared" si="379"/>
        <v>SkillDescBrief4100704</v>
      </c>
      <c r="C1252" s="1" t="str">
        <f t="shared" si="380"/>
        <v>SkillDescDetail410070405</v>
      </c>
      <c r="D1252" s="3">
        <v>410070405</v>
      </c>
      <c r="E1252" s="3">
        <v>4100704</v>
      </c>
      <c r="F1252" s="3">
        <v>5</v>
      </c>
      <c r="G1252" s="3" t="s">
        <v>332</v>
      </c>
      <c r="H1252" s="3">
        <v>0.07</v>
      </c>
      <c r="I1252" s="3" t="s">
        <v>333</v>
      </c>
      <c r="J1252" s="3">
        <v>1</v>
      </c>
      <c r="K1252" s="3" t="s">
        <v>334</v>
      </c>
      <c r="L1252" s="3">
        <v>1</v>
      </c>
      <c r="M1252" s="3"/>
      <c r="N1252" s="3"/>
      <c r="O1252" s="3"/>
      <c r="P1252" s="3"/>
      <c r="Q1252" s="3" t="s">
        <v>335</v>
      </c>
      <c r="R1252" s="3"/>
      <c r="S1252" s="3" t="str">
        <f>IF(H1252="","",$B$2&amp;G1252&amp;$B$2&amp;$B$1&amp;H1252)</f>
        <v>"AtkPower":0.07</v>
      </c>
      <c r="T1252" s="3" t="str">
        <f>IF(J1252="","",$B$2&amp;I1252&amp;$B$2&amp;$B$1&amp;J1252)</f>
        <v>"BuffAtkPower":1</v>
      </c>
      <c r="U1252" s="3" t="str">
        <f>IF(L1252="","",$B$2&amp;K1252&amp;$B$2&amp;$B$1&amp;L1252)</f>
        <v>"BuffPower":1</v>
      </c>
      <c r="V1252" s="3" t="str">
        <f>IF(N1252="","",$B$2&amp;M1252&amp;$B$2&amp;$B$1&amp;N1252)</f>
        <v/>
      </c>
      <c r="W1252" s="3" t="str">
        <f>IF(P1252="","",$B$2&amp;O1252&amp;$B$2&amp;$B$1&amp;P1252)</f>
        <v/>
      </c>
      <c r="X1252" s="3" t="str">
        <f>IF(R1252="","",$B$2&amp;Q1252&amp;$B$2&amp;$B$1&amp;R1252)</f>
        <v/>
      </c>
      <c r="Y1252" s="3" t="str">
        <f t="shared" si="377"/>
        <v>{"AtkPower":0.07,"BuffAtkPower":1,"BuffPower":1}</v>
      </c>
      <c r="Z1252" s="11" t="s">
        <v>681</v>
      </c>
      <c r="AA1252" s="11" t="str">
        <f t="shared" si="369"/>
        <v>5级：暴击率提高&lt;c=A6EC41&gt;7%&lt;/c&gt;</v>
      </c>
      <c r="AB1252" s="11"/>
      <c r="AC1252" s="11"/>
      <c r="AD1252" s="11">
        <v>5</v>
      </c>
      <c r="AE1252" s="11"/>
      <c r="AF1252" s="11" t="s">
        <v>345</v>
      </c>
      <c r="AG1252" s="11"/>
      <c r="AH1252" s="11"/>
      <c r="AI1252" s="11"/>
      <c r="AJ1252" s="11" t="s">
        <v>682</v>
      </c>
      <c r="AK1252" s="11" t="str">
        <f t="shared" si="389"/>
        <v>&lt;c=A6EC41&gt;</v>
      </c>
      <c r="AL1252" s="11" t="str">
        <f t="shared" si="390"/>
        <v>7%</v>
      </c>
      <c r="AM1252" s="11" t="s">
        <v>298</v>
      </c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 t="str">
        <f t="shared" si="378"/>
        <v>暴击率提高，使核心技能附带燃烧效果</v>
      </c>
      <c r="BQ1252" s="11" t="str">
        <f t="shared" si="391"/>
        <v>5级：暴击率提高&lt;c=A6EC41&gt;7%&lt;/c&gt;</v>
      </c>
      <c r="BR1252" s="1">
        <f t="shared" si="381"/>
        <v>4</v>
      </c>
      <c r="BS1252" s="1">
        <f t="shared" si="382"/>
        <v>405</v>
      </c>
      <c r="BT1252" s="1">
        <f>COUNTIF($BS$10:BS1252,601)</f>
        <v>26</v>
      </c>
      <c r="BU1252" s="1">
        <f t="shared" si="383"/>
        <v>0</v>
      </c>
    </row>
    <row r="1253" spans="2:73">
      <c r="B1253" s="1" t="str">
        <f t="shared" si="379"/>
        <v>SkillDescBrief// 战斗被动</v>
      </c>
      <c r="C1253" s="1" t="str">
        <f t="shared" si="380"/>
        <v>SkillDescDetail// 战斗被动2</v>
      </c>
      <c r="D1253" s="7" t="s">
        <v>338</v>
      </c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 t="str">
        <f t="shared" si="377"/>
        <v/>
      </c>
      <c r="Z1253" s="10" t="s">
        <v>336</v>
      </c>
      <c r="AA1253" s="10" t="str">
        <f t="shared" si="369"/>
        <v/>
      </c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 t="str">
        <f t="shared" si="378"/>
        <v/>
      </c>
      <c r="BQ1253" s="10" t="str">
        <f t="shared" si="391"/>
        <v/>
      </c>
      <c r="BR1253" s="1">
        <f t="shared" si="381"/>
        <v>0</v>
      </c>
      <c r="BS1253" s="1">
        <f t="shared" si="382"/>
        <v>0</v>
      </c>
      <c r="BT1253" s="1">
        <f>COUNTIF($BS$10:BS1253,601)</f>
        <v>26</v>
      </c>
      <c r="BU1253" s="1">
        <f t="shared" si="383"/>
        <v>0</v>
      </c>
    </row>
    <row r="1254" spans="2:73">
      <c r="B1254" s="1" t="str">
        <f t="shared" si="379"/>
        <v>SkillDescBrief4100705</v>
      </c>
      <c r="C1254" s="1" t="str">
        <f t="shared" si="380"/>
        <v>SkillDescDetail410070501</v>
      </c>
      <c r="D1254" s="3">
        <v>410070501</v>
      </c>
      <c r="E1254" s="3">
        <v>4100705</v>
      </c>
      <c r="F1254" s="3">
        <v>1</v>
      </c>
      <c r="G1254" s="3" t="s">
        <v>332</v>
      </c>
      <c r="H1254" s="3"/>
      <c r="I1254" s="3" t="s">
        <v>333</v>
      </c>
      <c r="J1254" s="3"/>
      <c r="K1254" s="3" t="s">
        <v>334</v>
      </c>
      <c r="L1254" s="3"/>
      <c r="M1254" s="3"/>
      <c r="N1254" s="3"/>
      <c r="O1254" s="3"/>
      <c r="P1254" s="3"/>
      <c r="Q1254" s="3" t="s">
        <v>335</v>
      </c>
      <c r="R1254" s="3"/>
      <c r="S1254" s="3" t="str">
        <f>IF(H1254="","",$B$2&amp;G1254&amp;$B$2&amp;$B$1&amp;H1254)</f>
        <v/>
      </c>
      <c r="T1254" s="3" t="str">
        <f>IF(J1254="","",$B$2&amp;I1254&amp;$B$2&amp;$B$1&amp;J1254)</f>
        <v/>
      </c>
      <c r="U1254" s="3" t="str">
        <f>IF(L1254="","",$B$2&amp;K1254&amp;$B$2&amp;$B$1&amp;L1254)</f>
        <v/>
      </c>
      <c r="V1254" s="3" t="str">
        <f>IF(N1254="","",$B$2&amp;M1254&amp;$B$2&amp;$B$1&amp;N1254)</f>
        <v/>
      </c>
      <c r="W1254" s="3" t="str">
        <f>IF(P1254="","",$B$2&amp;O1254&amp;$B$2&amp;$B$1&amp;P1254)</f>
        <v/>
      </c>
      <c r="X1254" s="3" t="str">
        <f>IF(R1254="","",$B$2&amp;Q1254&amp;$B$2&amp;$B$1&amp;R1254)</f>
        <v/>
      </c>
      <c r="Y1254" s="3" t="str">
        <f t="shared" si="377"/>
        <v>{}</v>
      </c>
      <c r="Z1254" s="11" t="s">
        <v>336</v>
      </c>
      <c r="AA1254" s="11" t="str">
        <f t="shared" si="369"/>
        <v/>
      </c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 t="str">
        <f t="shared" si="378"/>
        <v/>
      </c>
      <c r="BQ1254" s="11" t="str">
        <f t="shared" si="391"/>
        <v/>
      </c>
      <c r="BR1254" s="1">
        <f t="shared" si="381"/>
        <v>5</v>
      </c>
      <c r="BS1254" s="1">
        <f t="shared" si="382"/>
        <v>501</v>
      </c>
      <c r="BT1254" s="1">
        <f>COUNTIF($BS$10:BS1254,601)</f>
        <v>26</v>
      </c>
      <c r="BU1254" s="1">
        <f t="shared" si="383"/>
        <v>0</v>
      </c>
    </row>
    <row r="1255" spans="2:73">
      <c r="B1255" s="1" t="str">
        <f t="shared" si="379"/>
        <v>SkillDescBrief4100705</v>
      </c>
      <c r="C1255" s="1" t="str">
        <f t="shared" si="380"/>
        <v>SkillDescDetail410070502</v>
      </c>
      <c r="D1255" s="3">
        <v>410070502</v>
      </c>
      <c r="E1255" s="3">
        <v>4100705</v>
      </c>
      <c r="F1255" s="3">
        <v>2</v>
      </c>
      <c r="G1255" s="3" t="s">
        <v>332</v>
      </c>
      <c r="H1255" s="3"/>
      <c r="I1255" s="3" t="s">
        <v>333</v>
      </c>
      <c r="J1255" s="3"/>
      <c r="K1255" s="3" t="s">
        <v>334</v>
      </c>
      <c r="L1255" s="3"/>
      <c r="M1255" s="3"/>
      <c r="N1255" s="3"/>
      <c r="O1255" s="3"/>
      <c r="P1255" s="3"/>
      <c r="Q1255" s="3" t="s">
        <v>335</v>
      </c>
      <c r="R1255" s="3"/>
      <c r="S1255" s="3" t="str">
        <f>IF(H1255="","",$B$2&amp;G1255&amp;$B$2&amp;$B$1&amp;H1255)</f>
        <v/>
      </c>
      <c r="T1255" s="3" t="str">
        <f>IF(J1255="","",$B$2&amp;I1255&amp;$B$2&amp;$B$1&amp;J1255)</f>
        <v/>
      </c>
      <c r="U1255" s="3" t="str">
        <f>IF(L1255="","",$B$2&amp;K1255&amp;$B$2&amp;$B$1&amp;L1255)</f>
        <v/>
      </c>
      <c r="V1255" s="3" t="str">
        <f>IF(N1255="","",$B$2&amp;M1255&amp;$B$2&amp;$B$1&amp;N1255)</f>
        <v/>
      </c>
      <c r="W1255" s="3" t="str">
        <f>IF(P1255="","",$B$2&amp;O1255&amp;$B$2&amp;$B$1&amp;P1255)</f>
        <v/>
      </c>
      <c r="X1255" s="3" t="str">
        <f>IF(R1255="","",$B$2&amp;Q1255&amp;$B$2&amp;$B$1&amp;R1255)</f>
        <v/>
      </c>
      <c r="Y1255" s="3" t="str">
        <f t="shared" si="377"/>
        <v>{}</v>
      </c>
      <c r="Z1255" s="11" t="s">
        <v>336</v>
      </c>
      <c r="AA1255" s="11" t="str">
        <f t="shared" si="369"/>
        <v/>
      </c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 t="str">
        <f t="shared" si="378"/>
        <v/>
      </c>
      <c r="BQ1255" s="11" t="str">
        <f t="shared" si="391"/>
        <v/>
      </c>
      <c r="BR1255" s="1">
        <f t="shared" si="381"/>
        <v>5</v>
      </c>
      <c r="BS1255" s="1">
        <f t="shared" si="382"/>
        <v>502</v>
      </c>
      <c r="BT1255" s="1">
        <f>COUNTIF($BS$10:BS1255,601)</f>
        <v>26</v>
      </c>
      <c r="BU1255" s="1">
        <f t="shared" si="383"/>
        <v>0</v>
      </c>
    </row>
    <row r="1256" spans="2:73">
      <c r="B1256" s="1" t="str">
        <f t="shared" si="379"/>
        <v>SkillDescBrief4100705</v>
      </c>
      <c r="C1256" s="1" t="str">
        <f t="shared" si="380"/>
        <v>SkillDescDetail410070503</v>
      </c>
      <c r="D1256" s="3">
        <v>410070503</v>
      </c>
      <c r="E1256" s="3">
        <v>4100705</v>
      </c>
      <c r="F1256" s="3">
        <v>3</v>
      </c>
      <c r="G1256" s="3" t="s">
        <v>332</v>
      </c>
      <c r="H1256" s="3"/>
      <c r="I1256" s="3" t="s">
        <v>333</v>
      </c>
      <c r="J1256" s="3"/>
      <c r="K1256" s="3" t="s">
        <v>334</v>
      </c>
      <c r="L1256" s="3"/>
      <c r="M1256" s="3"/>
      <c r="N1256" s="3"/>
      <c r="O1256" s="3"/>
      <c r="P1256" s="3"/>
      <c r="Q1256" s="3" t="s">
        <v>335</v>
      </c>
      <c r="R1256" s="3"/>
      <c r="S1256" s="3" t="str">
        <f>IF(H1256="","",$B$2&amp;G1256&amp;$B$2&amp;$B$1&amp;H1256)</f>
        <v/>
      </c>
      <c r="T1256" s="3" t="str">
        <f>IF(J1256="","",$B$2&amp;I1256&amp;$B$2&amp;$B$1&amp;J1256)</f>
        <v/>
      </c>
      <c r="U1256" s="3" t="str">
        <f>IF(L1256="","",$B$2&amp;K1256&amp;$B$2&amp;$B$1&amp;L1256)</f>
        <v/>
      </c>
      <c r="V1256" s="3" t="str">
        <f>IF(N1256="","",$B$2&amp;M1256&amp;$B$2&amp;$B$1&amp;N1256)</f>
        <v/>
      </c>
      <c r="W1256" s="3" t="str">
        <f>IF(P1256="","",$B$2&amp;O1256&amp;$B$2&amp;$B$1&amp;P1256)</f>
        <v/>
      </c>
      <c r="X1256" s="3" t="str">
        <f>IF(R1256="","",$B$2&amp;Q1256&amp;$B$2&amp;$B$1&amp;R1256)</f>
        <v/>
      </c>
      <c r="Y1256" s="3" t="str">
        <f t="shared" si="377"/>
        <v>{}</v>
      </c>
      <c r="Z1256" s="11" t="s">
        <v>336</v>
      </c>
      <c r="AA1256" s="11" t="str">
        <f t="shared" ref="AA1256:AA1319" si="392">_xlfn.TEXTJOIN("",1,AB1256:BO1256)</f>
        <v/>
      </c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 t="str">
        <f t="shared" si="378"/>
        <v/>
      </c>
      <c r="BQ1256" s="11" t="str">
        <f t="shared" si="391"/>
        <v/>
      </c>
      <c r="BR1256" s="1">
        <f t="shared" si="381"/>
        <v>5</v>
      </c>
      <c r="BS1256" s="1">
        <f t="shared" si="382"/>
        <v>503</v>
      </c>
      <c r="BT1256" s="1">
        <f>COUNTIF($BS$10:BS1256,601)</f>
        <v>26</v>
      </c>
      <c r="BU1256" s="1">
        <f t="shared" si="383"/>
        <v>0</v>
      </c>
    </row>
    <row r="1257" spans="2:73">
      <c r="B1257" s="1" t="str">
        <f t="shared" si="379"/>
        <v>SkillDescBrief4100705</v>
      </c>
      <c r="C1257" s="1" t="str">
        <f t="shared" si="380"/>
        <v>SkillDescDetail410070504</v>
      </c>
      <c r="D1257" s="3">
        <v>410070504</v>
      </c>
      <c r="E1257" s="3">
        <v>4100705</v>
      </c>
      <c r="F1257" s="3">
        <v>4</v>
      </c>
      <c r="G1257" s="3" t="s">
        <v>332</v>
      </c>
      <c r="H1257" s="3"/>
      <c r="I1257" s="3" t="s">
        <v>333</v>
      </c>
      <c r="J1257" s="3"/>
      <c r="K1257" s="3" t="s">
        <v>334</v>
      </c>
      <c r="L1257" s="3"/>
      <c r="M1257" s="3"/>
      <c r="N1257" s="3"/>
      <c r="O1257" s="3"/>
      <c r="P1257" s="3"/>
      <c r="Q1257" s="3" t="s">
        <v>335</v>
      </c>
      <c r="R1257" s="3"/>
      <c r="S1257" s="3" t="str">
        <f>IF(H1257="","",$B$2&amp;G1257&amp;$B$2&amp;$B$1&amp;H1257)</f>
        <v/>
      </c>
      <c r="T1257" s="3" t="str">
        <f>IF(J1257="","",$B$2&amp;I1257&amp;$B$2&amp;$B$1&amp;J1257)</f>
        <v/>
      </c>
      <c r="U1257" s="3" t="str">
        <f>IF(L1257="","",$B$2&amp;K1257&amp;$B$2&amp;$B$1&amp;L1257)</f>
        <v/>
      </c>
      <c r="V1257" s="3" t="str">
        <f>IF(N1257="","",$B$2&amp;M1257&amp;$B$2&amp;$B$1&amp;N1257)</f>
        <v/>
      </c>
      <c r="W1257" s="3" t="str">
        <f>IF(P1257="","",$B$2&amp;O1257&amp;$B$2&amp;$B$1&amp;P1257)</f>
        <v/>
      </c>
      <c r="X1257" s="3" t="str">
        <f>IF(R1257="","",$B$2&amp;Q1257&amp;$B$2&amp;$B$1&amp;R1257)</f>
        <v/>
      </c>
      <c r="Y1257" s="3" t="str">
        <f t="shared" si="377"/>
        <v>{}</v>
      </c>
      <c r="Z1257" s="11" t="s">
        <v>336</v>
      </c>
      <c r="AA1257" s="11" t="str">
        <f t="shared" si="392"/>
        <v/>
      </c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 t="str">
        <f t="shared" si="378"/>
        <v/>
      </c>
      <c r="BQ1257" s="11" t="str">
        <f t="shared" si="391"/>
        <v/>
      </c>
      <c r="BR1257" s="1">
        <f t="shared" si="381"/>
        <v>5</v>
      </c>
      <c r="BS1257" s="1">
        <f t="shared" si="382"/>
        <v>504</v>
      </c>
      <c r="BT1257" s="1">
        <f>COUNTIF($BS$10:BS1257,601)</f>
        <v>26</v>
      </c>
      <c r="BU1257" s="1">
        <f t="shared" si="383"/>
        <v>0</v>
      </c>
    </row>
    <row r="1258" spans="2:73">
      <c r="B1258" s="1" t="str">
        <f t="shared" si="379"/>
        <v>SkillDescBrief4100705</v>
      </c>
      <c r="C1258" s="1" t="str">
        <f t="shared" si="380"/>
        <v>SkillDescDetail410070505</v>
      </c>
      <c r="D1258" s="3">
        <v>410070505</v>
      </c>
      <c r="E1258" s="3">
        <v>4100705</v>
      </c>
      <c r="F1258" s="3">
        <v>5</v>
      </c>
      <c r="G1258" s="3" t="s">
        <v>332</v>
      </c>
      <c r="H1258" s="3"/>
      <c r="I1258" s="3" t="s">
        <v>333</v>
      </c>
      <c r="J1258" s="3"/>
      <c r="K1258" s="3" t="s">
        <v>334</v>
      </c>
      <c r="L1258" s="3"/>
      <c r="M1258" s="3"/>
      <c r="N1258" s="3"/>
      <c r="O1258" s="3"/>
      <c r="P1258" s="3"/>
      <c r="Q1258" s="3" t="s">
        <v>335</v>
      </c>
      <c r="R1258" s="3"/>
      <c r="S1258" s="3" t="str">
        <f>IF(H1258="","",$B$2&amp;G1258&amp;$B$2&amp;$B$1&amp;H1258)</f>
        <v/>
      </c>
      <c r="T1258" s="3" t="str">
        <f>IF(J1258="","",$B$2&amp;I1258&amp;$B$2&amp;$B$1&amp;J1258)</f>
        <v/>
      </c>
      <c r="U1258" s="3" t="str">
        <f>IF(L1258="","",$B$2&amp;K1258&amp;$B$2&amp;$B$1&amp;L1258)</f>
        <v/>
      </c>
      <c r="V1258" s="3" t="str">
        <f>IF(N1258="","",$B$2&amp;M1258&amp;$B$2&amp;$B$1&amp;N1258)</f>
        <v/>
      </c>
      <c r="W1258" s="3" t="str">
        <f>IF(P1258="","",$B$2&amp;O1258&amp;$B$2&amp;$B$1&amp;P1258)</f>
        <v/>
      </c>
      <c r="X1258" s="3" t="str">
        <f>IF(R1258="","",$B$2&amp;Q1258&amp;$B$2&amp;$B$1&amp;R1258)</f>
        <v/>
      </c>
      <c r="Y1258" s="3" t="str">
        <f t="shared" si="377"/>
        <v>{}</v>
      </c>
      <c r="Z1258" s="11" t="s">
        <v>336</v>
      </c>
      <c r="AA1258" s="11" t="str">
        <f t="shared" si="392"/>
        <v/>
      </c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 t="str">
        <f t="shared" si="378"/>
        <v/>
      </c>
      <c r="BQ1258" s="11" t="str">
        <f t="shared" si="391"/>
        <v/>
      </c>
      <c r="BR1258" s="1">
        <f t="shared" si="381"/>
        <v>5</v>
      </c>
      <c r="BS1258" s="1">
        <f t="shared" si="382"/>
        <v>505</v>
      </c>
      <c r="BT1258" s="1">
        <f>COUNTIF($BS$10:BS1258,601)</f>
        <v>26</v>
      </c>
      <c r="BU1258" s="1">
        <f t="shared" si="383"/>
        <v>0</v>
      </c>
    </row>
    <row r="1259" spans="2:73">
      <c r="B1259" s="1" t="str">
        <f t="shared" si="379"/>
        <v>SkillDescBrief// 战斗被动</v>
      </c>
      <c r="C1259" s="1" t="str">
        <f t="shared" si="380"/>
        <v>SkillDescDetail// 战斗被动3</v>
      </c>
      <c r="D1259" s="7" t="s">
        <v>339</v>
      </c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 t="str">
        <f t="shared" si="377"/>
        <v/>
      </c>
      <c r="Z1259" s="10" t="s">
        <v>336</v>
      </c>
      <c r="AA1259" s="10" t="str">
        <f t="shared" si="392"/>
        <v/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 t="str">
        <f t="shared" si="378"/>
        <v/>
      </c>
      <c r="BQ1259" s="10" t="str">
        <f t="shared" si="391"/>
        <v/>
      </c>
      <c r="BR1259" s="1">
        <f t="shared" si="381"/>
        <v>0</v>
      </c>
      <c r="BS1259" s="1">
        <f t="shared" si="382"/>
        <v>0</v>
      </c>
      <c r="BT1259" s="1">
        <f>COUNTIF($BS$10:BS1259,601)</f>
        <v>26</v>
      </c>
      <c r="BU1259" s="1">
        <f t="shared" si="383"/>
        <v>0</v>
      </c>
    </row>
    <row r="1260" spans="2:73">
      <c r="B1260" s="1" t="str">
        <f t="shared" si="379"/>
        <v>SkillDescBrief4100706</v>
      </c>
      <c r="C1260" s="1" t="str">
        <f t="shared" si="380"/>
        <v>SkillDescDetail410070601</v>
      </c>
      <c r="D1260" s="3">
        <v>410070601</v>
      </c>
      <c r="E1260" s="3">
        <v>4100706</v>
      </c>
      <c r="F1260" s="3">
        <v>1</v>
      </c>
      <c r="G1260" s="3" t="s">
        <v>332</v>
      </c>
      <c r="H1260" s="3"/>
      <c r="I1260" s="3" t="s">
        <v>333</v>
      </c>
      <c r="J1260" s="3"/>
      <c r="K1260" s="3" t="s">
        <v>334</v>
      </c>
      <c r="L1260" s="3"/>
      <c r="M1260" s="3"/>
      <c r="N1260" s="3"/>
      <c r="O1260" s="3"/>
      <c r="P1260" s="3"/>
      <c r="Q1260" s="3" t="s">
        <v>335</v>
      </c>
      <c r="R1260" s="3"/>
      <c r="S1260" s="3" t="str">
        <f>IF(H1260="","",$B$2&amp;G1260&amp;$B$2&amp;$B$1&amp;H1260)</f>
        <v/>
      </c>
      <c r="T1260" s="3" t="str">
        <f>IF(J1260="","",$B$2&amp;I1260&amp;$B$2&amp;$B$1&amp;J1260)</f>
        <v/>
      </c>
      <c r="U1260" s="3" t="str">
        <f>IF(L1260="","",$B$2&amp;K1260&amp;$B$2&amp;$B$1&amp;L1260)</f>
        <v/>
      </c>
      <c r="V1260" s="3" t="str">
        <f>IF(N1260="","",$B$2&amp;M1260&amp;$B$2&amp;$B$1&amp;N1260)</f>
        <v/>
      </c>
      <c r="W1260" s="3" t="str">
        <f>IF(P1260="","",$B$2&amp;O1260&amp;$B$2&amp;$B$1&amp;P1260)</f>
        <v/>
      </c>
      <c r="X1260" s="3" t="str">
        <f>IF(R1260="","",$B$2&amp;Q1260&amp;$B$2&amp;$B$1&amp;R1260)</f>
        <v/>
      </c>
      <c r="Y1260" s="3" t="str">
        <f t="shared" si="377"/>
        <v>{}</v>
      </c>
      <c r="Z1260" s="11" t="s">
        <v>367</v>
      </c>
      <c r="AA1260" s="11" t="str">
        <f t="shared" si="39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260" s="11"/>
      <c r="AC1260" s="11"/>
      <c r="AD1260" s="11"/>
      <c r="AE1260" s="11"/>
      <c r="AF1260" s="11"/>
      <c r="AG1260" s="11"/>
      <c r="AH1260" s="11"/>
      <c r="AI1260" s="11"/>
      <c r="AJ1260" s="11" t="s">
        <v>368</v>
      </c>
      <c r="AK1260" s="11" t="str">
        <f>$B$6</f>
        <v>&lt;c=A6EC41&gt;</v>
      </c>
      <c r="AL1260" s="11">
        <v>1</v>
      </c>
      <c r="AM1260" s="11" t="s">
        <v>298</v>
      </c>
      <c r="AN1260" s="11" t="s">
        <v>369</v>
      </c>
      <c r="AO1260" s="11" t="str">
        <f t="shared" ref="AO1260:AO1264" si="393">$B$8&amp;$B$6</f>
        <v>&lt;q=attr_atk&gt;&lt;c=A6EC41&gt;</v>
      </c>
      <c r="AP1260" s="11" t="str">
        <f t="shared" ref="AP1260:AP1264" si="394">ROUND($H1260*100,2)&amp;"%"</f>
        <v>0%</v>
      </c>
      <c r="AQ1260" s="11" t="s">
        <v>298</v>
      </c>
      <c r="AR1260" s="11" t="s">
        <v>370</v>
      </c>
      <c r="AS1260" s="11" t="str">
        <f>$B$6</f>
        <v>&lt;c=A6EC41&gt;</v>
      </c>
      <c r="AT1260" s="11">
        <v>1</v>
      </c>
      <c r="AU1260" s="11" t="s">
        <v>298</v>
      </c>
      <c r="AV1260" s="11" t="s">
        <v>371</v>
      </c>
      <c r="AW1260" s="11" t="str">
        <f>$B$6</f>
        <v>&lt;c=A6EC41&gt;</v>
      </c>
      <c r="AX1260" s="11">
        <v>6</v>
      </c>
      <c r="AY1260" s="11" t="s">
        <v>298</v>
      </c>
      <c r="AZ1260" s="11" t="s">
        <v>372</v>
      </c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 t="str">
        <f t="shared" si="378"/>
        <v>这是一个专属装备技能，它很好很强大</v>
      </c>
      <c r="BQ1260" s="11" t="str">
        <f t="shared" si="39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260" s="1">
        <f t="shared" si="381"/>
        <v>6</v>
      </c>
      <c r="BS1260" s="1">
        <f t="shared" si="382"/>
        <v>601</v>
      </c>
      <c r="BT1260" s="1">
        <f>COUNTIF($BS$10:BS1260,601)</f>
        <v>27</v>
      </c>
      <c r="BU1260" s="1">
        <f t="shared" si="383"/>
        <v>1</v>
      </c>
    </row>
    <row r="1261" spans="2:73">
      <c r="B1261" s="1" t="str">
        <f t="shared" si="379"/>
        <v>SkillDescBrief4100706</v>
      </c>
      <c r="C1261" s="1" t="str">
        <f t="shared" si="380"/>
        <v>SkillDescDetail410070602</v>
      </c>
      <c r="D1261" s="3">
        <v>410070602</v>
      </c>
      <c r="E1261" s="3">
        <v>4100706</v>
      </c>
      <c r="F1261" s="3">
        <v>2</v>
      </c>
      <c r="G1261" s="3" t="s">
        <v>332</v>
      </c>
      <c r="H1261" s="3"/>
      <c r="I1261" s="3" t="s">
        <v>333</v>
      </c>
      <c r="J1261" s="3"/>
      <c r="K1261" s="3" t="s">
        <v>334</v>
      </c>
      <c r="L1261" s="3"/>
      <c r="M1261" s="3"/>
      <c r="N1261" s="3"/>
      <c r="O1261" s="3"/>
      <c r="P1261" s="3"/>
      <c r="Q1261" s="3" t="s">
        <v>335</v>
      </c>
      <c r="R1261" s="3"/>
      <c r="S1261" s="3" t="str">
        <f>IF(H1261="","",$B$2&amp;G1261&amp;$B$2&amp;$B$1&amp;H1261)</f>
        <v/>
      </c>
      <c r="T1261" s="3" t="str">
        <f>IF(J1261="","",$B$2&amp;I1261&amp;$B$2&amp;$B$1&amp;J1261)</f>
        <v/>
      </c>
      <c r="U1261" s="3" t="str">
        <f>IF(L1261="","",$B$2&amp;K1261&amp;$B$2&amp;$B$1&amp;L1261)</f>
        <v/>
      </c>
      <c r="V1261" s="3" t="str">
        <f>IF(N1261="","",$B$2&amp;M1261&amp;$B$2&amp;$B$1&amp;N1261)</f>
        <v/>
      </c>
      <c r="W1261" s="3" t="str">
        <f>IF(P1261="","",$B$2&amp;O1261&amp;$B$2&amp;$B$1&amp;P1261)</f>
        <v/>
      </c>
      <c r="X1261" s="3" t="str">
        <f>IF(R1261="","",$B$2&amp;Q1261&amp;$B$2&amp;$B$1&amp;R1261)</f>
        <v/>
      </c>
      <c r="Y1261" s="3" t="str">
        <f t="shared" si="377"/>
        <v>{}</v>
      </c>
      <c r="Z1261" s="11" t="s">
        <v>367</v>
      </c>
      <c r="AA1261" s="11" t="str">
        <f t="shared" si="392"/>
        <v>2级：伤害提升至&lt;q=attr_atk&gt;&lt;c=A6EC41&gt;0%&lt;/c&gt;</v>
      </c>
      <c r="AB1261" s="11"/>
      <c r="AC1261" s="11"/>
      <c r="AD1261" s="11">
        <v>2</v>
      </c>
      <c r="AE1261" s="11"/>
      <c r="AF1261" s="11" t="s">
        <v>345</v>
      </c>
      <c r="AG1261" s="11"/>
      <c r="AH1261" s="11"/>
      <c r="AI1261" s="11"/>
      <c r="AJ1261" s="11"/>
      <c r="AK1261" s="11"/>
      <c r="AL1261" s="11"/>
      <c r="AM1261" s="11"/>
      <c r="AN1261" s="11" t="s">
        <v>346</v>
      </c>
      <c r="AO1261" s="11" t="str">
        <f t="shared" si="393"/>
        <v>&lt;q=attr_atk&gt;&lt;c=A6EC41&gt;</v>
      </c>
      <c r="AP1261" s="11" t="str">
        <f t="shared" si="394"/>
        <v>0%</v>
      </c>
      <c r="AQ1261" s="11" t="s">
        <v>298</v>
      </c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 t="str">
        <f t="shared" si="378"/>
        <v>这是一个专属装备技能，它很好很强大</v>
      </c>
      <c r="BQ1261" s="11" t="str">
        <f t="shared" si="391"/>
        <v>2级：伤害提升至&lt;q=attr_atk&gt;&lt;c=A6EC41&gt;0%&lt;/c&gt;</v>
      </c>
      <c r="BR1261" s="1">
        <f t="shared" si="381"/>
        <v>6</v>
      </c>
      <c r="BS1261" s="1">
        <f t="shared" si="382"/>
        <v>602</v>
      </c>
      <c r="BT1261" s="1">
        <f>COUNTIF($BS$10:BS1261,601)</f>
        <v>27</v>
      </c>
      <c r="BU1261" s="1">
        <f t="shared" si="383"/>
        <v>1</v>
      </c>
    </row>
    <row r="1262" spans="2:73">
      <c r="B1262" s="1" t="str">
        <f t="shared" si="379"/>
        <v>SkillDescBrief4100706</v>
      </c>
      <c r="C1262" s="1" t="str">
        <f t="shared" si="380"/>
        <v>SkillDescDetail410070603</v>
      </c>
      <c r="D1262" s="3">
        <v>410070603</v>
      </c>
      <c r="E1262" s="3">
        <v>4100706</v>
      </c>
      <c r="F1262" s="3">
        <v>3</v>
      </c>
      <c r="G1262" s="3" t="s">
        <v>332</v>
      </c>
      <c r="H1262" s="3"/>
      <c r="I1262" s="3" t="s">
        <v>333</v>
      </c>
      <c r="J1262" s="3"/>
      <c r="K1262" s="3" t="s">
        <v>334</v>
      </c>
      <c r="L1262" s="3"/>
      <c r="M1262" s="3"/>
      <c r="N1262" s="3"/>
      <c r="O1262" s="3"/>
      <c r="P1262" s="3"/>
      <c r="Q1262" s="3" t="s">
        <v>335</v>
      </c>
      <c r="R1262" s="3"/>
      <c r="S1262" s="3" t="str">
        <f>IF(H1262="","",$B$2&amp;G1262&amp;$B$2&amp;$B$1&amp;H1262)</f>
        <v/>
      </c>
      <c r="T1262" s="3" t="str">
        <f>IF(J1262="","",$B$2&amp;I1262&amp;$B$2&amp;$B$1&amp;J1262)</f>
        <v/>
      </c>
      <c r="U1262" s="3" t="str">
        <f>IF(L1262="","",$B$2&amp;K1262&amp;$B$2&amp;$B$1&amp;L1262)</f>
        <v/>
      </c>
      <c r="V1262" s="3" t="str">
        <f>IF(N1262="","",$B$2&amp;M1262&amp;$B$2&amp;$B$1&amp;N1262)</f>
        <v/>
      </c>
      <c r="W1262" s="3" t="str">
        <f>IF(P1262="","",$B$2&amp;O1262&amp;$B$2&amp;$B$1&amp;P1262)</f>
        <v/>
      </c>
      <c r="X1262" s="3" t="str">
        <f>IF(R1262="","",$B$2&amp;Q1262&amp;$B$2&amp;$B$1&amp;R1262)</f>
        <v/>
      </c>
      <c r="Y1262" s="3" t="str">
        <f t="shared" si="377"/>
        <v>{}</v>
      </c>
      <c r="Z1262" s="11" t="s">
        <v>367</v>
      </c>
      <c r="AA1262" s="11" t="str">
        <f t="shared" si="392"/>
        <v>3级：伤害提升至&lt;q=attr_atk&gt;&lt;c=A6EC41&gt;0%&lt;/c&gt;</v>
      </c>
      <c r="AB1262" s="11"/>
      <c r="AC1262" s="11"/>
      <c r="AD1262" s="11">
        <v>3</v>
      </c>
      <c r="AE1262" s="11"/>
      <c r="AF1262" s="11" t="s">
        <v>345</v>
      </c>
      <c r="AG1262" s="11"/>
      <c r="AH1262" s="11"/>
      <c r="AI1262" s="11"/>
      <c r="AJ1262" s="11"/>
      <c r="AK1262" s="11"/>
      <c r="AL1262" s="11"/>
      <c r="AM1262" s="11"/>
      <c r="AN1262" s="11" t="s">
        <v>346</v>
      </c>
      <c r="AO1262" s="11" t="str">
        <f t="shared" si="393"/>
        <v>&lt;q=attr_atk&gt;&lt;c=A6EC41&gt;</v>
      </c>
      <c r="AP1262" s="11" t="str">
        <f t="shared" si="394"/>
        <v>0%</v>
      </c>
      <c r="AQ1262" s="11" t="s">
        <v>298</v>
      </c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 t="str">
        <f t="shared" si="378"/>
        <v>这是一个专属装备技能，它很好很强大</v>
      </c>
      <c r="BQ1262" s="11" t="str">
        <f t="shared" si="391"/>
        <v>3级：伤害提升至&lt;q=attr_atk&gt;&lt;c=A6EC41&gt;0%&lt;/c&gt;</v>
      </c>
      <c r="BR1262" s="1">
        <f t="shared" si="381"/>
        <v>6</v>
      </c>
      <c r="BS1262" s="1">
        <f t="shared" si="382"/>
        <v>603</v>
      </c>
      <c r="BT1262" s="1">
        <f>COUNTIF($BS$10:BS1262,601)</f>
        <v>27</v>
      </c>
      <c r="BU1262" s="1">
        <f t="shared" si="383"/>
        <v>1</v>
      </c>
    </row>
    <row r="1263" spans="2:73">
      <c r="B1263" s="1" t="str">
        <f t="shared" si="379"/>
        <v>SkillDescBrief4100706</v>
      </c>
      <c r="C1263" s="1" t="str">
        <f t="shared" si="380"/>
        <v>SkillDescDetail410070604</v>
      </c>
      <c r="D1263" s="3">
        <v>410070604</v>
      </c>
      <c r="E1263" s="3">
        <v>4100706</v>
      </c>
      <c r="F1263" s="3">
        <v>4</v>
      </c>
      <c r="G1263" s="3" t="s">
        <v>332</v>
      </c>
      <c r="H1263" s="3"/>
      <c r="I1263" s="3" t="s">
        <v>333</v>
      </c>
      <c r="J1263" s="3"/>
      <c r="K1263" s="3" t="s">
        <v>334</v>
      </c>
      <c r="L1263" s="3"/>
      <c r="M1263" s="3"/>
      <c r="N1263" s="3"/>
      <c r="O1263" s="3"/>
      <c r="P1263" s="3"/>
      <c r="Q1263" s="3" t="s">
        <v>335</v>
      </c>
      <c r="R1263" s="3"/>
      <c r="S1263" s="3" t="str">
        <f>IF(H1263="","",$B$2&amp;G1263&amp;$B$2&amp;$B$1&amp;H1263)</f>
        <v/>
      </c>
      <c r="T1263" s="3" t="str">
        <f>IF(J1263="","",$B$2&amp;I1263&amp;$B$2&amp;$B$1&amp;J1263)</f>
        <v/>
      </c>
      <c r="U1263" s="3" t="str">
        <f>IF(L1263="","",$B$2&amp;K1263&amp;$B$2&amp;$B$1&amp;L1263)</f>
        <v/>
      </c>
      <c r="V1263" s="3" t="str">
        <f>IF(N1263="","",$B$2&amp;M1263&amp;$B$2&amp;$B$1&amp;N1263)</f>
        <v/>
      </c>
      <c r="W1263" s="3" t="str">
        <f>IF(P1263="","",$B$2&amp;O1263&amp;$B$2&amp;$B$1&amp;P1263)</f>
        <v/>
      </c>
      <c r="X1263" s="3" t="str">
        <f>IF(R1263="","",$B$2&amp;Q1263&amp;$B$2&amp;$B$1&amp;R1263)</f>
        <v/>
      </c>
      <c r="Y1263" s="3" t="str">
        <f t="shared" si="377"/>
        <v>{}</v>
      </c>
      <c r="Z1263" s="11" t="s">
        <v>367</v>
      </c>
      <c r="AA1263" s="11" t="str">
        <f t="shared" si="392"/>
        <v>4级：伤害提升至&lt;q=attr_atk&gt;&lt;c=A6EC41&gt;0%&lt;/c&gt;</v>
      </c>
      <c r="AB1263" s="11"/>
      <c r="AC1263" s="11"/>
      <c r="AD1263" s="11">
        <v>4</v>
      </c>
      <c r="AE1263" s="11"/>
      <c r="AF1263" s="11" t="s">
        <v>345</v>
      </c>
      <c r="AG1263" s="11"/>
      <c r="AH1263" s="11"/>
      <c r="AI1263" s="11"/>
      <c r="AJ1263" s="11"/>
      <c r="AK1263" s="11"/>
      <c r="AL1263" s="11"/>
      <c r="AM1263" s="11"/>
      <c r="AN1263" s="11" t="s">
        <v>346</v>
      </c>
      <c r="AO1263" s="11" t="str">
        <f t="shared" si="393"/>
        <v>&lt;q=attr_atk&gt;&lt;c=A6EC41&gt;</v>
      </c>
      <c r="AP1263" s="11" t="str">
        <f t="shared" si="394"/>
        <v>0%</v>
      </c>
      <c r="AQ1263" s="11" t="s">
        <v>298</v>
      </c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 t="str">
        <f t="shared" si="378"/>
        <v>这是一个专属装备技能，它很好很强大</v>
      </c>
      <c r="BQ1263" s="11" t="str">
        <f t="shared" si="391"/>
        <v>4级：伤害提升至&lt;q=attr_atk&gt;&lt;c=A6EC41&gt;0%&lt;/c&gt;</v>
      </c>
      <c r="BR1263" s="1">
        <f t="shared" si="381"/>
        <v>6</v>
      </c>
      <c r="BS1263" s="1">
        <f t="shared" si="382"/>
        <v>604</v>
      </c>
      <c r="BT1263" s="1">
        <f>COUNTIF($BS$10:BS1263,601)</f>
        <v>27</v>
      </c>
      <c r="BU1263" s="1">
        <f t="shared" si="383"/>
        <v>1</v>
      </c>
    </row>
    <row r="1264" spans="2:73">
      <c r="B1264" s="1" t="str">
        <f t="shared" si="379"/>
        <v>SkillDescBrief4100706</v>
      </c>
      <c r="C1264" s="1" t="str">
        <f t="shared" si="380"/>
        <v>SkillDescDetail410070605</v>
      </c>
      <c r="D1264" s="3">
        <v>410070605</v>
      </c>
      <c r="E1264" s="3">
        <v>4100706</v>
      </c>
      <c r="F1264" s="3">
        <v>5</v>
      </c>
      <c r="G1264" s="3" t="s">
        <v>332</v>
      </c>
      <c r="H1264" s="3"/>
      <c r="I1264" s="3" t="s">
        <v>333</v>
      </c>
      <c r="J1264" s="3"/>
      <c r="K1264" s="3" t="s">
        <v>334</v>
      </c>
      <c r="L1264" s="3"/>
      <c r="M1264" s="3"/>
      <c r="N1264" s="3"/>
      <c r="O1264" s="3"/>
      <c r="P1264" s="3"/>
      <c r="Q1264" s="3" t="s">
        <v>335</v>
      </c>
      <c r="R1264" s="3"/>
      <c r="S1264" s="3" t="str">
        <f>IF(H1264="","",$B$2&amp;G1264&amp;$B$2&amp;$B$1&amp;H1264)</f>
        <v/>
      </c>
      <c r="T1264" s="3" t="str">
        <f>IF(J1264="","",$B$2&amp;I1264&amp;$B$2&amp;$B$1&amp;J1264)</f>
        <v/>
      </c>
      <c r="U1264" s="3" t="str">
        <f>IF(L1264="","",$B$2&amp;K1264&amp;$B$2&amp;$B$1&amp;L1264)</f>
        <v/>
      </c>
      <c r="V1264" s="3" t="str">
        <f>IF(N1264="","",$B$2&amp;M1264&amp;$B$2&amp;$B$1&amp;N1264)</f>
        <v/>
      </c>
      <c r="W1264" s="3" t="str">
        <f>IF(P1264="","",$B$2&amp;O1264&amp;$B$2&amp;$B$1&amp;P1264)</f>
        <v/>
      </c>
      <c r="X1264" s="3" t="str">
        <f>IF(R1264="","",$B$2&amp;Q1264&amp;$B$2&amp;$B$1&amp;R1264)</f>
        <v/>
      </c>
      <c r="Y1264" s="3" t="str">
        <f t="shared" si="377"/>
        <v>{}</v>
      </c>
      <c r="Z1264" s="11" t="s">
        <v>373</v>
      </c>
      <c r="AA1264" s="11" t="str">
        <f t="shared" si="392"/>
        <v>5级：伤害提升至&lt;q=attr_atk&gt;&lt;c=A6EC41&gt;0%&lt;/c&gt;</v>
      </c>
      <c r="AB1264" s="11"/>
      <c r="AC1264" s="11"/>
      <c r="AD1264" s="11">
        <v>5</v>
      </c>
      <c r="AE1264" s="11"/>
      <c r="AF1264" s="11" t="s">
        <v>345</v>
      </c>
      <c r="AG1264" s="11"/>
      <c r="AH1264" s="11"/>
      <c r="AI1264" s="11"/>
      <c r="AJ1264" s="11"/>
      <c r="AK1264" s="11"/>
      <c r="AL1264" s="11"/>
      <c r="AM1264" s="11"/>
      <c r="AN1264" s="11" t="s">
        <v>346</v>
      </c>
      <c r="AO1264" s="11" t="str">
        <f t="shared" si="393"/>
        <v>&lt;q=attr_atk&gt;&lt;c=A6EC41&gt;</v>
      </c>
      <c r="AP1264" s="11" t="str">
        <f t="shared" si="394"/>
        <v>0%</v>
      </c>
      <c r="AQ1264" s="11" t="s">
        <v>298</v>
      </c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 t="str">
        <f t="shared" si="378"/>
        <v>这是一个专属装备技能，它非常好非常强大</v>
      </c>
      <c r="BQ1264" s="11" t="str">
        <f t="shared" si="391"/>
        <v>5级：伤害提升至&lt;q=attr_atk&gt;&lt;c=A6EC41&gt;0%&lt;/c&gt;</v>
      </c>
      <c r="BR1264" s="1">
        <f t="shared" si="381"/>
        <v>6</v>
      </c>
      <c r="BS1264" s="1">
        <f t="shared" si="382"/>
        <v>605</v>
      </c>
      <c r="BT1264" s="1">
        <f>COUNTIF($BS$10:BS1264,601)</f>
        <v>27</v>
      </c>
      <c r="BU1264" s="1">
        <f t="shared" si="383"/>
        <v>1</v>
      </c>
    </row>
    <row r="1265" spans="2:73">
      <c r="B1265" s="1" t="str">
        <f t="shared" si="379"/>
        <v>SkillDescBrief// 战斗被动</v>
      </c>
      <c r="C1265" s="1" t="str">
        <f t="shared" si="380"/>
        <v>SkillDescDetail// 战斗被动4</v>
      </c>
      <c r="D1265" s="7" t="s">
        <v>340</v>
      </c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 t="str">
        <f t="shared" si="377"/>
        <v/>
      </c>
      <c r="Z1265" s="10" t="s">
        <v>336</v>
      </c>
      <c r="AA1265" s="10" t="str">
        <f t="shared" si="392"/>
        <v/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 t="str">
        <f t="shared" si="378"/>
        <v/>
      </c>
      <c r="BQ1265" s="10" t="str">
        <f t="shared" si="391"/>
        <v/>
      </c>
      <c r="BR1265" s="1">
        <f t="shared" si="381"/>
        <v>0</v>
      </c>
      <c r="BS1265" s="1">
        <f t="shared" si="382"/>
        <v>0</v>
      </c>
      <c r="BT1265" s="1">
        <f>COUNTIF($BS$10:BS1265,601)</f>
        <v>27</v>
      </c>
      <c r="BU1265" s="1">
        <f t="shared" si="383"/>
        <v>1</v>
      </c>
    </row>
    <row r="1266" spans="2:73">
      <c r="B1266" s="1" t="str">
        <f t="shared" si="379"/>
        <v>SkillDescBrief4100707</v>
      </c>
      <c r="C1266" s="1" t="str">
        <f t="shared" si="380"/>
        <v>SkillDescDetail410070701</v>
      </c>
      <c r="D1266" s="3">
        <v>410070701</v>
      </c>
      <c r="E1266" s="3">
        <v>4100707</v>
      </c>
      <c r="F1266" s="3">
        <v>1</v>
      </c>
      <c r="G1266" s="3" t="s">
        <v>332</v>
      </c>
      <c r="H1266" s="3">
        <v>0.03</v>
      </c>
      <c r="I1266" s="3" t="s">
        <v>333</v>
      </c>
      <c r="J1266" s="3"/>
      <c r="K1266" s="3" t="s">
        <v>334</v>
      </c>
      <c r="L1266" s="3">
        <v>1</v>
      </c>
      <c r="M1266" s="3"/>
      <c r="N1266" s="3"/>
      <c r="O1266" s="3"/>
      <c r="P1266" s="3"/>
      <c r="Q1266" s="3" t="s">
        <v>335</v>
      </c>
      <c r="R1266" s="3"/>
      <c r="S1266" s="3" t="str">
        <f>IF(H1266="","",$B$2&amp;G1266&amp;$B$2&amp;$B$1&amp;H1266)</f>
        <v>"AtkPower":0.03</v>
      </c>
      <c r="T1266" s="3" t="str">
        <f>IF(J1266="","",$B$2&amp;I1266&amp;$B$2&amp;$B$1&amp;J1266)</f>
        <v/>
      </c>
      <c r="U1266" s="3" t="str">
        <f>IF(L1266="","",$B$2&amp;K1266&amp;$B$2&amp;$B$1&amp;L1266)</f>
        <v>"BuffPower":1</v>
      </c>
      <c r="V1266" s="3" t="str">
        <f>IF(N1266="","",$B$2&amp;M1266&amp;$B$2&amp;$B$1&amp;N1266)</f>
        <v/>
      </c>
      <c r="W1266" s="3" t="str">
        <f>IF(P1266="","",$B$2&amp;O1266&amp;$B$2&amp;$B$1&amp;P1266)</f>
        <v/>
      </c>
      <c r="X1266" s="3" t="str">
        <f>IF(R1266="","",$B$2&amp;Q1266&amp;$B$2&amp;$B$1&amp;R1266)</f>
        <v/>
      </c>
      <c r="Y1266" s="3" t="str">
        <f t="shared" si="377"/>
        <v>{"AtkPower":0.03,"BuffPower":1}</v>
      </c>
      <c r="Z1266" s="11" t="s">
        <v>684</v>
      </c>
      <c r="AA1266" s="11" t="str">
        <f t="shared" si="392"/>
        <v>每有&lt;c=A6EC41&gt;1&lt;/c&gt;名被燃烧的敌人死亡，自身攻击力提升&lt;c=A6EC41&gt;3%&lt;/c&gt;</v>
      </c>
      <c r="AB1266" s="11"/>
      <c r="AC1266" s="11"/>
      <c r="AD1266" s="11"/>
      <c r="AE1266" s="11"/>
      <c r="AF1266" s="11"/>
      <c r="AG1266" s="11"/>
      <c r="AH1266" s="11"/>
      <c r="AI1266" s="11"/>
      <c r="AJ1266" s="11" t="s">
        <v>685</v>
      </c>
      <c r="AK1266" s="11" t="str">
        <f>$B$6</f>
        <v>&lt;c=A6EC41&gt;</v>
      </c>
      <c r="AL1266" s="12">
        <v>1</v>
      </c>
      <c r="AM1266" s="11" t="s">
        <v>298</v>
      </c>
      <c r="AN1266" s="11" t="s">
        <v>686</v>
      </c>
      <c r="AO1266" s="11" t="str">
        <f>$B$6</f>
        <v>&lt;c=A6EC41&gt;</v>
      </c>
      <c r="AP1266" s="11" t="str">
        <f>ROUND($H1266*100,2)&amp;"%"</f>
        <v>3%</v>
      </c>
      <c r="AQ1266" s="11" t="s">
        <v>298</v>
      </c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 t="str">
        <f t="shared" si="378"/>
        <v>被燃烧的敌人死亡时，自身攻击力提升</v>
      </c>
      <c r="BQ1266" s="11" t="str">
        <f t="shared" si="391"/>
        <v>每有&lt;c=A6EC41&gt;1&lt;/c&gt;名被燃烧的敌人死亡，自身攻击力提升&lt;c=A6EC41&gt;3%&lt;/c&gt;</v>
      </c>
      <c r="BR1266" s="1">
        <f t="shared" si="381"/>
        <v>7</v>
      </c>
      <c r="BS1266" s="1">
        <f t="shared" si="382"/>
        <v>701</v>
      </c>
      <c r="BT1266" s="1">
        <f>COUNTIF($BS$10:BS1266,601)</f>
        <v>27</v>
      </c>
      <c r="BU1266" s="1">
        <f t="shared" si="383"/>
        <v>1</v>
      </c>
    </row>
    <row r="1267" spans="2:73">
      <c r="B1267" s="1" t="str">
        <f t="shared" si="379"/>
        <v>SkillDescBrief4100707</v>
      </c>
      <c r="C1267" s="1" t="str">
        <f t="shared" si="380"/>
        <v>SkillDescDetail410070702</v>
      </c>
      <c r="D1267" s="3">
        <v>410070702</v>
      </c>
      <c r="E1267" s="3">
        <v>4100707</v>
      </c>
      <c r="F1267" s="3">
        <v>2</v>
      </c>
      <c r="G1267" s="3" t="s">
        <v>332</v>
      </c>
      <c r="H1267" s="3"/>
      <c r="I1267" s="3" t="s">
        <v>333</v>
      </c>
      <c r="J1267" s="3"/>
      <c r="K1267" s="3" t="s">
        <v>334</v>
      </c>
      <c r="L1267" s="3">
        <v>1</v>
      </c>
      <c r="M1267" s="3"/>
      <c r="N1267" s="3"/>
      <c r="O1267" s="3"/>
      <c r="P1267" s="3"/>
      <c r="Q1267" s="3" t="s">
        <v>335</v>
      </c>
      <c r="R1267" s="3"/>
      <c r="S1267" s="3" t="str">
        <f>IF(H1267="","",$B$2&amp;G1267&amp;$B$2&amp;$B$1&amp;H1267)</f>
        <v/>
      </c>
      <c r="T1267" s="3" t="str">
        <f>IF(J1267="","",$B$2&amp;I1267&amp;$B$2&amp;$B$1&amp;J1267)</f>
        <v/>
      </c>
      <c r="U1267" s="3" t="str">
        <f>IF(L1267="","",$B$2&amp;K1267&amp;$B$2&amp;$B$1&amp;L1267)</f>
        <v>"BuffPower":1</v>
      </c>
      <c r="V1267" s="3" t="str">
        <f>IF(N1267="","",$B$2&amp;M1267&amp;$B$2&amp;$B$1&amp;N1267)</f>
        <v/>
      </c>
      <c r="W1267" s="3" t="str">
        <f>IF(P1267="","",$B$2&amp;O1267&amp;$B$2&amp;$B$1&amp;P1267)</f>
        <v/>
      </c>
      <c r="X1267" s="3" t="str">
        <f>IF(R1267="","",$B$2&amp;Q1267&amp;$B$2&amp;$B$1&amp;R1267)</f>
        <v/>
      </c>
      <c r="Y1267" s="3" t="str">
        <f t="shared" si="377"/>
        <v>{"BuffPower":1}</v>
      </c>
      <c r="Z1267" s="11" t="s">
        <v>336</v>
      </c>
      <c r="AA1267" s="11" t="str">
        <f t="shared" si="392"/>
        <v/>
      </c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 t="str">
        <f t="shared" si="378"/>
        <v/>
      </c>
      <c r="BQ1267" s="11" t="str">
        <f t="shared" si="391"/>
        <v/>
      </c>
      <c r="BR1267" s="1">
        <f t="shared" si="381"/>
        <v>7</v>
      </c>
      <c r="BS1267" s="1">
        <f t="shared" si="382"/>
        <v>702</v>
      </c>
      <c r="BT1267" s="1">
        <f>COUNTIF($BS$10:BS1267,601)</f>
        <v>27</v>
      </c>
      <c r="BU1267" s="1">
        <f t="shared" si="383"/>
        <v>1</v>
      </c>
    </row>
    <row r="1268" spans="2:73">
      <c r="B1268" s="1" t="str">
        <f t="shared" si="379"/>
        <v>SkillDescBrief4100707</v>
      </c>
      <c r="C1268" s="1" t="str">
        <f t="shared" si="380"/>
        <v>SkillDescDetail410070703</v>
      </c>
      <c r="D1268" s="3">
        <v>410070703</v>
      </c>
      <c r="E1268" s="3">
        <v>4100707</v>
      </c>
      <c r="F1268" s="3">
        <v>3</v>
      </c>
      <c r="G1268" s="3" t="s">
        <v>332</v>
      </c>
      <c r="H1268" s="3"/>
      <c r="I1268" s="3" t="s">
        <v>333</v>
      </c>
      <c r="J1268" s="3"/>
      <c r="K1268" s="3" t="s">
        <v>334</v>
      </c>
      <c r="L1268" s="3">
        <v>1</v>
      </c>
      <c r="M1268" s="3"/>
      <c r="N1268" s="3"/>
      <c r="O1268" s="3"/>
      <c r="P1268" s="3"/>
      <c r="Q1268" s="3" t="s">
        <v>335</v>
      </c>
      <c r="R1268" s="3"/>
      <c r="S1268" s="3" t="str">
        <f>IF(H1268="","",$B$2&amp;G1268&amp;$B$2&amp;$B$1&amp;H1268)</f>
        <v/>
      </c>
      <c r="T1268" s="3" t="str">
        <f>IF(J1268="","",$B$2&amp;I1268&amp;$B$2&amp;$B$1&amp;J1268)</f>
        <v/>
      </c>
      <c r="U1268" s="3" t="str">
        <f>IF(L1268="","",$B$2&amp;K1268&amp;$B$2&amp;$B$1&amp;L1268)</f>
        <v>"BuffPower":1</v>
      </c>
      <c r="V1268" s="3" t="str">
        <f>IF(N1268="","",$B$2&amp;M1268&amp;$B$2&amp;$B$1&amp;N1268)</f>
        <v/>
      </c>
      <c r="W1268" s="3" t="str">
        <f>IF(P1268="","",$B$2&amp;O1268&amp;$B$2&amp;$B$1&amp;P1268)</f>
        <v/>
      </c>
      <c r="X1268" s="3" t="str">
        <f>IF(R1268="","",$B$2&amp;Q1268&amp;$B$2&amp;$B$1&amp;R1268)</f>
        <v/>
      </c>
      <c r="Y1268" s="3" t="str">
        <f t="shared" si="377"/>
        <v>{"BuffPower":1}</v>
      </c>
      <c r="Z1268" s="11" t="s">
        <v>336</v>
      </c>
      <c r="AA1268" s="11" t="str">
        <f t="shared" si="392"/>
        <v/>
      </c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 t="str">
        <f t="shared" si="378"/>
        <v/>
      </c>
      <c r="BQ1268" s="11" t="str">
        <f t="shared" si="391"/>
        <v/>
      </c>
      <c r="BR1268" s="1">
        <f t="shared" si="381"/>
        <v>7</v>
      </c>
      <c r="BS1268" s="1">
        <f t="shared" si="382"/>
        <v>703</v>
      </c>
      <c r="BT1268" s="1">
        <f>COUNTIF($BS$10:BS1268,601)</f>
        <v>27</v>
      </c>
      <c r="BU1268" s="1">
        <f t="shared" si="383"/>
        <v>1</v>
      </c>
    </row>
    <row r="1269" spans="2:73">
      <c r="B1269" s="1" t="str">
        <f t="shared" si="379"/>
        <v>SkillDescBrief4100707</v>
      </c>
      <c r="C1269" s="1" t="str">
        <f t="shared" si="380"/>
        <v>SkillDescDetail410070704</v>
      </c>
      <c r="D1269" s="3">
        <v>410070704</v>
      </c>
      <c r="E1269" s="3">
        <v>4100707</v>
      </c>
      <c r="F1269" s="3">
        <v>4</v>
      </c>
      <c r="G1269" s="3" t="s">
        <v>332</v>
      </c>
      <c r="H1269" s="3"/>
      <c r="I1269" s="3" t="s">
        <v>333</v>
      </c>
      <c r="J1269" s="3"/>
      <c r="K1269" s="3" t="s">
        <v>334</v>
      </c>
      <c r="L1269" s="3">
        <v>1</v>
      </c>
      <c r="M1269" s="3"/>
      <c r="N1269" s="3"/>
      <c r="O1269" s="3"/>
      <c r="P1269" s="3"/>
      <c r="Q1269" s="3" t="s">
        <v>335</v>
      </c>
      <c r="R1269" s="3"/>
      <c r="S1269" s="3" t="str">
        <f>IF(H1269="","",$B$2&amp;G1269&amp;$B$2&amp;$B$1&amp;H1269)</f>
        <v/>
      </c>
      <c r="T1269" s="3" t="str">
        <f>IF(J1269="","",$B$2&amp;I1269&amp;$B$2&amp;$B$1&amp;J1269)</f>
        <v/>
      </c>
      <c r="U1269" s="3" t="str">
        <f>IF(L1269="","",$B$2&amp;K1269&amp;$B$2&amp;$B$1&amp;L1269)</f>
        <v>"BuffPower":1</v>
      </c>
      <c r="V1269" s="3" t="str">
        <f>IF(N1269="","",$B$2&amp;M1269&amp;$B$2&amp;$B$1&amp;N1269)</f>
        <v/>
      </c>
      <c r="W1269" s="3" t="str">
        <f>IF(P1269="","",$B$2&amp;O1269&amp;$B$2&amp;$B$1&amp;P1269)</f>
        <v/>
      </c>
      <c r="X1269" s="3" t="str">
        <f>IF(R1269="","",$B$2&amp;Q1269&amp;$B$2&amp;$B$1&amp;R1269)</f>
        <v/>
      </c>
      <c r="Y1269" s="3" t="str">
        <f t="shared" si="377"/>
        <v>{"BuffPower":1}</v>
      </c>
      <c r="Z1269" s="11" t="s">
        <v>336</v>
      </c>
      <c r="AA1269" s="11" t="str">
        <f t="shared" si="392"/>
        <v/>
      </c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 t="str">
        <f t="shared" si="378"/>
        <v/>
      </c>
      <c r="BQ1269" s="11" t="str">
        <f t="shared" si="391"/>
        <v/>
      </c>
      <c r="BR1269" s="1">
        <f t="shared" si="381"/>
        <v>7</v>
      </c>
      <c r="BS1269" s="1">
        <f t="shared" si="382"/>
        <v>704</v>
      </c>
      <c r="BT1269" s="1">
        <f>COUNTIF($BS$10:BS1269,601)</f>
        <v>27</v>
      </c>
      <c r="BU1269" s="1">
        <f t="shared" si="383"/>
        <v>1</v>
      </c>
    </row>
    <row r="1270" spans="2:73">
      <c r="B1270" s="1" t="str">
        <f t="shared" si="379"/>
        <v>SkillDescBrief4100707</v>
      </c>
      <c r="C1270" s="1" t="str">
        <f t="shared" si="380"/>
        <v>SkillDescDetail410070705</v>
      </c>
      <c r="D1270" s="3">
        <v>410070705</v>
      </c>
      <c r="E1270" s="3">
        <v>4100707</v>
      </c>
      <c r="F1270" s="3">
        <v>5</v>
      </c>
      <c r="G1270" s="3" t="s">
        <v>332</v>
      </c>
      <c r="H1270" s="3"/>
      <c r="I1270" s="3" t="s">
        <v>333</v>
      </c>
      <c r="J1270" s="3"/>
      <c r="K1270" s="3" t="s">
        <v>334</v>
      </c>
      <c r="L1270" s="3">
        <v>1</v>
      </c>
      <c r="M1270" s="3"/>
      <c r="N1270" s="3"/>
      <c r="O1270" s="3"/>
      <c r="P1270" s="3"/>
      <c r="Q1270" s="3" t="s">
        <v>335</v>
      </c>
      <c r="R1270" s="3"/>
      <c r="S1270" s="3" t="str">
        <f>IF(H1270="","",$B$2&amp;G1270&amp;$B$2&amp;$B$1&amp;H1270)</f>
        <v/>
      </c>
      <c r="T1270" s="3" t="str">
        <f>IF(J1270="","",$B$2&amp;I1270&amp;$B$2&amp;$B$1&amp;J1270)</f>
        <v/>
      </c>
      <c r="U1270" s="3" t="str">
        <f>IF(L1270="","",$B$2&amp;K1270&amp;$B$2&amp;$B$1&amp;L1270)</f>
        <v>"BuffPower":1</v>
      </c>
      <c r="V1270" s="3" t="str">
        <f>IF(N1270="","",$B$2&amp;M1270&amp;$B$2&amp;$B$1&amp;N1270)</f>
        <v/>
      </c>
      <c r="W1270" s="3" t="str">
        <f>IF(P1270="","",$B$2&amp;O1270&amp;$B$2&amp;$B$1&amp;P1270)</f>
        <v/>
      </c>
      <c r="X1270" s="3" t="str">
        <f>IF(R1270="","",$B$2&amp;Q1270&amp;$B$2&amp;$B$1&amp;R1270)</f>
        <v/>
      </c>
      <c r="Y1270" s="3" t="str">
        <f t="shared" si="377"/>
        <v>{"BuffPower":1}</v>
      </c>
      <c r="Z1270" s="11" t="s">
        <v>336</v>
      </c>
      <c r="AA1270" s="11" t="str">
        <f t="shared" si="392"/>
        <v/>
      </c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 t="str">
        <f t="shared" si="378"/>
        <v/>
      </c>
      <c r="BQ1270" s="11" t="str">
        <f t="shared" si="391"/>
        <v/>
      </c>
      <c r="BR1270" s="1">
        <f t="shared" si="381"/>
        <v>7</v>
      </c>
      <c r="BS1270" s="1">
        <f t="shared" si="382"/>
        <v>705</v>
      </c>
      <c r="BT1270" s="1">
        <f>COUNTIF($BS$10:BS1270,601)</f>
        <v>27</v>
      </c>
      <c r="BU1270" s="1">
        <f t="shared" si="383"/>
        <v>1</v>
      </c>
    </row>
    <row r="1271" spans="2:73">
      <c r="B1271" s="1" t="str">
        <f t="shared" si="379"/>
        <v>SkillDescBrief// 火箭炮</v>
      </c>
      <c r="C1271" s="1" t="str">
        <f t="shared" si="380"/>
        <v>SkillDescDetail// 火箭炮</v>
      </c>
      <c r="D1271" s="7" t="s">
        <v>687</v>
      </c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 t="str">
        <f t="shared" si="377"/>
        <v/>
      </c>
      <c r="Z1271" s="10" t="s">
        <v>336</v>
      </c>
      <c r="AA1271" s="10" t="str">
        <f t="shared" si="392"/>
        <v/>
      </c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 t="str">
        <f t="shared" si="378"/>
        <v/>
      </c>
      <c r="BQ1271" s="10" t="str">
        <f t="shared" si="391"/>
        <v/>
      </c>
      <c r="BR1271" s="1">
        <f t="shared" si="381"/>
        <v>0</v>
      </c>
      <c r="BS1271" s="1">
        <f t="shared" si="382"/>
        <v>0</v>
      </c>
      <c r="BT1271" s="1">
        <f>COUNTIF($BS$10:BS1271,601)</f>
        <v>27</v>
      </c>
      <c r="BU1271" s="1">
        <f t="shared" si="383"/>
        <v>1</v>
      </c>
    </row>
    <row r="1272" spans="2:73">
      <c r="B1272" s="1" t="str">
        <f t="shared" si="379"/>
        <v>SkillDescBrief// 普攻</v>
      </c>
      <c r="C1272" s="1" t="str">
        <f t="shared" si="380"/>
        <v>SkillDescDetail// 普攻</v>
      </c>
      <c r="D1272" s="7" t="s">
        <v>331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 t="str">
        <f t="shared" si="377"/>
        <v/>
      </c>
      <c r="Z1272" s="10" t="s">
        <v>336</v>
      </c>
      <c r="AA1272" s="10" t="str">
        <f t="shared" si="392"/>
        <v/>
      </c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 t="str">
        <f t="shared" si="378"/>
        <v/>
      </c>
      <c r="BQ1272" s="10" t="str">
        <f t="shared" si="391"/>
        <v/>
      </c>
      <c r="BR1272" s="1">
        <f t="shared" si="381"/>
        <v>0</v>
      </c>
      <c r="BS1272" s="1">
        <f t="shared" si="382"/>
        <v>0</v>
      </c>
      <c r="BT1272" s="1">
        <f>COUNTIF($BS$10:BS1272,601)</f>
        <v>27</v>
      </c>
      <c r="BU1272" s="1">
        <f t="shared" si="383"/>
        <v>1</v>
      </c>
    </row>
    <row r="1273" spans="2:73">
      <c r="B1273" s="1" t="str">
        <f t="shared" si="379"/>
        <v>SkillDescBrief4100801</v>
      </c>
      <c r="C1273" s="1" t="str">
        <f t="shared" si="380"/>
        <v>SkillDescDetail410080101</v>
      </c>
      <c r="D1273" s="3">
        <v>410080101</v>
      </c>
      <c r="E1273" s="3">
        <v>4100801</v>
      </c>
      <c r="F1273" s="3">
        <v>1</v>
      </c>
      <c r="G1273" s="3" t="s">
        <v>332</v>
      </c>
      <c r="H1273" s="3">
        <f ca="1">ROUND(_xlfn.XLOOKUP($F1273,$D$1:$D$5,$E$1:$E$5)*OFFSET(H1273,5-F1273,0)/0.05,0)*0.05</f>
        <v>1.2</v>
      </c>
      <c r="I1273" s="3" t="s">
        <v>333</v>
      </c>
      <c r="J1273" s="3"/>
      <c r="K1273" s="3" t="s">
        <v>334</v>
      </c>
      <c r="L1273" s="3"/>
      <c r="M1273" s="3"/>
      <c r="N1273" s="3"/>
      <c r="O1273" s="3"/>
      <c r="P1273" s="3"/>
      <c r="Q1273" s="3" t="s">
        <v>335</v>
      </c>
      <c r="R1273" s="3"/>
      <c r="S1273" s="3" t="str">
        <f ca="1">IF(H1273="","",$B$2&amp;G1273&amp;$B$2&amp;$B$1&amp;H1273)</f>
        <v>"AtkPower":1.2</v>
      </c>
      <c r="T1273" s="3" t="str">
        <f>IF(J1273="","",$B$2&amp;I1273&amp;$B$2&amp;$B$1&amp;J1273)</f>
        <v/>
      </c>
      <c r="U1273" s="3" t="str">
        <f>IF(L1273="","",$B$2&amp;K1273&amp;$B$2&amp;$B$1&amp;L1273)</f>
        <v/>
      </c>
      <c r="V1273" s="3" t="str">
        <f>IF(N1273="","",$B$2&amp;M1273&amp;$B$2&amp;$B$1&amp;N1273)</f>
        <v/>
      </c>
      <c r="W1273" s="3" t="str">
        <f>IF(P1273="","",$B$2&amp;O1273&amp;$B$2&amp;$B$1&amp;P1273)</f>
        <v/>
      </c>
      <c r="X1273" s="3" t="str">
        <f>IF(R1273="","",$B$2&amp;Q1273&amp;$B$2&amp;$B$1&amp;R1273)</f>
        <v/>
      </c>
      <c r="Y1273" s="3" t="str">
        <f ca="1" t="shared" si="377"/>
        <v>{"AtkPower":1.2}</v>
      </c>
      <c r="Z1273" s="11" t="s">
        <v>688</v>
      </c>
      <c r="AA1273" s="11" t="str">
        <f ca="1" t="shared" si="392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AB1273" s="11"/>
      <c r="AC1273" s="11"/>
      <c r="AD1273" s="11"/>
      <c r="AE1273" s="11"/>
      <c r="AF1273" s="11"/>
      <c r="AG1273" s="11"/>
      <c r="AH1273" s="11"/>
      <c r="AI1273" s="11"/>
      <c r="AJ1273" s="11" t="s">
        <v>689</v>
      </c>
      <c r="AK1273" s="11" t="str">
        <f>$B$6</f>
        <v>&lt;c=A6EC41&gt;</v>
      </c>
      <c r="AL1273" s="12">
        <v>1</v>
      </c>
      <c r="AM1273" s="11" t="s">
        <v>298</v>
      </c>
      <c r="AN1273" s="11" t="s">
        <v>343</v>
      </c>
      <c r="AO1273" s="11" t="str">
        <f>$B$8&amp;$B$6</f>
        <v>&lt;q=attr_atk&gt;&lt;c=A6EC41&gt;</v>
      </c>
      <c r="AP1273" s="11" t="str">
        <f ca="1">ROUND($H1273*100,2)&amp;"%"</f>
        <v>120%</v>
      </c>
      <c r="AQ1273" s="11" t="s">
        <v>298</v>
      </c>
      <c r="AR1273" s="11" t="s">
        <v>690</v>
      </c>
      <c r="AS1273" s="11" t="str">
        <f>$B$6</f>
        <v>&lt;c=A6EC41&gt;</v>
      </c>
      <c r="AT1273" s="12">
        <v>4</v>
      </c>
      <c r="AU1273" s="11" t="s">
        <v>298</v>
      </c>
      <c r="AV1273" s="11" t="s">
        <v>691</v>
      </c>
      <c r="AW1273" s="11" t="str">
        <f>$B$8&amp;$B$6</f>
        <v>&lt;q=attr_atk&gt;&lt;c=A6EC41&gt;</v>
      </c>
      <c r="AX1273" s="11" t="str">
        <f ca="1">ROUND($H1273*100,2)&amp;"%"</f>
        <v>120%</v>
      </c>
      <c r="AY1273" s="11" t="s">
        <v>298</v>
      </c>
      <c r="AZ1273" s="11" t="s">
        <v>344</v>
      </c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 t="str">
        <f t="shared" si="378"/>
        <v>使用火箭炮轰击，弹药充足时发射强力火箭弹</v>
      </c>
      <c r="BQ1273" s="11" t="str">
        <f ca="1" t="shared" si="391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BR1273" s="1">
        <f t="shared" si="381"/>
        <v>1</v>
      </c>
      <c r="BS1273" s="1">
        <f t="shared" si="382"/>
        <v>101</v>
      </c>
      <c r="BT1273" s="1">
        <f>COUNTIF($BS$10:BS1273,601)</f>
        <v>27</v>
      </c>
      <c r="BU1273" s="1">
        <f t="shared" si="383"/>
        <v>1</v>
      </c>
    </row>
    <row r="1274" spans="2:73">
      <c r="B1274" s="1" t="str">
        <f t="shared" si="379"/>
        <v>SkillDescBrief4100801</v>
      </c>
      <c r="C1274" s="1" t="str">
        <f t="shared" si="380"/>
        <v>SkillDescDetail410080102</v>
      </c>
      <c r="D1274" s="3">
        <v>410080102</v>
      </c>
      <c r="E1274" s="3">
        <v>4100801</v>
      </c>
      <c r="F1274" s="3">
        <v>2</v>
      </c>
      <c r="G1274" s="3" t="s">
        <v>332</v>
      </c>
      <c r="H1274" s="3">
        <f ca="1">ROUND(_xlfn.XLOOKUP($F1274,$D$1:$D$5,$E$1:$E$5)*OFFSET(H1274,5-F1274,0)/0.05,0)*0.05</f>
        <v>1.3</v>
      </c>
      <c r="I1274" s="3" t="s">
        <v>333</v>
      </c>
      <c r="J1274" s="3"/>
      <c r="K1274" s="3" t="s">
        <v>334</v>
      </c>
      <c r="L1274" s="3"/>
      <c r="M1274" s="3"/>
      <c r="N1274" s="3"/>
      <c r="O1274" s="3"/>
      <c r="P1274" s="3"/>
      <c r="Q1274" s="3" t="s">
        <v>335</v>
      </c>
      <c r="R1274" s="3"/>
      <c r="S1274" s="3" t="str">
        <f ca="1">IF(H1274="","",$B$2&amp;G1274&amp;$B$2&amp;$B$1&amp;H1274)</f>
        <v>"AtkPower":1.3</v>
      </c>
      <c r="T1274" s="3" t="str">
        <f>IF(J1274="","",$B$2&amp;I1274&amp;$B$2&amp;$B$1&amp;J1274)</f>
        <v/>
      </c>
      <c r="U1274" s="3" t="str">
        <f>IF(L1274="","",$B$2&amp;K1274&amp;$B$2&amp;$B$1&amp;L1274)</f>
        <v/>
      </c>
      <c r="V1274" s="3" t="str">
        <f>IF(N1274="","",$B$2&amp;M1274&amp;$B$2&amp;$B$1&amp;N1274)</f>
        <v/>
      </c>
      <c r="W1274" s="3" t="str">
        <f>IF(P1274="","",$B$2&amp;O1274&amp;$B$2&amp;$B$1&amp;P1274)</f>
        <v/>
      </c>
      <c r="X1274" s="3" t="str">
        <f>IF(R1274="","",$B$2&amp;Q1274&amp;$B$2&amp;$B$1&amp;R1274)</f>
        <v/>
      </c>
      <c r="Y1274" s="3" t="str">
        <f ca="1" t="shared" si="377"/>
        <v>{"AtkPower":1.3}</v>
      </c>
      <c r="Z1274" s="11" t="s">
        <v>688</v>
      </c>
      <c r="AA1274" s="11" t="str">
        <f ca="1" t="shared" si="392"/>
        <v>2级：造成伤害提升至&lt;q=attr_atk&gt;&lt;c=A6EC41&gt;130%&lt;/c&gt;</v>
      </c>
      <c r="AB1274" s="11"/>
      <c r="AC1274" s="11"/>
      <c r="AD1274" s="11">
        <v>2</v>
      </c>
      <c r="AE1274" s="11"/>
      <c r="AF1274" s="11" t="s">
        <v>345</v>
      </c>
      <c r="AG1274" s="11"/>
      <c r="AH1274" s="11"/>
      <c r="AI1274" s="11"/>
      <c r="AJ1274" s="11" t="s">
        <v>692</v>
      </c>
      <c r="AK1274" s="11" t="str">
        <f t="shared" ref="AK1274:AK1277" si="395">$B$8&amp;$B$6</f>
        <v>&lt;q=attr_atk&gt;&lt;c=A6EC41&gt;</v>
      </c>
      <c r="AL1274" s="11" t="str">
        <f ca="1" t="shared" ref="AL1274:AL1277" si="396">ROUND($H1274*100,2)&amp;"%"</f>
        <v>130%</v>
      </c>
      <c r="AM1274" s="11" t="s">
        <v>298</v>
      </c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 t="str">
        <f t="shared" si="378"/>
        <v>使用火箭炮轰击，弹药充足时发射强力火箭弹</v>
      </c>
      <c r="BQ1274" s="11" t="str">
        <f ca="1" t="shared" si="391"/>
        <v>2级：造成伤害提升至&lt;q=attr_atk&gt;&lt;c=A6EC41&gt;130%&lt;/c&gt;</v>
      </c>
      <c r="BR1274" s="1">
        <f t="shared" si="381"/>
        <v>1</v>
      </c>
      <c r="BS1274" s="1">
        <f t="shared" si="382"/>
        <v>102</v>
      </c>
      <c r="BT1274" s="1">
        <f>COUNTIF($BS$10:BS1274,601)</f>
        <v>27</v>
      </c>
      <c r="BU1274" s="1">
        <f t="shared" si="383"/>
        <v>1</v>
      </c>
    </row>
    <row r="1275" spans="2:73">
      <c r="B1275" s="1" t="str">
        <f t="shared" si="379"/>
        <v>SkillDescBrief4100801</v>
      </c>
      <c r="C1275" s="1" t="str">
        <f t="shared" si="380"/>
        <v>SkillDescDetail410080103</v>
      </c>
      <c r="D1275" s="3">
        <v>410080103</v>
      </c>
      <c r="E1275" s="3">
        <v>4100801</v>
      </c>
      <c r="F1275" s="3">
        <v>3</v>
      </c>
      <c r="G1275" s="3" t="s">
        <v>332</v>
      </c>
      <c r="H1275" s="3">
        <f ca="1">ROUND(_xlfn.XLOOKUP($F1275,$D$1:$D$5,$E$1:$E$5)*OFFSET(H1275,5-F1275,0)/0.05,0)*0.05</f>
        <v>1.35</v>
      </c>
      <c r="I1275" s="3" t="s">
        <v>333</v>
      </c>
      <c r="J1275" s="3"/>
      <c r="K1275" s="3" t="s">
        <v>334</v>
      </c>
      <c r="L1275" s="3"/>
      <c r="M1275" s="3"/>
      <c r="N1275" s="3"/>
      <c r="O1275" s="3"/>
      <c r="P1275" s="3"/>
      <c r="Q1275" s="3" t="s">
        <v>335</v>
      </c>
      <c r="R1275" s="3"/>
      <c r="S1275" s="3" t="str">
        <f ca="1">IF(H1275="","",$B$2&amp;G1275&amp;$B$2&amp;$B$1&amp;H1275)</f>
        <v>"AtkPower":1.35</v>
      </c>
      <c r="T1275" s="3" t="str">
        <f>IF(J1275="","",$B$2&amp;I1275&amp;$B$2&amp;$B$1&amp;J1275)</f>
        <v/>
      </c>
      <c r="U1275" s="3" t="str">
        <f>IF(L1275="","",$B$2&amp;K1275&amp;$B$2&amp;$B$1&amp;L1275)</f>
        <v/>
      </c>
      <c r="V1275" s="3" t="str">
        <f>IF(N1275="","",$B$2&amp;M1275&amp;$B$2&amp;$B$1&amp;N1275)</f>
        <v/>
      </c>
      <c r="W1275" s="3" t="str">
        <f>IF(P1275="","",$B$2&amp;O1275&amp;$B$2&amp;$B$1&amp;P1275)</f>
        <v/>
      </c>
      <c r="X1275" s="3" t="str">
        <f>IF(R1275="","",$B$2&amp;Q1275&amp;$B$2&amp;$B$1&amp;R1275)</f>
        <v/>
      </c>
      <c r="Y1275" s="3" t="str">
        <f ca="1" t="shared" si="377"/>
        <v>{"AtkPower":1.35}</v>
      </c>
      <c r="Z1275" s="11" t="s">
        <v>688</v>
      </c>
      <c r="AA1275" s="11" t="str">
        <f ca="1" t="shared" si="392"/>
        <v>3级：造成伤害提升至&lt;q=attr_atk&gt;&lt;c=A6EC41&gt;135%&lt;/c&gt;</v>
      </c>
      <c r="AB1275" s="11"/>
      <c r="AC1275" s="11"/>
      <c r="AD1275" s="11">
        <v>3</v>
      </c>
      <c r="AE1275" s="11"/>
      <c r="AF1275" s="11" t="s">
        <v>345</v>
      </c>
      <c r="AG1275" s="11"/>
      <c r="AH1275" s="11"/>
      <c r="AI1275" s="11"/>
      <c r="AJ1275" s="11" t="s">
        <v>692</v>
      </c>
      <c r="AK1275" s="11" t="str">
        <f t="shared" si="395"/>
        <v>&lt;q=attr_atk&gt;&lt;c=A6EC41&gt;</v>
      </c>
      <c r="AL1275" s="11" t="str">
        <f ca="1" t="shared" si="396"/>
        <v>135%</v>
      </c>
      <c r="AM1275" s="11" t="s">
        <v>298</v>
      </c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 t="str">
        <f t="shared" si="378"/>
        <v>使用火箭炮轰击，弹药充足时发射强力火箭弹</v>
      </c>
      <c r="BQ1275" s="11" t="str">
        <f ca="1" t="shared" si="391"/>
        <v>3级：造成伤害提升至&lt;q=attr_atk&gt;&lt;c=A6EC41&gt;135%&lt;/c&gt;</v>
      </c>
      <c r="BR1275" s="1">
        <f t="shared" si="381"/>
        <v>1</v>
      </c>
      <c r="BS1275" s="1">
        <f t="shared" si="382"/>
        <v>103</v>
      </c>
      <c r="BT1275" s="1">
        <f>COUNTIF($BS$10:BS1275,601)</f>
        <v>27</v>
      </c>
      <c r="BU1275" s="1">
        <f t="shared" si="383"/>
        <v>1</v>
      </c>
    </row>
    <row r="1276" spans="2:73">
      <c r="B1276" s="1" t="str">
        <f t="shared" si="379"/>
        <v>SkillDescBrief4100801</v>
      </c>
      <c r="C1276" s="1" t="str">
        <f t="shared" si="380"/>
        <v>SkillDescDetail410080104</v>
      </c>
      <c r="D1276" s="3">
        <v>410080104</v>
      </c>
      <c r="E1276" s="3">
        <v>4100801</v>
      </c>
      <c r="F1276" s="3">
        <v>4</v>
      </c>
      <c r="G1276" s="3" t="s">
        <v>332</v>
      </c>
      <c r="H1276" s="3">
        <f ca="1">ROUND(_xlfn.XLOOKUP($F1276,$D$1:$D$5,$E$1:$E$5)*OFFSET(H1276,5-F1276,0)/0.05,0)*0.05</f>
        <v>1.55</v>
      </c>
      <c r="I1276" s="3" t="s">
        <v>333</v>
      </c>
      <c r="J1276" s="3"/>
      <c r="K1276" s="3" t="s">
        <v>334</v>
      </c>
      <c r="L1276" s="3"/>
      <c r="M1276" s="3"/>
      <c r="N1276" s="3"/>
      <c r="O1276" s="3"/>
      <c r="P1276" s="3"/>
      <c r="Q1276" s="3" t="s">
        <v>335</v>
      </c>
      <c r="R1276" s="3"/>
      <c r="S1276" s="3" t="str">
        <f ca="1">IF(H1276="","",$B$2&amp;G1276&amp;$B$2&amp;$B$1&amp;H1276)</f>
        <v>"AtkPower":1.55</v>
      </c>
      <c r="T1276" s="3" t="str">
        <f>IF(J1276="","",$B$2&amp;I1276&amp;$B$2&amp;$B$1&amp;J1276)</f>
        <v/>
      </c>
      <c r="U1276" s="3" t="str">
        <f>IF(L1276="","",$B$2&amp;K1276&amp;$B$2&amp;$B$1&amp;L1276)</f>
        <v/>
      </c>
      <c r="V1276" s="3" t="str">
        <f>IF(N1276="","",$B$2&amp;M1276&amp;$B$2&amp;$B$1&amp;N1276)</f>
        <v/>
      </c>
      <c r="W1276" s="3" t="str">
        <f>IF(P1276="","",$B$2&amp;O1276&amp;$B$2&amp;$B$1&amp;P1276)</f>
        <v/>
      </c>
      <c r="X1276" s="3" t="str">
        <f>IF(R1276="","",$B$2&amp;Q1276&amp;$B$2&amp;$B$1&amp;R1276)</f>
        <v/>
      </c>
      <c r="Y1276" s="3" t="str">
        <f ca="1" t="shared" si="377"/>
        <v>{"AtkPower":1.55}</v>
      </c>
      <c r="Z1276" s="11" t="s">
        <v>688</v>
      </c>
      <c r="AA1276" s="11" t="str">
        <f ca="1" t="shared" si="392"/>
        <v>4级：造成伤害提升至&lt;q=attr_atk&gt;&lt;c=A6EC41&gt;155%&lt;/c&gt;</v>
      </c>
      <c r="AB1276" s="11"/>
      <c r="AC1276" s="11"/>
      <c r="AD1276" s="11">
        <v>4</v>
      </c>
      <c r="AE1276" s="11"/>
      <c r="AF1276" s="11" t="s">
        <v>345</v>
      </c>
      <c r="AG1276" s="11"/>
      <c r="AH1276" s="11"/>
      <c r="AI1276" s="11"/>
      <c r="AJ1276" s="11" t="s">
        <v>692</v>
      </c>
      <c r="AK1276" s="11" t="str">
        <f t="shared" si="395"/>
        <v>&lt;q=attr_atk&gt;&lt;c=A6EC41&gt;</v>
      </c>
      <c r="AL1276" s="11" t="str">
        <f ca="1" t="shared" si="396"/>
        <v>155%</v>
      </c>
      <c r="AM1276" s="11" t="s">
        <v>298</v>
      </c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 t="str">
        <f t="shared" si="378"/>
        <v>使用火箭炮轰击，弹药充足时发射强力火箭弹</v>
      </c>
      <c r="BQ1276" s="11" t="str">
        <f ca="1" t="shared" si="391"/>
        <v>4级：造成伤害提升至&lt;q=attr_atk&gt;&lt;c=A6EC41&gt;155%&lt;/c&gt;</v>
      </c>
      <c r="BR1276" s="1">
        <f t="shared" si="381"/>
        <v>1</v>
      </c>
      <c r="BS1276" s="1">
        <f t="shared" si="382"/>
        <v>104</v>
      </c>
      <c r="BT1276" s="1">
        <f>COUNTIF($BS$10:BS1276,601)</f>
        <v>27</v>
      </c>
      <c r="BU1276" s="1">
        <f t="shared" si="383"/>
        <v>1</v>
      </c>
    </row>
    <row r="1277" spans="2:73">
      <c r="B1277" s="1" t="str">
        <f t="shared" si="379"/>
        <v>SkillDescBrief4100801</v>
      </c>
      <c r="C1277" s="1" t="str">
        <f t="shared" si="380"/>
        <v>SkillDescDetail410080105</v>
      </c>
      <c r="D1277" s="3">
        <v>410080105</v>
      </c>
      <c r="E1277" s="3">
        <v>4100801</v>
      </c>
      <c r="F1277" s="3">
        <v>5</v>
      </c>
      <c r="G1277" s="3" t="s">
        <v>332</v>
      </c>
      <c r="H1277" s="3">
        <v>1.7</v>
      </c>
      <c r="I1277" s="3" t="s">
        <v>333</v>
      </c>
      <c r="J1277" s="3"/>
      <c r="K1277" s="3" t="s">
        <v>334</v>
      </c>
      <c r="L1277" s="3"/>
      <c r="M1277" s="3"/>
      <c r="N1277" s="3"/>
      <c r="O1277" s="3"/>
      <c r="P1277" s="3"/>
      <c r="Q1277" s="3" t="s">
        <v>335</v>
      </c>
      <c r="R1277" s="3"/>
      <c r="S1277" s="3" t="str">
        <f>IF(H1277="","",$B$2&amp;G1277&amp;$B$2&amp;$B$1&amp;H1277)</f>
        <v>"AtkPower":1.7</v>
      </c>
      <c r="T1277" s="3" t="str">
        <f>IF(J1277="","",$B$2&amp;I1277&amp;$B$2&amp;$B$1&amp;J1277)</f>
        <v/>
      </c>
      <c r="U1277" s="3" t="str">
        <f>IF(L1277="","",$B$2&amp;K1277&amp;$B$2&amp;$B$1&amp;L1277)</f>
        <v/>
      </c>
      <c r="V1277" s="3" t="str">
        <f>IF(N1277="","",$B$2&amp;M1277&amp;$B$2&amp;$B$1&amp;N1277)</f>
        <v/>
      </c>
      <c r="W1277" s="3" t="str">
        <f>IF(P1277="","",$B$2&amp;O1277&amp;$B$2&amp;$B$1&amp;P1277)</f>
        <v/>
      </c>
      <c r="X1277" s="3" t="str">
        <f>IF(R1277="","",$B$2&amp;Q1277&amp;$B$2&amp;$B$1&amp;R1277)</f>
        <v/>
      </c>
      <c r="Y1277" s="3" t="str">
        <f t="shared" si="377"/>
        <v>{"AtkPower":1.7}</v>
      </c>
      <c r="Z1277" s="11" t="s">
        <v>688</v>
      </c>
      <c r="AA1277" s="11" t="str">
        <f t="shared" si="392"/>
        <v>5级：造成伤害提升至&lt;q=attr_atk&gt;&lt;c=A6EC41&gt;170%&lt;/c&gt;</v>
      </c>
      <c r="AB1277" s="11"/>
      <c r="AC1277" s="11"/>
      <c r="AD1277" s="11">
        <v>5</v>
      </c>
      <c r="AE1277" s="11"/>
      <c r="AF1277" s="11" t="s">
        <v>345</v>
      </c>
      <c r="AG1277" s="11"/>
      <c r="AH1277" s="11"/>
      <c r="AI1277" s="11"/>
      <c r="AJ1277" s="11" t="s">
        <v>692</v>
      </c>
      <c r="AK1277" s="11" t="str">
        <f t="shared" si="395"/>
        <v>&lt;q=attr_atk&gt;&lt;c=A6EC41&gt;</v>
      </c>
      <c r="AL1277" s="11" t="str">
        <f t="shared" si="396"/>
        <v>170%</v>
      </c>
      <c r="AM1277" s="11" t="s">
        <v>298</v>
      </c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 t="str">
        <f t="shared" si="378"/>
        <v>使用火箭炮轰击，弹药充足时发射强力火箭弹</v>
      </c>
      <c r="BQ1277" s="11" t="str">
        <f t="shared" si="391"/>
        <v>5级：造成伤害提升至&lt;q=attr_atk&gt;&lt;c=A6EC41&gt;170%&lt;/c&gt;</v>
      </c>
      <c r="BR1277" s="1">
        <f t="shared" si="381"/>
        <v>1</v>
      </c>
      <c r="BS1277" s="1">
        <f t="shared" si="382"/>
        <v>105</v>
      </c>
      <c r="BT1277" s="1">
        <f>COUNTIF($BS$10:BS1277,601)</f>
        <v>27</v>
      </c>
      <c r="BU1277" s="1">
        <f t="shared" si="383"/>
        <v>1</v>
      </c>
    </row>
    <row r="1278" spans="2:73">
      <c r="B1278" s="1" t="str">
        <f t="shared" si="379"/>
        <v>SkillDescBrief// 大招</v>
      </c>
      <c r="C1278" s="1" t="str">
        <f t="shared" si="380"/>
        <v>SkillDescDetail// 大招</v>
      </c>
      <c r="D1278" s="7" t="s">
        <v>199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 t="str">
        <f t="shared" si="377"/>
        <v/>
      </c>
      <c r="Z1278" s="10" t="s">
        <v>336</v>
      </c>
      <c r="AA1278" s="10" t="str">
        <f t="shared" si="392"/>
        <v/>
      </c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 t="str">
        <f t="shared" si="378"/>
        <v/>
      </c>
      <c r="BQ1278" s="10" t="str">
        <f t="shared" si="391"/>
        <v/>
      </c>
      <c r="BR1278" s="1">
        <f t="shared" si="381"/>
        <v>0</v>
      </c>
      <c r="BS1278" s="1">
        <f t="shared" si="382"/>
        <v>0</v>
      </c>
      <c r="BT1278" s="1">
        <f>COUNTIF($BS$10:BS1278,601)</f>
        <v>27</v>
      </c>
      <c r="BU1278" s="1">
        <f t="shared" si="383"/>
        <v>1</v>
      </c>
    </row>
    <row r="1279" spans="2:73">
      <c r="B1279" s="1" t="str">
        <f t="shared" si="379"/>
        <v>SkillDescBrief4100802</v>
      </c>
      <c r="C1279" s="1" t="str">
        <f t="shared" si="380"/>
        <v>SkillDescDetail410080201</v>
      </c>
      <c r="D1279" s="3">
        <v>410080201</v>
      </c>
      <c r="E1279" s="3">
        <v>4100802</v>
      </c>
      <c r="F1279" s="3">
        <v>1</v>
      </c>
      <c r="G1279" s="3" t="s">
        <v>332</v>
      </c>
      <c r="H1279" s="3">
        <f ca="1">ROUND(_xlfn.XLOOKUP($F1279,$D$1:$D$5,$E$1:$E$5)*OFFSET(H1279,5-F1279,0)/0.05,0)*0.05</f>
        <v>0.75</v>
      </c>
      <c r="I1279" s="3" t="s">
        <v>333</v>
      </c>
      <c r="J1279" s="3"/>
      <c r="K1279" s="3" t="s">
        <v>334</v>
      </c>
      <c r="L1279" s="3"/>
      <c r="M1279" s="3"/>
      <c r="N1279" s="3"/>
      <c r="O1279" s="3"/>
      <c r="P1279" s="3"/>
      <c r="Q1279" s="3" t="s">
        <v>335</v>
      </c>
      <c r="R1279" s="3"/>
      <c r="S1279" s="3" t="str">
        <f ca="1">IF(H1279="","",$B$2&amp;G1279&amp;$B$2&amp;$B$1&amp;H1279)</f>
        <v>"AtkPower":0.75</v>
      </c>
      <c r="T1279" s="3" t="str">
        <f>IF(J1279="","",$B$2&amp;I1279&amp;$B$2&amp;$B$1&amp;J1279)</f>
        <v/>
      </c>
      <c r="U1279" s="3" t="str">
        <f>IF(L1279="","",$B$2&amp;K1279&amp;$B$2&amp;$B$1&amp;L1279)</f>
        <v/>
      </c>
      <c r="V1279" s="3" t="str">
        <f>IF(N1279="","",$B$2&amp;M1279&amp;$B$2&amp;$B$1&amp;N1279)</f>
        <v/>
      </c>
      <c r="W1279" s="3" t="str">
        <f>IF(P1279="","",$B$2&amp;O1279&amp;$B$2&amp;$B$1&amp;P1279)</f>
        <v/>
      </c>
      <c r="X1279" s="3" t="str">
        <f>IF(R1279="","",$B$2&amp;Q1279&amp;$B$2&amp;$B$1&amp;R1279)</f>
        <v/>
      </c>
      <c r="Y1279" s="3" t="str">
        <f ca="1" t="shared" si="377"/>
        <v>{"AtkPower":0.75}</v>
      </c>
      <c r="Z1279" s="11" t="s">
        <v>693</v>
      </c>
      <c r="AA1279" s="11" t="str">
        <f ca="1" t="shared" si="392"/>
        <v>连续发射&lt;c=A6EC41&gt;6&lt;/c&gt;波火箭炮，每波对目标范围内至多&lt;c=A6EC41&gt;3&lt;/c&gt;个敌人造成&lt;q=attr_atk&gt;&lt;c=A6EC41&gt;75%&lt;/c&gt;伤害，随后补充&lt;c=A6EC41&gt;3&lt;/c&gt;枚火箭弹药</v>
      </c>
      <c r="AB1279" s="11"/>
      <c r="AC1279" s="11"/>
      <c r="AD1279" s="11"/>
      <c r="AE1279" s="11"/>
      <c r="AF1279" s="11"/>
      <c r="AG1279" s="11"/>
      <c r="AH1279" s="11"/>
      <c r="AI1279" s="11"/>
      <c r="AJ1279" s="11" t="s">
        <v>694</v>
      </c>
      <c r="AK1279" s="11" t="str">
        <f>$B$6</f>
        <v>&lt;c=A6EC41&gt;</v>
      </c>
      <c r="AL1279" s="12">
        <v>3</v>
      </c>
      <c r="AM1279" s="11" t="s">
        <v>298</v>
      </c>
      <c r="AN1279" s="11" t="s">
        <v>343</v>
      </c>
      <c r="AO1279" s="11" t="str">
        <f>$B$8&amp;$B$6</f>
        <v>&lt;q=attr_atk&gt;&lt;c=A6EC41&gt;</v>
      </c>
      <c r="AP1279" s="11" t="str">
        <f ca="1">ROUND($H1279*100,2)&amp;"%"</f>
        <v>75%</v>
      </c>
      <c r="AQ1279" s="11" t="s">
        <v>298</v>
      </c>
      <c r="AR1279" s="11" t="s">
        <v>695</v>
      </c>
      <c r="AS1279" s="11" t="str">
        <f>$B$6</f>
        <v>&lt;c=A6EC41&gt;</v>
      </c>
      <c r="AT1279" s="12">
        <v>3</v>
      </c>
      <c r="AU1279" s="11" t="s">
        <v>298</v>
      </c>
      <c r="AV1279" s="11" t="s">
        <v>696</v>
      </c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 t="str">
        <f t="shared" si="378"/>
        <v>连续发射火箭炮并补充枚火箭弹药</v>
      </c>
      <c r="BQ1279" s="11" t="str">
        <f ca="1" t="shared" si="391"/>
        <v>连续发射&lt;c=A6EC41&gt;6&lt;/c&gt;波火箭炮，每波对目标范围内至多&lt;c=A6EC41&gt;3&lt;/c&gt;个敌人造成&lt;q=attr_atk&gt;&lt;c=A6EC41&gt;75%&lt;/c&gt;伤害，随后补充&lt;c=A6EC41&gt;3&lt;/c&gt;枚火箭弹药</v>
      </c>
      <c r="BR1279" s="1">
        <f t="shared" si="381"/>
        <v>2</v>
      </c>
      <c r="BS1279" s="1">
        <f t="shared" si="382"/>
        <v>201</v>
      </c>
      <c r="BT1279" s="1">
        <f>COUNTIF($BS$10:BS1279,601)</f>
        <v>27</v>
      </c>
      <c r="BU1279" s="1">
        <f t="shared" si="383"/>
        <v>1</v>
      </c>
    </row>
    <row r="1280" spans="2:73">
      <c r="B1280" s="1" t="str">
        <f t="shared" si="379"/>
        <v>SkillDescBrief4100802</v>
      </c>
      <c r="C1280" s="1" t="str">
        <f t="shared" si="380"/>
        <v>SkillDescDetail410080202</v>
      </c>
      <c r="D1280" s="3">
        <v>410080202</v>
      </c>
      <c r="E1280" s="3">
        <v>4100802</v>
      </c>
      <c r="F1280" s="3">
        <v>2</v>
      </c>
      <c r="G1280" s="3" t="s">
        <v>332</v>
      </c>
      <c r="H1280" s="3">
        <f ca="1">ROUND(_xlfn.XLOOKUP($F1280,$D$1:$D$5,$E$1:$E$5)*OFFSET(H1280,5-F1280,0)/0.05,0)*0.05</f>
        <v>0.8</v>
      </c>
      <c r="I1280" s="3" t="s">
        <v>333</v>
      </c>
      <c r="J1280" s="3"/>
      <c r="K1280" s="3" t="s">
        <v>334</v>
      </c>
      <c r="L1280" s="3"/>
      <c r="M1280" s="3"/>
      <c r="N1280" s="3"/>
      <c r="O1280" s="3"/>
      <c r="P1280" s="3"/>
      <c r="Q1280" s="3" t="s">
        <v>335</v>
      </c>
      <c r="R1280" s="3"/>
      <c r="S1280" s="3" t="str">
        <f ca="1">IF(H1280="","",$B$2&amp;G1280&amp;$B$2&amp;$B$1&amp;H1280)</f>
        <v>"AtkPower":0.8</v>
      </c>
      <c r="T1280" s="3" t="str">
        <f>IF(J1280="","",$B$2&amp;I1280&amp;$B$2&amp;$B$1&amp;J1280)</f>
        <v/>
      </c>
      <c r="U1280" s="3" t="str">
        <f>IF(L1280="","",$B$2&amp;K1280&amp;$B$2&amp;$B$1&amp;L1280)</f>
        <v/>
      </c>
      <c r="V1280" s="3" t="str">
        <f>IF(N1280="","",$B$2&amp;M1280&amp;$B$2&amp;$B$1&amp;N1280)</f>
        <v/>
      </c>
      <c r="W1280" s="3" t="str">
        <f>IF(P1280="","",$B$2&amp;O1280&amp;$B$2&amp;$B$1&amp;P1280)</f>
        <v/>
      </c>
      <c r="X1280" s="3" t="str">
        <f>IF(R1280="","",$B$2&amp;Q1280&amp;$B$2&amp;$B$1&amp;R1280)</f>
        <v/>
      </c>
      <c r="Y1280" s="3" t="str">
        <f ca="1" t="shared" si="377"/>
        <v>{"AtkPower":0.8}</v>
      </c>
      <c r="Z1280" s="11" t="s">
        <v>693</v>
      </c>
      <c r="AA1280" s="11" t="str">
        <f ca="1" t="shared" si="392"/>
        <v>2级：造成伤害提升至&lt;q=attr_atk&gt;&lt;c=A6EC41&gt;80%&lt;/c&gt;</v>
      </c>
      <c r="AB1280" s="11"/>
      <c r="AC1280" s="11"/>
      <c r="AD1280" s="11">
        <v>2</v>
      </c>
      <c r="AE1280" s="11"/>
      <c r="AF1280" s="11" t="s">
        <v>345</v>
      </c>
      <c r="AG1280" s="11"/>
      <c r="AH1280" s="11"/>
      <c r="AI1280" s="11"/>
      <c r="AJ1280" s="11" t="s">
        <v>692</v>
      </c>
      <c r="AK1280" s="11" t="str">
        <f t="shared" ref="AK1280:AK1283" si="397">$B$8&amp;$B$6</f>
        <v>&lt;q=attr_atk&gt;&lt;c=A6EC41&gt;</v>
      </c>
      <c r="AL1280" s="11" t="str">
        <f ca="1" t="shared" ref="AL1280:AL1283" si="398">ROUND($H1280*100,2)&amp;"%"</f>
        <v>80%</v>
      </c>
      <c r="AM1280" s="11" t="s">
        <v>298</v>
      </c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 t="str">
        <f t="shared" si="378"/>
        <v>连续发射火箭炮并补充枚火箭弹药</v>
      </c>
      <c r="BQ1280" s="11" t="str">
        <f ca="1" t="shared" si="391"/>
        <v>2级：造成伤害提升至&lt;q=attr_atk&gt;&lt;c=A6EC41&gt;80%&lt;/c&gt;</v>
      </c>
      <c r="BR1280" s="1">
        <f t="shared" si="381"/>
        <v>2</v>
      </c>
      <c r="BS1280" s="1">
        <f t="shared" si="382"/>
        <v>202</v>
      </c>
      <c r="BT1280" s="1">
        <f>COUNTIF($BS$10:BS1280,601)</f>
        <v>27</v>
      </c>
      <c r="BU1280" s="1">
        <f t="shared" si="383"/>
        <v>1</v>
      </c>
    </row>
    <row r="1281" spans="2:73">
      <c r="B1281" s="1" t="str">
        <f t="shared" si="379"/>
        <v>SkillDescBrief4100802</v>
      </c>
      <c r="C1281" s="1" t="str">
        <f t="shared" si="380"/>
        <v>SkillDescDetail410080203</v>
      </c>
      <c r="D1281" s="3">
        <v>410080203</v>
      </c>
      <c r="E1281" s="3">
        <v>4100802</v>
      </c>
      <c r="F1281" s="3">
        <v>3</v>
      </c>
      <c r="G1281" s="3" t="s">
        <v>332</v>
      </c>
      <c r="H1281" s="3">
        <v>0.75</v>
      </c>
      <c r="I1281" s="3" t="s">
        <v>333</v>
      </c>
      <c r="J1281" s="3"/>
      <c r="K1281" s="3" t="s">
        <v>334</v>
      </c>
      <c r="L1281" s="3"/>
      <c r="M1281" s="3"/>
      <c r="N1281" s="3"/>
      <c r="O1281" s="3"/>
      <c r="P1281" s="3"/>
      <c r="Q1281" s="3" t="s">
        <v>335</v>
      </c>
      <c r="R1281" s="3"/>
      <c r="S1281" s="3" t="str">
        <f>IF(H1281="","",$B$2&amp;G1281&amp;$B$2&amp;$B$1&amp;H1281)</f>
        <v>"AtkPower":0.75</v>
      </c>
      <c r="T1281" s="3" t="str">
        <f>IF(J1281="","",$B$2&amp;I1281&amp;$B$2&amp;$B$1&amp;J1281)</f>
        <v/>
      </c>
      <c r="U1281" s="3" t="str">
        <f>IF(L1281="","",$B$2&amp;K1281&amp;$B$2&amp;$B$1&amp;L1281)</f>
        <v/>
      </c>
      <c r="V1281" s="3" t="str">
        <f>IF(N1281="","",$B$2&amp;M1281&amp;$B$2&amp;$B$1&amp;N1281)</f>
        <v/>
      </c>
      <c r="W1281" s="3" t="str">
        <f>IF(P1281="","",$B$2&amp;O1281&amp;$B$2&amp;$B$1&amp;P1281)</f>
        <v/>
      </c>
      <c r="X1281" s="3" t="str">
        <f>IF(R1281="","",$B$2&amp;Q1281&amp;$B$2&amp;$B$1&amp;R1281)</f>
        <v/>
      </c>
      <c r="Y1281" s="3" t="str">
        <f t="shared" si="377"/>
        <v>{"AtkPower":0.75}</v>
      </c>
      <c r="Z1281" s="11" t="s">
        <v>693</v>
      </c>
      <c r="AA1281" s="11" t="str">
        <f t="shared" si="392"/>
        <v>3级：造成伤害提升至&lt;q=attr_atk&gt;&lt;c=A6EC41&gt;75%&lt;/c&gt;</v>
      </c>
      <c r="AB1281" s="11"/>
      <c r="AC1281" s="11"/>
      <c r="AD1281" s="11">
        <v>3</v>
      </c>
      <c r="AE1281" s="11"/>
      <c r="AF1281" s="11" t="s">
        <v>345</v>
      </c>
      <c r="AG1281" s="11"/>
      <c r="AH1281" s="11"/>
      <c r="AI1281" s="11"/>
      <c r="AJ1281" s="11" t="s">
        <v>692</v>
      </c>
      <c r="AK1281" s="11" t="str">
        <f t="shared" si="397"/>
        <v>&lt;q=attr_atk&gt;&lt;c=A6EC41&gt;</v>
      </c>
      <c r="AL1281" s="11" t="str">
        <f t="shared" si="398"/>
        <v>75%</v>
      </c>
      <c r="AM1281" s="11" t="s">
        <v>298</v>
      </c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 t="str">
        <f t="shared" si="378"/>
        <v>连续发射火箭炮并补充枚火箭弹药</v>
      </c>
      <c r="BQ1281" s="11" t="str">
        <f t="shared" si="391"/>
        <v>3级：造成伤害提升至&lt;q=attr_atk&gt;&lt;c=A6EC41&gt;75%&lt;/c&gt;</v>
      </c>
      <c r="BR1281" s="1">
        <f t="shared" si="381"/>
        <v>2</v>
      </c>
      <c r="BS1281" s="1">
        <f t="shared" si="382"/>
        <v>203</v>
      </c>
      <c r="BT1281" s="1">
        <f>COUNTIF($BS$10:BS1281,601)</f>
        <v>27</v>
      </c>
      <c r="BU1281" s="1">
        <f t="shared" si="383"/>
        <v>1</v>
      </c>
    </row>
    <row r="1282" spans="2:73">
      <c r="B1282" s="1" t="str">
        <f t="shared" si="379"/>
        <v>SkillDescBrief4100802</v>
      </c>
      <c r="C1282" s="1" t="str">
        <f t="shared" si="380"/>
        <v>SkillDescDetail410080204</v>
      </c>
      <c r="D1282" s="3">
        <v>410080204</v>
      </c>
      <c r="E1282" s="3">
        <v>4100802</v>
      </c>
      <c r="F1282" s="3">
        <v>4</v>
      </c>
      <c r="G1282" s="3" t="s">
        <v>332</v>
      </c>
      <c r="H1282" s="3">
        <f ca="1">ROUND(_xlfn.XLOOKUP($F1282,$D$1:$D$5,$E$1:$E$5)*OFFSET(H1282,5-F1282,0)/0.05,0)*0.05</f>
        <v>0.95</v>
      </c>
      <c r="I1282" s="3" t="s">
        <v>333</v>
      </c>
      <c r="J1282" s="3"/>
      <c r="K1282" s="3" t="s">
        <v>334</v>
      </c>
      <c r="L1282" s="3"/>
      <c r="M1282" s="3"/>
      <c r="N1282" s="3"/>
      <c r="O1282" s="3"/>
      <c r="P1282" s="3"/>
      <c r="Q1282" s="3" t="s">
        <v>335</v>
      </c>
      <c r="R1282" s="3"/>
      <c r="S1282" s="3" t="str">
        <f ca="1">IF(H1282="","",$B$2&amp;G1282&amp;$B$2&amp;$B$1&amp;H1282)</f>
        <v>"AtkPower":0.95</v>
      </c>
      <c r="T1282" s="3" t="str">
        <f>IF(J1282="","",$B$2&amp;I1282&amp;$B$2&amp;$B$1&amp;J1282)</f>
        <v/>
      </c>
      <c r="U1282" s="3" t="str">
        <f>IF(L1282="","",$B$2&amp;K1282&amp;$B$2&amp;$B$1&amp;L1282)</f>
        <v/>
      </c>
      <c r="V1282" s="3" t="str">
        <f>IF(N1282="","",$B$2&amp;M1282&amp;$B$2&amp;$B$1&amp;N1282)</f>
        <v/>
      </c>
      <c r="W1282" s="3" t="str">
        <f>IF(P1282="","",$B$2&amp;O1282&amp;$B$2&amp;$B$1&amp;P1282)</f>
        <v/>
      </c>
      <c r="X1282" s="3" t="str">
        <f>IF(R1282="","",$B$2&amp;Q1282&amp;$B$2&amp;$B$1&amp;R1282)</f>
        <v/>
      </c>
      <c r="Y1282" s="3" t="str">
        <f ca="1" t="shared" si="377"/>
        <v>{"AtkPower":0.95}</v>
      </c>
      <c r="Z1282" s="11" t="s">
        <v>693</v>
      </c>
      <c r="AA1282" s="11" t="str">
        <f ca="1" t="shared" si="392"/>
        <v>4级：造成伤害提升至&lt;q=attr_atk&gt;&lt;c=A6EC41&gt;95%&lt;/c&gt;</v>
      </c>
      <c r="AB1282" s="11"/>
      <c r="AC1282" s="11"/>
      <c r="AD1282" s="11">
        <v>4</v>
      </c>
      <c r="AE1282" s="11"/>
      <c r="AF1282" s="11" t="s">
        <v>345</v>
      </c>
      <c r="AG1282" s="11"/>
      <c r="AH1282" s="11"/>
      <c r="AI1282" s="11"/>
      <c r="AJ1282" s="11" t="s">
        <v>692</v>
      </c>
      <c r="AK1282" s="11" t="str">
        <f t="shared" si="397"/>
        <v>&lt;q=attr_atk&gt;&lt;c=A6EC41&gt;</v>
      </c>
      <c r="AL1282" s="11" t="str">
        <f ca="1" t="shared" si="398"/>
        <v>95%</v>
      </c>
      <c r="AM1282" s="11" t="s">
        <v>298</v>
      </c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 t="str">
        <f t="shared" si="378"/>
        <v>连续发射火箭炮并补充枚火箭弹药</v>
      </c>
      <c r="BQ1282" s="11" t="str">
        <f ca="1" t="shared" si="391"/>
        <v>4级：造成伤害提升至&lt;q=attr_atk&gt;&lt;c=A6EC41&gt;95%&lt;/c&gt;</v>
      </c>
      <c r="BR1282" s="1">
        <f t="shared" si="381"/>
        <v>2</v>
      </c>
      <c r="BS1282" s="1">
        <f t="shared" si="382"/>
        <v>204</v>
      </c>
      <c r="BT1282" s="1">
        <f>COUNTIF($BS$10:BS1282,601)</f>
        <v>27</v>
      </c>
      <c r="BU1282" s="1">
        <f t="shared" si="383"/>
        <v>1</v>
      </c>
    </row>
    <row r="1283" spans="2:73">
      <c r="B1283" s="1" t="str">
        <f t="shared" si="379"/>
        <v>SkillDescBrief4100802</v>
      </c>
      <c r="C1283" s="1" t="str">
        <f t="shared" si="380"/>
        <v>SkillDescDetail410080205</v>
      </c>
      <c r="D1283" s="3">
        <v>410080205</v>
      </c>
      <c r="E1283" s="3">
        <v>4100802</v>
      </c>
      <c r="F1283" s="3">
        <v>5</v>
      </c>
      <c r="G1283" s="3" t="s">
        <v>332</v>
      </c>
      <c r="H1283" s="3">
        <v>1.05</v>
      </c>
      <c r="I1283" s="3" t="s">
        <v>333</v>
      </c>
      <c r="J1283" s="3"/>
      <c r="K1283" s="3" t="s">
        <v>334</v>
      </c>
      <c r="L1283" s="3"/>
      <c r="M1283" s="3"/>
      <c r="N1283" s="3"/>
      <c r="O1283" s="3"/>
      <c r="P1283" s="3"/>
      <c r="Q1283" s="3" t="s">
        <v>335</v>
      </c>
      <c r="R1283" s="3"/>
      <c r="S1283" s="3" t="str">
        <f>IF(H1283="","",$B$2&amp;G1283&amp;$B$2&amp;$B$1&amp;H1283)</f>
        <v>"AtkPower":1.05</v>
      </c>
      <c r="T1283" s="3" t="str">
        <f>IF(J1283="","",$B$2&amp;I1283&amp;$B$2&amp;$B$1&amp;J1283)</f>
        <v/>
      </c>
      <c r="U1283" s="3" t="str">
        <f>IF(L1283="","",$B$2&amp;K1283&amp;$B$2&amp;$B$1&amp;L1283)</f>
        <v/>
      </c>
      <c r="V1283" s="3" t="str">
        <f>IF(N1283="","",$B$2&amp;M1283&amp;$B$2&amp;$B$1&amp;N1283)</f>
        <v/>
      </c>
      <c r="W1283" s="3" t="str">
        <f>IF(P1283="","",$B$2&amp;O1283&amp;$B$2&amp;$B$1&amp;P1283)</f>
        <v/>
      </c>
      <c r="X1283" s="3" t="str">
        <f>IF(R1283="","",$B$2&amp;Q1283&amp;$B$2&amp;$B$1&amp;R1283)</f>
        <v/>
      </c>
      <c r="Y1283" s="3" t="str">
        <f t="shared" si="377"/>
        <v>{"AtkPower":1.05}</v>
      </c>
      <c r="Z1283" s="11" t="s">
        <v>693</v>
      </c>
      <c r="AA1283" s="11" t="str">
        <f t="shared" si="392"/>
        <v>5级：造成伤害提升至&lt;q=attr_atk&gt;&lt;c=A6EC41&gt;105%&lt;/c&gt;</v>
      </c>
      <c r="AB1283" s="11"/>
      <c r="AC1283" s="11"/>
      <c r="AD1283" s="11">
        <v>5</v>
      </c>
      <c r="AE1283" s="11"/>
      <c r="AF1283" s="11" t="s">
        <v>345</v>
      </c>
      <c r="AG1283" s="11"/>
      <c r="AH1283" s="11"/>
      <c r="AI1283" s="11"/>
      <c r="AJ1283" s="11" t="s">
        <v>692</v>
      </c>
      <c r="AK1283" s="11" t="str">
        <f t="shared" si="397"/>
        <v>&lt;q=attr_atk&gt;&lt;c=A6EC41&gt;</v>
      </c>
      <c r="AL1283" s="11" t="str">
        <f t="shared" si="398"/>
        <v>105%</v>
      </c>
      <c r="AM1283" s="11" t="s">
        <v>298</v>
      </c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 t="str">
        <f t="shared" si="378"/>
        <v>连续发射火箭炮并补充枚火箭弹药</v>
      </c>
      <c r="BQ1283" s="11" t="str">
        <f t="shared" si="391"/>
        <v>5级：造成伤害提升至&lt;q=attr_atk&gt;&lt;c=A6EC41&gt;105%&lt;/c&gt;</v>
      </c>
      <c r="BR1283" s="1">
        <f t="shared" si="381"/>
        <v>2</v>
      </c>
      <c r="BS1283" s="1">
        <f t="shared" si="382"/>
        <v>205</v>
      </c>
      <c r="BT1283" s="1">
        <f>COUNTIF($BS$10:BS1283,601)</f>
        <v>27</v>
      </c>
      <c r="BU1283" s="1">
        <f t="shared" si="383"/>
        <v>1</v>
      </c>
    </row>
    <row r="1284" spans="2:73">
      <c r="B1284" s="1" t="str">
        <f t="shared" si="379"/>
        <v>SkillDescBrief// 经营被动</v>
      </c>
      <c r="C1284" s="1" t="str">
        <f t="shared" si="380"/>
        <v>SkillDescDetail// 经营被动</v>
      </c>
      <c r="D1284" s="7" t="s">
        <v>71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 t="str">
        <f t="shared" si="377"/>
        <v/>
      </c>
      <c r="Z1284" s="10" t="s">
        <v>336</v>
      </c>
      <c r="AA1284" s="10" t="str">
        <f t="shared" si="392"/>
        <v/>
      </c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 t="str">
        <f t="shared" si="378"/>
        <v/>
      </c>
      <c r="BQ1284" s="10" t="str">
        <f t="shared" si="391"/>
        <v/>
      </c>
      <c r="BR1284" s="1">
        <f t="shared" si="381"/>
        <v>0</v>
      </c>
      <c r="BS1284" s="1">
        <f t="shared" si="382"/>
        <v>0</v>
      </c>
      <c r="BT1284" s="1">
        <f>COUNTIF($BS$10:BS1284,601)</f>
        <v>27</v>
      </c>
      <c r="BU1284" s="1">
        <f t="shared" si="383"/>
        <v>1</v>
      </c>
    </row>
    <row r="1285" spans="2:73">
      <c r="B1285" s="1" t="str">
        <f t="shared" si="379"/>
        <v>SkillDescBrief4100803</v>
      </c>
      <c r="C1285" s="1" t="str">
        <f t="shared" si="380"/>
        <v>SkillDescDetail410080301</v>
      </c>
      <c r="D1285" s="3">
        <v>410080301</v>
      </c>
      <c r="E1285" s="3">
        <v>4100803</v>
      </c>
      <c r="F1285" s="3">
        <v>1</v>
      </c>
      <c r="G1285" s="3" t="s">
        <v>332</v>
      </c>
      <c r="H1285" s="3"/>
      <c r="I1285" s="3" t="s">
        <v>333</v>
      </c>
      <c r="J1285" s="3"/>
      <c r="K1285" s="3" t="s">
        <v>334</v>
      </c>
      <c r="L1285" s="3"/>
      <c r="M1285" s="3"/>
      <c r="N1285" s="3"/>
      <c r="O1285" s="3"/>
      <c r="P1285" s="3"/>
      <c r="Q1285" s="3" t="s">
        <v>335</v>
      </c>
      <c r="R1285" s="3"/>
      <c r="S1285" s="3" t="str">
        <f>IF(H1285="","",$B$2&amp;G1285&amp;$B$2&amp;$B$1&amp;H1285)</f>
        <v/>
      </c>
      <c r="T1285" s="3" t="str">
        <f>IF(J1285="","",$B$2&amp;I1285&amp;$B$2&amp;$B$1&amp;J1285)</f>
        <v/>
      </c>
      <c r="U1285" s="3" t="str">
        <f>IF(L1285="","",$B$2&amp;K1285&amp;$B$2&amp;$B$1&amp;L1285)</f>
        <v/>
      </c>
      <c r="V1285" s="3" t="str">
        <f>IF(N1285="","",$B$2&amp;M1285&amp;$B$2&amp;$B$1&amp;N1285)</f>
        <v/>
      </c>
      <c r="W1285" s="3" t="str">
        <f>IF(P1285="","",$B$2&amp;O1285&amp;$B$2&amp;$B$1&amp;P1285)</f>
        <v/>
      </c>
      <c r="X1285" s="3" t="str">
        <f>IF(R1285="","",$B$2&amp;Q1285&amp;$B$2&amp;$B$1&amp;R1285)</f>
        <v/>
      </c>
      <c r="Y1285" s="3" t="str">
        <f t="shared" si="377"/>
        <v>{}</v>
      </c>
      <c r="Z1285" s="11" t="s">
        <v>358</v>
      </c>
      <c r="AA1285" s="11" t="str">
        <f t="shared" si="392"/>
        <v>放置在产业中时，产业收入提高&lt;c=A6EC41&gt;2&lt;/c&gt;倍，产业升级消耗减少&lt;c=A6EC41&gt;2&lt;/c&gt;倍</v>
      </c>
      <c r="AB1285" s="11"/>
      <c r="AC1285" s="11"/>
      <c r="AD1285" s="11"/>
      <c r="AE1285" s="11"/>
      <c r="AF1285" s="11"/>
      <c r="AG1285" s="11"/>
      <c r="AH1285" s="11"/>
      <c r="AI1285" s="11"/>
      <c r="AJ1285" s="11" t="s">
        <v>359</v>
      </c>
      <c r="AK1285" s="11" t="str">
        <f t="shared" ref="AK1285:AK1289" si="399">$B$6</f>
        <v>&lt;c=A6EC41&gt;</v>
      </c>
      <c r="AL1285" s="11">
        <v>2</v>
      </c>
      <c r="AM1285" s="11" t="s">
        <v>298</v>
      </c>
      <c r="AN1285" s="11" t="s">
        <v>360</v>
      </c>
      <c r="AO1285" s="11" t="s">
        <v>304</v>
      </c>
      <c r="AP1285" s="11">
        <v>2</v>
      </c>
      <c r="AQ1285" s="11" t="s">
        <v>298</v>
      </c>
      <c r="AR1285" s="11" t="s">
        <v>361</v>
      </c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 t="str">
        <f t="shared" si="378"/>
        <v>使产业收入提高，升级消耗减少</v>
      </c>
      <c r="BQ1285" s="11" t="str">
        <f t="shared" si="391"/>
        <v>放置在产业中时，产业收入提高&lt;c=A6EC41&gt;2&lt;/c&gt;倍，产业升级消耗减少&lt;c=A6EC41&gt;2&lt;/c&gt;倍</v>
      </c>
      <c r="BR1285" s="1">
        <f t="shared" si="381"/>
        <v>3</v>
      </c>
      <c r="BS1285" s="1">
        <f t="shared" si="382"/>
        <v>301</v>
      </c>
      <c r="BT1285" s="1">
        <f>COUNTIF($BS$10:BS1285,601)</f>
        <v>27</v>
      </c>
      <c r="BU1285" s="1">
        <f t="shared" si="383"/>
        <v>1</v>
      </c>
    </row>
    <row r="1286" spans="2:73">
      <c r="B1286" s="1" t="str">
        <f t="shared" si="379"/>
        <v>SkillDescBrief4100803</v>
      </c>
      <c r="C1286" s="1" t="str">
        <f t="shared" si="380"/>
        <v>SkillDescDetail410080302</v>
      </c>
      <c r="D1286" s="3">
        <v>410080302</v>
      </c>
      <c r="E1286" s="3">
        <v>4100803</v>
      </c>
      <c r="F1286" s="3">
        <v>2</v>
      </c>
      <c r="G1286" s="3" t="s">
        <v>332</v>
      </c>
      <c r="H1286" s="3"/>
      <c r="I1286" s="3" t="s">
        <v>333</v>
      </c>
      <c r="J1286" s="3"/>
      <c r="K1286" s="3" t="s">
        <v>334</v>
      </c>
      <c r="L1286" s="3"/>
      <c r="M1286" s="3"/>
      <c r="N1286" s="3"/>
      <c r="O1286" s="3"/>
      <c r="P1286" s="3"/>
      <c r="Q1286" s="3" t="s">
        <v>335</v>
      </c>
      <c r="R1286" s="3"/>
      <c r="S1286" s="3" t="str">
        <f>IF(H1286="","",$B$2&amp;G1286&amp;$B$2&amp;$B$1&amp;H1286)</f>
        <v/>
      </c>
      <c r="T1286" s="3" t="str">
        <f>IF(J1286="","",$B$2&amp;I1286&amp;$B$2&amp;$B$1&amp;J1286)</f>
        <v/>
      </c>
      <c r="U1286" s="3" t="str">
        <f>IF(L1286="","",$B$2&amp;K1286&amp;$B$2&amp;$B$1&amp;L1286)</f>
        <v/>
      </c>
      <c r="V1286" s="3" t="str">
        <f>IF(N1286="","",$B$2&amp;M1286&amp;$B$2&amp;$B$1&amp;N1286)</f>
        <v/>
      </c>
      <c r="W1286" s="3" t="str">
        <f>IF(P1286="","",$B$2&amp;O1286&amp;$B$2&amp;$B$1&amp;P1286)</f>
        <v/>
      </c>
      <c r="X1286" s="3" t="str">
        <f>IF(R1286="","",$B$2&amp;Q1286&amp;$B$2&amp;$B$1&amp;R1286)</f>
        <v/>
      </c>
      <c r="Y1286" s="3" t="str">
        <f t="shared" si="377"/>
        <v>{}</v>
      </c>
      <c r="Z1286" s="11" t="s">
        <v>358</v>
      </c>
      <c r="AA1286" s="11" t="str">
        <f t="shared" si="392"/>
        <v>2级：放置在产业中时，产业收入提高&lt;c=A6EC41&gt;8&lt;/c&gt;倍，产业升级消耗减少&lt;c=A6EC41&gt;8&lt;/c&gt;倍</v>
      </c>
      <c r="AB1286" s="11"/>
      <c r="AC1286" s="11"/>
      <c r="AD1286" s="11">
        <v>2</v>
      </c>
      <c r="AE1286" s="11"/>
      <c r="AF1286" s="11" t="s">
        <v>345</v>
      </c>
      <c r="AG1286" s="11"/>
      <c r="AH1286" s="11"/>
      <c r="AI1286" s="11"/>
      <c r="AJ1286" s="11" t="s">
        <v>359</v>
      </c>
      <c r="AK1286" s="11" t="str">
        <f t="shared" si="399"/>
        <v>&lt;c=A6EC41&gt;</v>
      </c>
      <c r="AL1286" s="11">
        <f>AL1285*4</f>
        <v>8</v>
      </c>
      <c r="AM1286" s="11" t="s">
        <v>298</v>
      </c>
      <c r="AN1286" s="11" t="s">
        <v>360</v>
      </c>
      <c r="AO1286" s="11" t="s">
        <v>304</v>
      </c>
      <c r="AP1286" s="11">
        <f>AP1285*4</f>
        <v>8</v>
      </c>
      <c r="AQ1286" s="11" t="s">
        <v>298</v>
      </c>
      <c r="AR1286" s="11" t="s">
        <v>361</v>
      </c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 t="str">
        <f t="shared" si="378"/>
        <v>使产业收入提高，升级消耗减少</v>
      </c>
      <c r="BQ1286" s="11" t="str">
        <f t="shared" si="391"/>
        <v>2级：放置在产业中时，产业收入提高&lt;c=A6EC41&gt;8&lt;/c&gt;倍，产业升级消耗减少&lt;c=A6EC41&gt;8&lt;/c&gt;倍</v>
      </c>
      <c r="BR1286" s="1">
        <f t="shared" si="381"/>
        <v>3</v>
      </c>
      <c r="BS1286" s="1">
        <f t="shared" si="382"/>
        <v>302</v>
      </c>
      <c r="BT1286" s="1">
        <f>COUNTIF($BS$10:BS1286,601)</f>
        <v>27</v>
      </c>
      <c r="BU1286" s="1">
        <f t="shared" si="383"/>
        <v>1</v>
      </c>
    </row>
    <row r="1287" spans="2:73">
      <c r="B1287" s="1" t="str">
        <f t="shared" si="379"/>
        <v>SkillDescBrief4100803</v>
      </c>
      <c r="C1287" s="1" t="str">
        <f t="shared" si="380"/>
        <v>SkillDescDetail410080303</v>
      </c>
      <c r="D1287" s="3">
        <v>410080303</v>
      </c>
      <c r="E1287" s="3">
        <v>4100803</v>
      </c>
      <c r="F1287" s="3">
        <v>3</v>
      </c>
      <c r="G1287" s="3" t="s">
        <v>332</v>
      </c>
      <c r="H1287" s="3"/>
      <c r="I1287" s="3" t="s">
        <v>333</v>
      </c>
      <c r="J1287" s="3"/>
      <c r="K1287" s="3" t="s">
        <v>334</v>
      </c>
      <c r="L1287" s="3"/>
      <c r="M1287" s="3"/>
      <c r="N1287" s="3"/>
      <c r="O1287" s="3"/>
      <c r="P1287" s="3"/>
      <c r="Q1287" s="3" t="s">
        <v>335</v>
      </c>
      <c r="R1287" s="3"/>
      <c r="S1287" s="3" t="str">
        <f>IF(H1287="","",$B$2&amp;G1287&amp;$B$2&amp;$B$1&amp;H1287)</f>
        <v/>
      </c>
      <c r="T1287" s="3" t="str">
        <f>IF(J1287="","",$B$2&amp;I1287&amp;$B$2&amp;$B$1&amp;J1287)</f>
        <v/>
      </c>
      <c r="U1287" s="3" t="str">
        <f>IF(L1287="","",$B$2&amp;K1287&amp;$B$2&amp;$B$1&amp;L1287)</f>
        <v/>
      </c>
      <c r="V1287" s="3" t="str">
        <f>IF(N1287="","",$B$2&amp;M1287&amp;$B$2&amp;$B$1&amp;N1287)</f>
        <v/>
      </c>
      <c r="W1287" s="3" t="str">
        <f>IF(P1287="","",$B$2&amp;O1287&amp;$B$2&amp;$B$1&amp;P1287)</f>
        <v/>
      </c>
      <c r="X1287" s="3" t="str">
        <f>IF(R1287="","",$B$2&amp;Q1287&amp;$B$2&amp;$B$1&amp;R1287)</f>
        <v/>
      </c>
      <c r="Y1287" s="3" t="str">
        <f t="shared" si="377"/>
        <v>{}</v>
      </c>
      <c r="Z1287" s="11" t="s">
        <v>358</v>
      </c>
      <c r="AA1287" s="11" t="str">
        <f t="shared" si="392"/>
        <v>3级：放置在产业中时，产业收入提高&lt;c=A6EC41&gt;32&lt;/c&gt;倍，产业升级消耗减少&lt;c=A6EC41&gt;32&lt;/c&gt;倍</v>
      </c>
      <c r="AB1287" s="11"/>
      <c r="AC1287" s="11"/>
      <c r="AD1287" s="11">
        <v>3</v>
      </c>
      <c r="AE1287" s="11"/>
      <c r="AF1287" s="11" t="s">
        <v>345</v>
      </c>
      <c r="AG1287" s="11"/>
      <c r="AH1287" s="11"/>
      <c r="AI1287" s="11"/>
      <c r="AJ1287" s="11" t="s">
        <v>359</v>
      </c>
      <c r="AK1287" s="11" t="str">
        <f t="shared" si="399"/>
        <v>&lt;c=A6EC41&gt;</v>
      </c>
      <c r="AL1287" s="11">
        <f>AL1286*4</f>
        <v>32</v>
      </c>
      <c r="AM1287" s="11" t="s">
        <v>298</v>
      </c>
      <c r="AN1287" s="11" t="s">
        <v>360</v>
      </c>
      <c r="AO1287" s="11" t="s">
        <v>304</v>
      </c>
      <c r="AP1287" s="11">
        <f>AP1286*4</f>
        <v>32</v>
      </c>
      <c r="AQ1287" s="11" t="s">
        <v>298</v>
      </c>
      <c r="AR1287" s="11" t="s">
        <v>361</v>
      </c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 t="str">
        <f t="shared" si="378"/>
        <v>使产业收入提高，升级消耗减少</v>
      </c>
      <c r="BQ1287" s="11" t="str">
        <f t="shared" si="391"/>
        <v>3级：放置在产业中时，产业收入提高&lt;c=A6EC41&gt;32&lt;/c&gt;倍，产业升级消耗减少&lt;c=A6EC41&gt;32&lt;/c&gt;倍</v>
      </c>
      <c r="BR1287" s="1">
        <f t="shared" si="381"/>
        <v>3</v>
      </c>
      <c r="BS1287" s="1">
        <f t="shared" si="382"/>
        <v>303</v>
      </c>
      <c r="BT1287" s="1">
        <f>COUNTIF($BS$10:BS1287,601)</f>
        <v>27</v>
      </c>
      <c r="BU1287" s="1">
        <f t="shared" si="383"/>
        <v>1</v>
      </c>
    </row>
    <row r="1288" spans="2:73">
      <c r="B1288" s="1" t="str">
        <f t="shared" si="379"/>
        <v>SkillDescBrief4100803</v>
      </c>
      <c r="C1288" s="1" t="str">
        <f t="shared" si="380"/>
        <v>SkillDescDetail410080304</v>
      </c>
      <c r="D1288" s="3">
        <v>410080304</v>
      </c>
      <c r="E1288" s="3">
        <v>4100803</v>
      </c>
      <c r="F1288" s="3">
        <v>4</v>
      </c>
      <c r="G1288" s="3" t="s">
        <v>332</v>
      </c>
      <c r="H1288" s="3"/>
      <c r="I1288" s="3" t="s">
        <v>333</v>
      </c>
      <c r="J1288" s="3"/>
      <c r="K1288" s="3" t="s">
        <v>334</v>
      </c>
      <c r="L1288" s="3"/>
      <c r="M1288" s="3"/>
      <c r="N1288" s="3"/>
      <c r="O1288" s="3"/>
      <c r="P1288" s="3"/>
      <c r="Q1288" s="3" t="s">
        <v>335</v>
      </c>
      <c r="R1288" s="3"/>
      <c r="S1288" s="3" t="str">
        <f>IF(H1288="","",$B$2&amp;G1288&amp;$B$2&amp;$B$1&amp;H1288)</f>
        <v/>
      </c>
      <c r="T1288" s="3" t="str">
        <f>IF(J1288="","",$B$2&amp;I1288&amp;$B$2&amp;$B$1&amp;J1288)</f>
        <v/>
      </c>
      <c r="U1288" s="3" t="str">
        <f>IF(L1288="","",$B$2&amp;K1288&amp;$B$2&amp;$B$1&amp;L1288)</f>
        <v/>
      </c>
      <c r="V1288" s="3" t="str">
        <f>IF(N1288="","",$B$2&amp;M1288&amp;$B$2&amp;$B$1&amp;N1288)</f>
        <v/>
      </c>
      <c r="W1288" s="3" t="str">
        <f>IF(P1288="","",$B$2&amp;O1288&amp;$B$2&amp;$B$1&amp;P1288)</f>
        <v/>
      </c>
      <c r="X1288" s="3" t="str">
        <f>IF(R1288="","",$B$2&amp;Q1288&amp;$B$2&amp;$B$1&amp;R1288)</f>
        <v/>
      </c>
      <c r="Y1288" s="3" t="str">
        <f t="shared" si="377"/>
        <v>{}</v>
      </c>
      <c r="Z1288" s="11" t="s">
        <v>358</v>
      </c>
      <c r="AA1288" s="11" t="str">
        <f t="shared" si="392"/>
        <v>4级：放置在产业中时，产业收入提高&lt;c=A6EC41&gt;64&lt;/c&gt;倍，产业升级消耗减少&lt;c=A6EC41&gt;64&lt;/c&gt;倍</v>
      </c>
      <c r="AB1288" s="11"/>
      <c r="AC1288" s="11"/>
      <c r="AD1288" s="11">
        <v>4</v>
      </c>
      <c r="AE1288" s="11"/>
      <c r="AF1288" s="11" t="s">
        <v>345</v>
      </c>
      <c r="AG1288" s="11"/>
      <c r="AH1288" s="11"/>
      <c r="AI1288" s="11"/>
      <c r="AJ1288" s="11" t="s">
        <v>359</v>
      </c>
      <c r="AK1288" s="11" t="str">
        <f t="shared" si="399"/>
        <v>&lt;c=A6EC41&gt;</v>
      </c>
      <c r="AL1288" s="11">
        <v>64</v>
      </c>
      <c r="AM1288" s="11" t="s">
        <v>298</v>
      </c>
      <c r="AN1288" s="11" t="s">
        <v>360</v>
      </c>
      <c r="AO1288" s="11" t="s">
        <v>304</v>
      </c>
      <c r="AP1288" s="11">
        <v>64</v>
      </c>
      <c r="AQ1288" s="11" t="s">
        <v>298</v>
      </c>
      <c r="AR1288" s="11" t="s">
        <v>361</v>
      </c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 t="str">
        <f t="shared" si="378"/>
        <v>使产业收入提高，升级消耗减少</v>
      </c>
      <c r="BQ1288" s="11" t="str">
        <f t="shared" si="391"/>
        <v>4级：放置在产业中时，产业收入提高&lt;c=A6EC41&gt;64&lt;/c&gt;倍，产业升级消耗减少&lt;c=A6EC41&gt;64&lt;/c&gt;倍</v>
      </c>
      <c r="BR1288" s="1">
        <f t="shared" si="381"/>
        <v>3</v>
      </c>
      <c r="BS1288" s="1">
        <f t="shared" si="382"/>
        <v>304</v>
      </c>
      <c r="BT1288" s="1">
        <f>COUNTIF($BS$10:BS1288,601)</f>
        <v>27</v>
      </c>
      <c r="BU1288" s="1">
        <f t="shared" si="383"/>
        <v>1</v>
      </c>
    </row>
    <row r="1289" spans="2:73">
      <c r="B1289" s="1" t="str">
        <f t="shared" si="379"/>
        <v>SkillDescBrief4100803</v>
      </c>
      <c r="C1289" s="1" t="str">
        <f t="shared" si="380"/>
        <v>SkillDescDetail410080305</v>
      </c>
      <c r="D1289" s="3">
        <v>410080305</v>
      </c>
      <c r="E1289" s="3">
        <v>4100803</v>
      </c>
      <c r="F1289" s="3">
        <v>5</v>
      </c>
      <c r="G1289" s="3" t="s">
        <v>332</v>
      </c>
      <c r="H1289" s="3"/>
      <c r="I1289" s="3" t="s">
        <v>333</v>
      </c>
      <c r="J1289" s="3"/>
      <c r="K1289" s="3" t="s">
        <v>334</v>
      </c>
      <c r="L1289" s="3"/>
      <c r="M1289" s="3"/>
      <c r="N1289" s="3"/>
      <c r="O1289" s="3"/>
      <c r="P1289" s="3"/>
      <c r="Q1289" s="3" t="s">
        <v>335</v>
      </c>
      <c r="R1289" s="3"/>
      <c r="S1289" s="3" t="str">
        <f>IF(H1289="","",$B$2&amp;G1289&amp;$B$2&amp;$B$1&amp;H1289)</f>
        <v/>
      </c>
      <c r="T1289" s="3" t="str">
        <f>IF(J1289="","",$B$2&amp;I1289&amp;$B$2&amp;$B$1&amp;J1289)</f>
        <v/>
      </c>
      <c r="U1289" s="3" t="str">
        <f>IF(L1289="","",$B$2&amp;K1289&amp;$B$2&amp;$B$1&amp;L1289)</f>
        <v/>
      </c>
      <c r="V1289" s="3" t="str">
        <f>IF(N1289="","",$B$2&amp;M1289&amp;$B$2&amp;$B$1&amp;N1289)</f>
        <v/>
      </c>
      <c r="W1289" s="3" t="str">
        <f>IF(P1289="","",$B$2&amp;O1289&amp;$B$2&amp;$B$1&amp;P1289)</f>
        <v/>
      </c>
      <c r="X1289" s="3" t="str">
        <f>IF(R1289="","",$B$2&amp;Q1289&amp;$B$2&amp;$B$1&amp;R1289)</f>
        <v/>
      </c>
      <c r="Y1289" s="3" t="str">
        <f t="shared" si="377"/>
        <v>{}</v>
      </c>
      <c r="Z1289" s="11" t="s">
        <v>358</v>
      </c>
      <c r="AA1289" s="11" t="str">
        <f t="shared" si="392"/>
        <v>5级：放置在产业中时，产业收入提高&lt;c=A6EC41&gt;128&lt;/c&gt;倍，产业升级消耗减少&lt;c=A6EC41&gt;128&lt;/c&gt;倍</v>
      </c>
      <c r="AB1289" s="11"/>
      <c r="AC1289" s="11"/>
      <c r="AD1289" s="11">
        <v>5</v>
      </c>
      <c r="AE1289" s="11"/>
      <c r="AF1289" s="11" t="s">
        <v>345</v>
      </c>
      <c r="AG1289" s="11"/>
      <c r="AH1289" s="11"/>
      <c r="AI1289" s="11"/>
      <c r="AJ1289" s="11" t="s">
        <v>359</v>
      </c>
      <c r="AK1289" s="11" t="str">
        <f t="shared" si="399"/>
        <v>&lt;c=A6EC41&gt;</v>
      </c>
      <c r="AL1289" s="11">
        <v>128</v>
      </c>
      <c r="AM1289" s="11" t="s">
        <v>298</v>
      </c>
      <c r="AN1289" s="11" t="s">
        <v>360</v>
      </c>
      <c r="AO1289" s="11" t="s">
        <v>304</v>
      </c>
      <c r="AP1289" s="11">
        <v>128</v>
      </c>
      <c r="AQ1289" s="11" t="s">
        <v>298</v>
      </c>
      <c r="AR1289" s="11" t="s">
        <v>361</v>
      </c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 t="str">
        <f t="shared" si="378"/>
        <v>使产业收入提高，升级消耗减少</v>
      </c>
      <c r="BQ1289" s="11" t="str">
        <f t="shared" si="391"/>
        <v>5级：放置在产业中时，产业收入提高&lt;c=A6EC41&gt;128&lt;/c&gt;倍，产业升级消耗减少&lt;c=A6EC41&gt;128&lt;/c&gt;倍</v>
      </c>
      <c r="BR1289" s="1">
        <f t="shared" si="381"/>
        <v>3</v>
      </c>
      <c r="BS1289" s="1">
        <f t="shared" si="382"/>
        <v>305</v>
      </c>
      <c r="BT1289" s="1">
        <f>COUNTIF($BS$10:BS1289,601)</f>
        <v>27</v>
      </c>
      <c r="BU1289" s="1">
        <f t="shared" si="383"/>
        <v>1</v>
      </c>
    </row>
    <row r="1290" spans="2:73">
      <c r="B1290" s="1" t="str">
        <f t="shared" si="379"/>
        <v>SkillDescBrief// 战斗被动</v>
      </c>
      <c r="C1290" s="1" t="str">
        <f t="shared" si="380"/>
        <v>SkillDescDetail// 战斗被动1</v>
      </c>
      <c r="D1290" s="7" t="s">
        <v>337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 t="str">
        <f t="shared" ref="Y1290:Y1353" si="400">IF(E1290="","",$A$3&amp;_xlfn.TEXTJOIN($C$1,1,S1290:X1290)&amp;$A$4)</f>
        <v/>
      </c>
      <c r="Z1290" s="10" t="s">
        <v>336</v>
      </c>
      <c r="AA1290" s="10" t="str">
        <f t="shared" si="392"/>
        <v/>
      </c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 t="str">
        <f t="shared" ref="BP1290:BP1353" si="401">Z1290</f>
        <v/>
      </c>
      <c r="BQ1290" s="10" t="str">
        <f t="shared" si="391"/>
        <v/>
      </c>
      <c r="BR1290" s="1">
        <f t="shared" si="381"/>
        <v>0</v>
      </c>
      <c r="BS1290" s="1">
        <f t="shared" si="382"/>
        <v>0</v>
      </c>
      <c r="BT1290" s="1">
        <f>COUNTIF($BS$10:BS1290,601)</f>
        <v>27</v>
      </c>
      <c r="BU1290" s="1">
        <f t="shared" si="383"/>
        <v>1</v>
      </c>
    </row>
    <row r="1291" spans="2:73">
      <c r="B1291" s="1" t="str">
        <f t="shared" ref="B1291:B1354" si="402">$C$3&amp;LEFT($D1291,7)</f>
        <v>SkillDescBrief4100804</v>
      </c>
      <c r="C1291" s="1" t="str">
        <f t="shared" ref="C1291:C1354" si="403">$C$4&amp;$D1291</f>
        <v>SkillDescDetail410080401</v>
      </c>
      <c r="D1291" s="3">
        <v>410080401</v>
      </c>
      <c r="E1291" s="3">
        <v>4100804</v>
      </c>
      <c r="F1291" s="3">
        <v>1</v>
      </c>
      <c r="G1291" s="3" t="s">
        <v>332</v>
      </c>
      <c r="H1291" s="3">
        <v>0.3</v>
      </c>
      <c r="I1291" s="3" t="s">
        <v>333</v>
      </c>
      <c r="J1291" s="3"/>
      <c r="K1291" s="3" t="s">
        <v>334</v>
      </c>
      <c r="L1291" s="3"/>
      <c r="M1291" s="3"/>
      <c r="N1291" s="3"/>
      <c r="O1291" s="3"/>
      <c r="P1291" s="3"/>
      <c r="Q1291" s="3" t="s">
        <v>335</v>
      </c>
      <c r="R1291" s="3"/>
      <c r="S1291" s="3" t="str">
        <f>IF(H1291="","",$B$2&amp;G1291&amp;$B$2&amp;$B$1&amp;H1291)</f>
        <v>"AtkPower":0.3</v>
      </c>
      <c r="T1291" s="3" t="str">
        <f>IF(J1291="","",$B$2&amp;I1291&amp;$B$2&amp;$B$1&amp;J1291)</f>
        <v/>
      </c>
      <c r="U1291" s="3" t="str">
        <f>IF(L1291="","",$B$2&amp;K1291&amp;$B$2&amp;$B$1&amp;L1291)</f>
        <v/>
      </c>
      <c r="V1291" s="3" t="str">
        <f>IF(N1291="","",$B$2&amp;M1291&amp;$B$2&amp;$B$1&amp;N1291)</f>
        <v/>
      </c>
      <c r="W1291" s="3" t="str">
        <f>IF(P1291="","",$B$2&amp;O1291&amp;$B$2&amp;$B$1&amp;P1291)</f>
        <v/>
      </c>
      <c r="X1291" s="3" t="str">
        <f>IF(R1291="","",$B$2&amp;Q1291&amp;$B$2&amp;$B$1&amp;R1291)</f>
        <v/>
      </c>
      <c r="Y1291" s="3" t="str">
        <f t="shared" si="400"/>
        <v>{"AtkPower":0.3}</v>
      </c>
      <c r="Z1291" s="11" t="s">
        <v>697</v>
      </c>
      <c r="AA1291" s="11" t="str">
        <f t="shared" si="392"/>
        <v>消耗弹药的攻击会使目标降低&lt;c=A6EC41&gt;30%&lt;/c&gt;护盾</v>
      </c>
      <c r="AB1291" s="11"/>
      <c r="AC1291" s="11"/>
      <c r="AD1291" s="11"/>
      <c r="AE1291" s="11"/>
      <c r="AF1291" s="11"/>
      <c r="AG1291" s="11"/>
      <c r="AH1291" s="11"/>
      <c r="AI1291" s="11"/>
      <c r="AJ1291" s="11" t="s">
        <v>698</v>
      </c>
      <c r="AK1291" s="11" t="str">
        <f t="shared" ref="AK1291:AK1295" si="404">$B$6</f>
        <v>&lt;c=A6EC41&gt;</v>
      </c>
      <c r="AL1291" s="11" t="str">
        <f t="shared" ref="AL1291:AL1295" si="405">ROUND($H1291*100,2)&amp;"%"</f>
        <v>30%</v>
      </c>
      <c r="AM1291" s="11" t="s">
        <v>298</v>
      </c>
      <c r="AN1291" s="11" t="s">
        <v>496</v>
      </c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 t="str">
        <f t="shared" si="401"/>
        <v>使用强力火箭弹会降低目标护盾</v>
      </c>
      <c r="BQ1291" s="11" t="str">
        <f t="shared" si="391"/>
        <v>消耗弹药的攻击会使目标降低&lt;c=A6EC41&gt;30%&lt;/c&gt;护盾</v>
      </c>
      <c r="BR1291" s="1">
        <f t="shared" ref="BR1291:BR1354" si="406">MOD(E1291,100)</f>
        <v>4</v>
      </c>
      <c r="BS1291" s="1">
        <f t="shared" ref="BS1291:BS1354" si="407">BR1291*100+F1291</f>
        <v>401</v>
      </c>
      <c r="BT1291" s="1">
        <f>COUNTIF($BS$10:BS1291,601)</f>
        <v>27</v>
      </c>
      <c r="BU1291" s="1">
        <f t="shared" ref="BU1291:BU1354" si="408">IF(MOD(BT1291,2)=0,0,1)</f>
        <v>1</v>
      </c>
    </row>
    <row r="1292" spans="2:73">
      <c r="B1292" s="1" t="str">
        <f t="shared" si="402"/>
        <v>SkillDescBrief4100804</v>
      </c>
      <c r="C1292" s="1" t="str">
        <f t="shared" si="403"/>
        <v>SkillDescDetail410080402</v>
      </c>
      <c r="D1292" s="3">
        <v>410080402</v>
      </c>
      <c r="E1292" s="3">
        <v>4100804</v>
      </c>
      <c r="F1292" s="3">
        <v>2</v>
      </c>
      <c r="G1292" s="3" t="s">
        <v>332</v>
      </c>
      <c r="H1292" s="3">
        <v>0.4</v>
      </c>
      <c r="I1292" s="3" t="s">
        <v>333</v>
      </c>
      <c r="J1292" s="3"/>
      <c r="K1292" s="3" t="s">
        <v>334</v>
      </c>
      <c r="L1292" s="3"/>
      <c r="M1292" s="3"/>
      <c r="N1292" s="3"/>
      <c r="O1292" s="3"/>
      <c r="P1292" s="3"/>
      <c r="Q1292" s="3" t="s">
        <v>335</v>
      </c>
      <c r="R1292" s="3"/>
      <c r="S1292" s="3" t="str">
        <f>IF(H1292="","",$B$2&amp;G1292&amp;$B$2&amp;$B$1&amp;H1292)</f>
        <v>"AtkPower":0.4</v>
      </c>
      <c r="T1292" s="3" t="str">
        <f>IF(J1292="","",$B$2&amp;I1292&amp;$B$2&amp;$B$1&amp;J1292)</f>
        <v/>
      </c>
      <c r="U1292" s="3" t="str">
        <f>IF(L1292="","",$B$2&amp;K1292&amp;$B$2&amp;$B$1&amp;L1292)</f>
        <v/>
      </c>
      <c r="V1292" s="3" t="str">
        <f>IF(N1292="","",$B$2&amp;M1292&amp;$B$2&amp;$B$1&amp;N1292)</f>
        <v/>
      </c>
      <c r="W1292" s="3" t="str">
        <f>IF(P1292="","",$B$2&amp;O1292&amp;$B$2&amp;$B$1&amp;P1292)</f>
        <v/>
      </c>
      <c r="X1292" s="3" t="str">
        <f>IF(R1292="","",$B$2&amp;Q1292&amp;$B$2&amp;$B$1&amp;R1292)</f>
        <v/>
      </c>
      <c r="Y1292" s="3" t="str">
        <f t="shared" si="400"/>
        <v>{"AtkPower":0.4}</v>
      </c>
      <c r="Z1292" s="11" t="s">
        <v>697</v>
      </c>
      <c r="AA1292" s="11" t="str">
        <f t="shared" si="392"/>
        <v>2级：降低护盾的比例提升至&lt;c=A6EC41&gt;40%&lt;/c&gt;</v>
      </c>
      <c r="AB1292" s="11"/>
      <c r="AC1292" s="11"/>
      <c r="AD1292" s="11">
        <v>2</v>
      </c>
      <c r="AE1292" s="11"/>
      <c r="AF1292" s="11" t="s">
        <v>345</v>
      </c>
      <c r="AG1292" s="11"/>
      <c r="AH1292" s="11"/>
      <c r="AI1292" s="11"/>
      <c r="AJ1292" s="11" t="s">
        <v>699</v>
      </c>
      <c r="AK1292" s="11" t="str">
        <f t="shared" si="404"/>
        <v>&lt;c=A6EC41&gt;</v>
      </c>
      <c r="AL1292" s="11" t="str">
        <f t="shared" si="405"/>
        <v>40%</v>
      </c>
      <c r="AM1292" s="11" t="s">
        <v>298</v>
      </c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 t="str">
        <f t="shared" si="401"/>
        <v>使用强力火箭弹会降低目标护盾</v>
      </c>
      <c r="BQ1292" s="11" t="str">
        <f t="shared" si="391"/>
        <v>2级：降低护盾的比例提升至&lt;c=A6EC41&gt;40%&lt;/c&gt;</v>
      </c>
      <c r="BR1292" s="1">
        <f t="shared" si="406"/>
        <v>4</v>
      </c>
      <c r="BS1292" s="1">
        <f t="shared" si="407"/>
        <v>402</v>
      </c>
      <c r="BT1292" s="1">
        <f>COUNTIF($BS$10:BS1292,601)</f>
        <v>27</v>
      </c>
      <c r="BU1292" s="1">
        <f t="shared" si="408"/>
        <v>1</v>
      </c>
    </row>
    <row r="1293" spans="2:73">
      <c r="B1293" s="1" t="str">
        <f t="shared" si="402"/>
        <v>SkillDescBrief4100804</v>
      </c>
      <c r="C1293" s="1" t="str">
        <f t="shared" si="403"/>
        <v>SkillDescDetail410080403</v>
      </c>
      <c r="D1293" s="3">
        <v>410080403</v>
      </c>
      <c r="E1293" s="3">
        <v>4100804</v>
      </c>
      <c r="F1293" s="3">
        <v>3</v>
      </c>
      <c r="G1293" s="3" t="s">
        <v>332</v>
      </c>
      <c r="H1293" s="3">
        <f ca="1">ROUND(_xlfn.XLOOKUP($F1293,$D$1:$D$5,$E$1:$E$5)*OFFSET(H1293,5-F1293,0)/0.05,0)*0.05</f>
        <v>0.5</v>
      </c>
      <c r="I1293" s="3" t="s">
        <v>333</v>
      </c>
      <c r="J1293" s="3"/>
      <c r="K1293" s="3" t="s">
        <v>334</v>
      </c>
      <c r="L1293" s="3"/>
      <c r="M1293" s="3"/>
      <c r="N1293" s="3"/>
      <c r="O1293" s="3"/>
      <c r="P1293" s="3"/>
      <c r="Q1293" s="3" t="s">
        <v>335</v>
      </c>
      <c r="R1293" s="3"/>
      <c r="S1293" s="3" t="str">
        <f ca="1">IF(H1293="","",$B$2&amp;G1293&amp;$B$2&amp;$B$1&amp;H1293)</f>
        <v>"AtkPower":0.5</v>
      </c>
      <c r="T1293" s="3" t="str">
        <f>IF(J1293="","",$B$2&amp;I1293&amp;$B$2&amp;$B$1&amp;J1293)</f>
        <v/>
      </c>
      <c r="U1293" s="3" t="str">
        <f>IF(L1293="","",$B$2&amp;K1293&amp;$B$2&amp;$B$1&amp;L1293)</f>
        <v/>
      </c>
      <c r="V1293" s="3" t="str">
        <f>IF(N1293="","",$B$2&amp;M1293&amp;$B$2&amp;$B$1&amp;N1293)</f>
        <v/>
      </c>
      <c r="W1293" s="3" t="str">
        <f>IF(P1293="","",$B$2&amp;O1293&amp;$B$2&amp;$B$1&amp;P1293)</f>
        <v/>
      </c>
      <c r="X1293" s="3" t="str">
        <f>IF(R1293="","",$B$2&amp;Q1293&amp;$B$2&amp;$B$1&amp;R1293)</f>
        <v/>
      </c>
      <c r="Y1293" s="3" t="str">
        <f ca="1" t="shared" si="400"/>
        <v>{"AtkPower":0.5}</v>
      </c>
      <c r="Z1293" s="11" t="s">
        <v>697</v>
      </c>
      <c r="AA1293" s="11" t="str">
        <f ca="1" t="shared" si="392"/>
        <v>3级：降低护盾的比例提升至&lt;c=A6EC41&gt;50%&lt;/c&gt;</v>
      </c>
      <c r="AB1293" s="11"/>
      <c r="AC1293" s="11"/>
      <c r="AD1293" s="11">
        <v>3</v>
      </c>
      <c r="AE1293" s="11"/>
      <c r="AF1293" s="11" t="s">
        <v>345</v>
      </c>
      <c r="AG1293" s="11"/>
      <c r="AH1293" s="11"/>
      <c r="AI1293" s="11"/>
      <c r="AJ1293" s="11" t="s">
        <v>699</v>
      </c>
      <c r="AK1293" s="11" t="str">
        <f t="shared" si="404"/>
        <v>&lt;c=A6EC41&gt;</v>
      </c>
      <c r="AL1293" s="11" t="str">
        <f ca="1" t="shared" si="405"/>
        <v>50%</v>
      </c>
      <c r="AM1293" s="11" t="s">
        <v>298</v>
      </c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 t="str">
        <f t="shared" si="401"/>
        <v>使用强力火箭弹会降低目标护盾</v>
      </c>
      <c r="BQ1293" s="11" t="str">
        <f ca="1" t="shared" si="391"/>
        <v>3级：降低护盾的比例提升至&lt;c=A6EC41&gt;50%&lt;/c&gt;</v>
      </c>
      <c r="BR1293" s="1">
        <f t="shared" si="406"/>
        <v>4</v>
      </c>
      <c r="BS1293" s="1">
        <f t="shared" si="407"/>
        <v>403</v>
      </c>
      <c r="BT1293" s="1">
        <f>COUNTIF($BS$10:BS1293,601)</f>
        <v>27</v>
      </c>
      <c r="BU1293" s="1">
        <f t="shared" si="408"/>
        <v>1</v>
      </c>
    </row>
    <row r="1294" spans="2:73">
      <c r="B1294" s="1" t="str">
        <f t="shared" si="402"/>
        <v>SkillDescBrief4100804</v>
      </c>
      <c r="C1294" s="1" t="str">
        <f t="shared" si="403"/>
        <v>SkillDescDetail410080404</v>
      </c>
      <c r="D1294" s="3">
        <v>410080404</v>
      </c>
      <c r="E1294" s="3">
        <v>4100804</v>
      </c>
      <c r="F1294" s="3">
        <v>4</v>
      </c>
      <c r="G1294" s="3" t="s">
        <v>332</v>
      </c>
      <c r="H1294" s="3">
        <f ca="1">ROUND(_xlfn.XLOOKUP($F1294,$D$1:$D$5,$E$1:$E$5)*OFFSET(H1294,5-F1294,0)/0.05,0)*0.05</f>
        <v>0.6</v>
      </c>
      <c r="I1294" s="3" t="s">
        <v>333</v>
      </c>
      <c r="J1294" s="3"/>
      <c r="K1294" s="3" t="s">
        <v>334</v>
      </c>
      <c r="L1294" s="3"/>
      <c r="M1294" s="3"/>
      <c r="N1294" s="3"/>
      <c r="O1294" s="3"/>
      <c r="P1294" s="3"/>
      <c r="Q1294" s="3" t="s">
        <v>335</v>
      </c>
      <c r="R1294" s="3"/>
      <c r="S1294" s="3" t="str">
        <f ca="1">IF(H1294="","",$B$2&amp;G1294&amp;$B$2&amp;$B$1&amp;H1294)</f>
        <v>"AtkPower":0.6</v>
      </c>
      <c r="T1294" s="3" t="str">
        <f>IF(J1294="","",$B$2&amp;I1294&amp;$B$2&amp;$B$1&amp;J1294)</f>
        <v/>
      </c>
      <c r="U1294" s="3" t="str">
        <f>IF(L1294="","",$B$2&amp;K1294&amp;$B$2&amp;$B$1&amp;L1294)</f>
        <v/>
      </c>
      <c r="V1294" s="3" t="str">
        <f>IF(N1294="","",$B$2&amp;M1294&amp;$B$2&amp;$B$1&amp;N1294)</f>
        <v/>
      </c>
      <c r="W1294" s="3" t="str">
        <f>IF(P1294="","",$B$2&amp;O1294&amp;$B$2&amp;$B$1&amp;P1294)</f>
        <v/>
      </c>
      <c r="X1294" s="3" t="str">
        <f>IF(R1294="","",$B$2&amp;Q1294&amp;$B$2&amp;$B$1&amp;R1294)</f>
        <v/>
      </c>
      <c r="Y1294" s="3" t="str">
        <f ca="1" t="shared" si="400"/>
        <v>{"AtkPower":0.6}</v>
      </c>
      <c r="Z1294" s="11" t="s">
        <v>697</v>
      </c>
      <c r="AA1294" s="11" t="str">
        <f ca="1" t="shared" si="392"/>
        <v>4级：降低护盾的比例提升至&lt;c=A6EC41&gt;60%&lt;/c&gt;</v>
      </c>
      <c r="AB1294" s="11"/>
      <c r="AC1294" s="11"/>
      <c r="AD1294" s="11">
        <v>4</v>
      </c>
      <c r="AE1294" s="11"/>
      <c r="AF1294" s="11" t="s">
        <v>345</v>
      </c>
      <c r="AG1294" s="11"/>
      <c r="AH1294" s="11"/>
      <c r="AI1294" s="11"/>
      <c r="AJ1294" s="11" t="s">
        <v>699</v>
      </c>
      <c r="AK1294" s="11" t="str">
        <f t="shared" si="404"/>
        <v>&lt;c=A6EC41&gt;</v>
      </c>
      <c r="AL1294" s="11" t="str">
        <f ca="1" t="shared" si="405"/>
        <v>60%</v>
      </c>
      <c r="AM1294" s="11" t="s">
        <v>298</v>
      </c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 t="str">
        <f t="shared" si="401"/>
        <v>使用强力火箭弹会降低目标护盾</v>
      </c>
      <c r="BQ1294" s="11" t="str">
        <f ca="1" t="shared" si="391"/>
        <v>4级：降低护盾的比例提升至&lt;c=A6EC41&gt;60%&lt;/c&gt;</v>
      </c>
      <c r="BR1294" s="1">
        <f t="shared" si="406"/>
        <v>4</v>
      </c>
      <c r="BS1294" s="1">
        <f t="shared" si="407"/>
        <v>404</v>
      </c>
      <c r="BT1294" s="1">
        <f>COUNTIF($BS$10:BS1294,601)</f>
        <v>27</v>
      </c>
      <c r="BU1294" s="1">
        <f t="shared" si="408"/>
        <v>1</v>
      </c>
    </row>
    <row r="1295" spans="2:73">
      <c r="B1295" s="1" t="str">
        <f t="shared" si="402"/>
        <v>SkillDescBrief4100804</v>
      </c>
      <c r="C1295" s="1" t="str">
        <f t="shared" si="403"/>
        <v>SkillDescDetail410080405</v>
      </c>
      <c r="D1295" s="3">
        <v>410080405</v>
      </c>
      <c r="E1295" s="3">
        <v>4100804</v>
      </c>
      <c r="F1295" s="3">
        <v>5</v>
      </c>
      <c r="G1295" s="3" t="s">
        <v>332</v>
      </c>
      <c r="H1295" s="3">
        <v>0.65</v>
      </c>
      <c r="I1295" s="3" t="s">
        <v>333</v>
      </c>
      <c r="J1295" s="3"/>
      <c r="K1295" s="3" t="s">
        <v>334</v>
      </c>
      <c r="L1295" s="3"/>
      <c r="M1295" s="3"/>
      <c r="N1295" s="3"/>
      <c r="O1295" s="3"/>
      <c r="P1295" s="3"/>
      <c r="Q1295" s="3" t="s">
        <v>335</v>
      </c>
      <c r="R1295" s="3"/>
      <c r="S1295" s="3" t="str">
        <f>IF(H1295="","",$B$2&amp;G1295&amp;$B$2&amp;$B$1&amp;H1295)</f>
        <v>"AtkPower":0.65</v>
      </c>
      <c r="T1295" s="3" t="str">
        <f>IF(J1295="","",$B$2&amp;I1295&amp;$B$2&amp;$B$1&amp;J1295)</f>
        <v/>
      </c>
      <c r="U1295" s="3" t="str">
        <f>IF(L1295="","",$B$2&amp;K1295&amp;$B$2&amp;$B$1&amp;L1295)</f>
        <v/>
      </c>
      <c r="V1295" s="3" t="str">
        <f>IF(N1295="","",$B$2&amp;M1295&amp;$B$2&amp;$B$1&amp;N1295)</f>
        <v/>
      </c>
      <c r="W1295" s="3" t="str">
        <f>IF(P1295="","",$B$2&amp;O1295&amp;$B$2&amp;$B$1&amp;P1295)</f>
        <v/>
      </c>
      <c r="X1295" s="3" t="str">
        <f>IF(R1295="","",$B$2&amp;Q1295&amp;$B$2&amp;$B$1&amp;R1295)</f>
        <v/>
      </c>
      <c r="Y1295" s="3" t="str">
        <f t="shared" si="400"/>
        <v>{"AtkPower":0.65}</v>
      </c>
      <c r="Z1295" s="11" t="s">
        <v>697</v>
      </c>
      <c r="AA1295" s="11" t="str">
        <f t="shared" si="392"/>
        <v>5级：降低护盾的比例提升至&lt;c=A6EC41&gt;65%&lt;/c&gt;</v>
      </c>
      <c r="AB1295" s="11"/>
      <c r="AC1295" s="11"/>
      <c r="AD1295" s="11">
        <v>5</v>
      </c>
      <c r="AE1295" s="11"/>
      <c r="AF1295" s="11" t="s">
        <v>345</v>
      </c>
      <c r="AG1295" s="11"/>
      <c r="AH1295" s="11"/>
      <c r="AI1295" s="11"/>
      <c r="AJ1295" s="11" t="s">
        <v>699</v>
      </c>
      <c r="AK1295" s="11" t="str">
        <f t="shared" si="404"/>
        <v>&lt;c=A6EC41&gt;</v>
      </c>
      <c r="AL1295" s="11" t="str">
        <f t="shared" si="405"/>
        <v>65%</v>
      </c>
      <c r="AM1295" s="11" t="s">
        <v>298</v>
      </c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 t="str">
        <f t="shared" si="401"/>
        <v>使用强力火箭弹会降低目标护盾</v>
      </c>
      <c r="BQ1295" s="11" t="str">
        <f t="shared" si="391"/>
        <v>5级：降低护盾的比例提升至&lt;c=A6EC41&gt;65%&lt;/c&gt;</v>
      </c>
      <c r="BR1295" s="1">
        <f t="shared" si="406"/>
        <v>4</v>
      </c>
      <c r="BS1295" s="1">
        <f t="shared" si="407"/>
        <v>405</v>
      </c>
      <c r="BT1295" s="1">
        <f>COUNTIF($BS$10:BS1295,601)</f>
        <v>27</v>
      </c>
      <c r="BU1295" s="1">
        <f t="shared" si="408"/>
        <v>1</v>
      </c>
    </row>
    <row r="1296" spans="2:73">
      <c r="B1296" s="1" t="str">
        <f t="shared" si="402"/>
        <v>SkillDescBrief// 战斗被动</v>
      </c>
      <c r="C1296" s="1" t="str">
        <f t="shared" si="403"/>
        <v>SkillDescDetail// 战斗被动2</v>
      </c>
      <c r="D1296" s="7" t="s">
        <v>338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 t="str">
        <f t="shared" si="400"/>
        <v/>
      </c>
      <c r="Z1296" s="10" t="s">
        <v>336</v>
      </c>
      <c r="AA1296" s="10" t="str">
        <f t="shared" si="392"/>
        <v/>
      </c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 t="str">
        <f t="shared" si="401"/>
        <v/>
      </c>
      <c r="BQ1296" s="10" t="str">
        <f t="shared" si="391"/>
        <v/>
      </c>
      <c r="BR1296" s="1">
        <f t="shared" si="406"/>
        <v>0</v>
      </c>
      <c r="BS1296" s="1">
        <f t="shared" si="407"/>
        <v>0</v>
      </c>
      <c r="BT1296" s="1">
        <f>COUNTIF($BS$10:BS1296,601)</f>
        <v>27</v>
      </c>
      <c r="BU1296" s="1">
        <f t="shared" si="408"/>
        <v>1</v>
      </c>
    </row>
    <row r="1297" spans="2:73">
      <c r="B1297" s="1" t="str">
        <f t="shared" si="402"/>
        <v>SkillDescBrief4100805</v>
      </c>
      <c r="C1297" s="1" t="str">
        <f t="shared" si="403"/>
        <v>SkillDescDetail410080501</v>
      </c>
      <c r="D1297" s="3">
        <v>410080501</v>
      </c>
      <c r="E1297" s="3">
        <v>4100805</v>
      </c>
      <c r="F1297" s="3">
        <v>1</v>
      </c>
      <c r="G1297" s="3" t="s">
        <v>332</v>
      </c>
      <c r="H1297" s="3"/>
      <c r="I1297" s="3" t="s">
        <v>333</v>
      </c>
      <c r="J1297" s="3"/>
      <c r="K1297" s="3" t="s">
        <v>334</v>
      </c>
      <c r="L1297" s="3"/>
      <c r="M1297" s="3"/>
      <c r="N1297" s="3"/>
      <c r="O1297" s="3"/>
      <c r="P1297" s="3"/>
      <c r="Q1297" s="3" t="s">
        <v>335</v>
      </c>
      <c r="R1297" s="3"/>
      <c r="S1297" s="3" t="str">
        <f>IF(H1297="","",$B$2&amp;G1297&amp;$B$2&amp;$B$1&amp;H1297)</f>
        <v/>
      </c>
      <c r="T1297" s="3" t="str">
        <f>IF(J1297="","",$B$2&amp;I1297&amp;$B$2&amp;$B$1&amp;J1297)</f>
        <v/>
      </c>
      <c r="U1297" s="3" t="str">
        <f>IF(L1297="","",$B$2&amp;K1297&amp;$B$2&amp;$B$1&amp;L1297)</f>
        <v/>
      </c>
      <c r="V1297" s="3" t="str">
        <f>IF(N1297="","",$B$2&amp;M1297&amp;$B$2&amp;$B$1&amp;N1297)</f>
        <v/>
      </c>
      <c r="W1297" s="3" t="str">
        <f>IF(P1297="","",$B$2&amp;O1297&amp;$B$2&amp;$B$1&amp;P1297)</f>
        <v/>
      </c>
      <c r="X1297" s="3" t="str">
        <f>IF(R1297="","",$B$2&amp;Q1297&amp;$B$2&amp;$B$1&amp;R1297)</f>
        <v/>
      </c>
      <c r="Y1297" s="3" t="str">
        <f t="shared" si="400"/>
        <v>{}</v>
      </c>
      <c r="Z1297" s="11" t="s">
        <v>336</v>
      </c>
      <c r="AA1297" s="11" t="str">
        <f t="shared" si="392"/>
        <v/>
      </c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 t="str">
        <f t="shared" si="401"/>
        <v/>
      </c>
      <c r="BQ1297" s="11" t="str">
        <f t="shared" si="391"/>
        <v/>
      </c>
      <c r="BR1297" s="1">
        <f t="shared" si="406"/>
        <v>5</v>
      </c>
      <c r="BS1297" s="1">
        <f t="shared" si="407"/>
        <v>501</v>
      </c>
      <c r="BT1297" s="1">
        <f>COUNTIF($BS$10:BS1297,601)</f>
        <v>27</v>
      </c>
      <c r="BU1297" s="1">
        <f t="shared" si="408"/>
        <v>1</v>
      </c>
    </row>
    <row r="1298" spans="2:73">
      <c r="B1298" s="1" t="str">
        <f t="shared" si="402"/>
        <v>SkillDescBrief4100805</v>
      </c>
      <c r="C1298" s="1" t="str">
        <f t="shared" si="403"/>
        <v>SkillDescDetail410080502</v>
      </c>
      <c r="D1298" s="3">
        <v>410080502</v>
      </c>
      <c r="E1298" s="3">
        <v>4100805</v>
      </c>
      <c r="F1298" s="3">
        <v>2</v>
      </c>
      <c r="G1298" s="3" t="s">
        <v>332</v>
      </c>
      <c r="H1298" s="3"/>
      <c r="I1298" s="3" t="s">
        <v>333</v>
      </c>
      <c r="J1298" s="3"/>
      <c r="K1298" s="3" t="s">
        <v>334</v>
      </c>
      <c r="L1298" s="3"/>
      <c r="M1298" s="3"/>
      <c r="N1298" s="3"/>
      <c r="O1298" s="3"/>
      <c r="P1298" s="3"/>
      <c r="Q1298" s="3" t="s">
        <v>335</v>
      </c>
      <c r="R1298" s="3"/>
      <c r="S1298" s="3" t="str">
        <f>IF(H1298="","",$B$2&amp;G1298&amp;$B$2&amp;$B$1&amp;H1298)</f>
        <v/>
      </c>
      <c r="T1298" s="3" t="str">
        <f>IF(J1298="","",$B$2&amp;I1298&amp;$B$2&amp;$B$1&amp;J1298)</f>
        <v/>
      </c>
      <c r="U1298" s="3" t="str">
        <f>IF(L1298="","",$B$2&amp;K1298&amp;$B$2&amp;$B$1&amp;L1298)</f>
        <v/>
      </c>
      <c r="V1298" s="3" t="str">
        <f>IF(N1298="","",$B$2&amp;M1298&amp;$B$2&amp;$B$1&amp;N1298)</f>
        <v/>
      </c>
      <c r="W1298" s="3" t="str">
        <f>IF(P1298="","",$B$2&amp;O1298&amp;$B$2&amp;$B$1&amp;P1298)</f>
        <v/>
      </c>
      <c r="X1298" s="3" t="str">
        <f>IF(R1298="","",$B$2&amp;Q1298&amp;$B$2&amp;$B$1&amp;R1298)</f>
        <v/>
      </c>
      <c r="Y1298" s="3" t="str">
        <f t="shared" si="400"/>
        <v>{}</v>
      </c>
      <c r="Z1298" s="11" t="s">
        <v>336</v>
      </c>
      <c r="AA1298" s="11" t="str">
        <f t="shared" si="392"/>
        <v/>
      </c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 t="str">
        <f t="shared" si="401"/>
        <v/>
      </c>
      <c r="BQ1298" s="11" t="str">
        <f t="shared" si="391"/>
        <v/>
      </c>
      <c r="BR1298" s="1">
        <f t="shared" si="406"/>
        <v>5</v>
      </c>
      <c r="BS1298" s="1">
        <f t="shared" si="407"/>
        <v>502</v>
      </c>
      <c r="BT1298" s="1">
        <f>COUNTIF($BS$10:BS1298,601)</f>
        <v>27</v>
      </c>
      <c r="BU1298" s="1">
        <f t="shared" si="408"/>
        <v>1</v>
      </c>
    </row>
    <row r="1299" spans="2:73">
      <c r="B1299" s="1" t="str">
        <f t="shared" si="402"/>
        <v>SkillDescBrief4100805</v>
      </c>
      <c r="C1299" s="1" t="str">
        <f t="shared" si="403"/>
        <v>SkillDescDetail410080503</v>
      </c>
      <c r="D1299" s="3">
        <v>410080503</v>
      </c>
      <c r="E1299" s="3">
        <v>4100805</v>
      </c>
      <c r="F1299" s="3">
        <v>3</v>
      </c>
      <c r="G1299" s="3" t="s">
        <v>332</v>
      </c>
      <c r="H1299" s="3"/>
      <c r="I1299" s="3" t="s">
        <v>333</v>
      </c>
      <c r="J1299" s="3"/>
      <c r="K1299" s="3" t="s">
        <v>334</v>
      </c>
      <c r="L1299" s="3"/>
      <c r="M1299" s="3"/>
      <c r="N1299" s="3"/>
      <c r="O1299" s="3"/>
      <c r="P1299" s="3"/>
      <c r="Q1299" s="3" t="s">
        <v>335</v>
      </c>
      <c r="R1299" s="3"/>
      <c r="S1299" s="3" t="str">
        <f>IF(H1299="","",$B$2&amp;G1299&amp;$B$2&amp;$B$1&amp;H1299)</f>
        <v/>
      </c>
      <c r="T1299" s="3" t="str">
        <f>IF(J1299="","",$B$2&amp;I1299&amp;$B$2&amp;$B$1&amp;J1299)</f>
        <v/>
      </c>
      <c r="U1299" s="3" t="str">
        <f>IF(L1299="","",$B$2&amp;K1299&amp;$B$2&amp;$B$1&amp;L1299)</f>
        <v/>
      </c>
      <c r="V1299" s="3" t="str">
        <f>IF(N1299="","",$B$2&amp;M1299&amp;$B$2&amp;$B$1&amp;N1299)</f>
        <v/>
      </c>
      <c r="W1299" s="3" t="str">
        <f>IF(P1299="","",$B$2&amp;O1299&amp;$B$2&amp;$B$1&amp;P1299)</f>
        <v/>
      </c>
      <c r="X1299" s="3" t="str">
        <f>IF(R1299="","",$B$2&amp;Q1299&amp;$B$2&amp;$B$1&amp;R1299)</f>
        <v/>
      </c>
      <c r="Y1299" s="3" t="str">
        <f t="shared" si="400"/>
        <v>{}</v>
      </c>
      <c r="Z1299" s="11" t="s">
        <v>336</v>
      </c>
      <c r="AA1299" s="11" t="str">
        <f t="shared" si="392"/>
        <v/>
      </c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 t="str">
        <f t="shared" si="401"/>
        <v/>
      </c>
      <c r="BQ1299" s="11" t="str">
        <f t="shared" si="391"/>
        <v/>
      </c>
      <c r="BR1299" s="1">
        <f t="shared" si="406"/>
        <v>5</v>
      </c>
      <c r="BS1299" s="1">
        <f t="shared" si="407"/>
        <v>503</v>
      </c>
      <c r="BT1299" s="1">
        <f>COUNTIF($BS$10:BS1299,601)</f>
        <v>27</v>
      </c>
      <c r="BU1299" s="1">
        <f t="shared" si="408"/>
        <v>1</v>
      </c>
    </row>
    <row r="1300" spans="2:73">
      <c r="B1300" s="1" t="str">
        <f t="shared" si="402"/>
        <v>SkillDescBrief4100805</v>
      </c>
      <c r="C1300" s="1" t="str">
        <f t="shared" si="403"/>
        <v>SkillDescDetail410080504</v>
      </c>
      <c r="D1300" s="3">
        <v>410080504</v>
      </c>
      <c r="E1300" s="3">
        <v>4100805</v>
      </c>
      <c r="F1300" s="3">
        <v>4</v>
      </c>
      <c r="G1300" s="3" t="s">
        <v>332</v>
      </c>
      <c r="H1300" s="3"/>
      <c r="I1300" s="3" t="s">
        <v>333</v>
      </c>
      <c r="J1300" s="3"/>
      <c r="K1300" s="3" t="s">
        <v>334</v>
      </c>
      <c r="L1300" s="3"/>
      <c r="M1300" s="3"/>
      <c r="N1300" s="3"/>
      <c r="O1300" s="3"/>
      <c r="P1300" s="3"/>
      <c r="Q1300" s="3" t="s">
        <v>335</v>
      </c>
      <c r="R1300" s="3"/>
      <c r="S1300" s="3" t="str">
        <f>IF(H1300="","",$B$2&amp;G1300&amp;$B$2&amp;$B$1&amp;H1300)</f>
        <v/>
      </c>
      <c r="T1300" s="3" t="str">
        <f>IF(J1300="","",$B$2&amp;I1300&amp;$B$2&amp;$B$1&amp;J1300)</f>
        <v/>
      </c>
      <c r="U1300" s="3" t="str">
        <f>IF(L1300="","",$B$2&amp;K1300&amp;$B$2&amp;$B$1&amp;L1300)</f>
        <v/>
      </c>
      <c r="V1300" s="3" t="str">
        <f>IF(N1300="","",$B$2&amp;M1300&amp;$B$2&amp;$B$1&amp;N1300)</f>
        <v/>
      </c>
      <c r="W1300" s="3" t="str">
        <f>IF(P1300="","",$B$2&amp;O1300&amp;$B$2&amp;$B$1&amp;P1300)</f>
        <v/>
      </c>
      <c r="X1300" s="3" t="str">
        <f>IF(R1300="","",$B$2&amp;Q1300&amp;$B$2&amp;$B$1&amp;R1300)</f>
        <v/>
      </c>
      <c r="Y1300" s="3" t="str">
        <f t="shared" si="400"/>
        <v>{}</v>
      </c>
      <c r="Z1300" s="11" t="s">
        <v>336</v>
      </c>
      <c r="AA1300" s="11" t="str">
        <f t="shared" si="392"/>
        <v/>
      </c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 t="str">
        <f t="shared" si="401"/>
        <v/>
      </c>
      <c r="BQ1300" s="11" t="str">
        <f t="shared" si="391"/>
        <v/>
      </c>
      <c r="BR1300" s="1">
        <f t="shared" si="406"/>
        <v>5</v>
      </c>
      <c r="BS1300" s="1">
        <f t="shared" si="407"/>
        <v>504</v>
      </c>
      <c r="BT1300" s="1">
        <f>COUNTIF($BS$10:BS1300,601)</f>
        <v>27</v>
      </c>
      <c r="BU1300" s="1">
        <f t="shared" si="408"/>
        <v>1</v>
      </c>
    </row>
    <row r="1301" spans="2:73">
      <c r="B1301" s="1" t="str">
        <f t="shared" si="402"/>
        <v>SkillDescBrief4100805</v>
      </c>
      <c r="C1301" s="1" t="str">
        <f t="shared" si="403"/>
        <v>SkillDescDetail410080505</v>
      </c>
      <c r="D1301" s="3">
        <v>410080505</v>
      </c>
      <c r="E1301" s="3">
        <v>4100805</v>
      </c>
      <c r="F1301" s="3">
        <v>5</v>
      </c>
      <c r="G1301" s="3" t="s">
        <v>332</v>
      </c>
      <c r="H1301" s="3"/>
      <c r="I1301" s="3" t="s">
        <v>333</v>
      </c>
      <c r="J1301" s="3"/>
      <c r="K1301" s="3" t="s">
        <v>334</v>
      </c>
      <c r="L1301" s="3"/>
      <c r="M1301" s="3"/>
      <c r="N1301" s="3"/>
      <c r="O1301" s="3"/>
      <c r="P1301" s="3"/>
      <c r="Q1301" s="3" t="s">
        <v>335</v>
      </c>
      <c r="R1301" s="3"/>
      <c r="S1301" s="3" t="str">
        <f>IF(H1301="","",$B$2&amp;G1301&amp;$B$2&amp;$B$1&amp;H1301)</f>
        <v/>
      </c>
      <c r="T1301" s="3" t="str">
        <f>IF(J1301="","",$B$2&amp;I1301&amp;$B$2&amp;$B$1&amp;J1301)</f>
        <v/>
      </c>
      <c r="U1301" s="3" t="str">
        <f>IF(L1301="","",$B$2&amp;K1301&amp;$B$2&amp;$B$1&amp;L1301)</f>
        <v/>
      </c>
      <c r="V1301" s="3" t="str">
        <f>IF(N1301="","",$B$2&amp;M1301&amp;$B$2&amp;$B$1&amp;N1301)</f>
        <v/>
      </c>
      <c r="W1301" s="3" t="str">
        <f>IF(P1301="","",$B$2&amp;O1301&amp;$B$2&amp;$B$1&amp;P1301)</f>
        <v/>
      </c>
      <c r="X1301" s="3" t="str">
        <f>IF(R1301="","",$B$2&amp;Q1301&amp;$B$2&amp;$B$1&amp;R1301)</f>
        <v/>
      </c>
      <c r="Y1301" s="3" t="str">
        <f t="shared" si="400"/>
        <v>{}</v>
      </c>
      <c r="Z1301" s="11" t="s">
        <v>336</v>
      </c>
      <c r="AA1301" s="11" t="str">
        <f t="shared" si="392"/>
        <v/>
      </c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 t="str">
        <f t="shared" si="401"/>
        <v/>
      </c>
      <c r="BQ1301" s="11" t="str">
        <f t="shared" si="391"/>
        <v/>
      </c>
      <c r="BR1301" s="1">
        <f t="shared" si="406"/>
        <v>5</v>
      </c>
      <c r="BS1301" s="1">
        <f t="shared" si="407"/>
        <v>505</v>
      </c>
      <c r="BT1301" s="1">
        <f>COUNTIF($BS$10:BS1301,601)</f>
        <v>27</v>
      </c>
      <c r="BU1301" s="1">
        <f t="shared" si="408"/>
        <v>1</v>
      </c>
    </row>
    <row r="1302" spans="2:73">
      <c r="B1302" s="1" t="str">
        <f t="shared" si="402"/>
        <v>SkillDescBrief// 战斗被动</v>
      </c>
      <c r="C1302" s="1" t="str">
        <f t="shared" si="403"/>
        <v>SkillDescDetail// 战斗被动3</v>
      </c>
      <c r="D1302" s="7" t="s">
        <v>339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 t="str">
        <f t="shared" si="400"/>
        <v/>
      </c>
      <c r="Z1302" s="10" t="s">
        <v>336</v>
      </c>
      <c r="AA1302" s="10" t="str">
        <f t="shared" si="392"/>
        <v/>
      </c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 t="str">
        <f t="shared" si="401"/>
        <v/>
      </c>
      <c r="BQ1302" s="10" t="str">
        <f t="shared" si="391"/>
        <v/>
      </c>
      <c r="BR1302" s="1">
        <f t="shared" si="406"/>
        <v>0</v>
      </c>
      <c r="BS1302" s="1">
        <f t="shared" si="407"/>
        <v>0</v>
      </c>
      <c r="BT1302" s="1">
        <f>COUNTIF($BS$10:BS1302,601)</f>
        <v>27</v>
      </c>
      <c r="BU1302" s="1">
        <f t="shared" si="408"/>
        <v>1</v>
      </c>
    </row>
    <row r="1303" spans="2:73">
      <c r="B1303" s="1" t="str">
        <f t="shared" si="402"/>
        <v>SkillDescBrief4100806</v>
      </c>
      <c r="C1303" s="1" t="str">
        <f t="shared" si="403"/>
        <v>SkillDescDetail410080601</v>
      </c>
      <c r="D1303" s="3">
        <v>410080601</v>
      </c>
      <c r="E1303" s="3">
        <v>4100806</v>
      </c>
      <c r="F1303" s="3">
        <v>1</v>
      </c>
      <c r="G1303" s="3" t="s">
        <v>332</v>
      </c>
      <c r="H1303" s="3"/>
      <c r="I1303" s="3" t="s">
        <v>333</v>
      </c>
      <c r="J1303" s="3"/>
      <c r="K1303" s="3" t="s">
        <v>334</v>
      </c>
      <c r="L1303" s="3"/>
      <c r="M1303" s="3"/>
      <c r="N1303" s="3"/>
      <c r="O1303" s="3"/>
      <c r="P1303" s="3"/>
      <c r="Q1303" s="3" t="s">
        <v>335</v>
      </c>
      <c r="R1303" s="3"/>
      <c r="S1303" s="3" t="str">
        <f>IF(H1303="","",$B$2&amp;G1303&amp;$B$2&amp;$B$1&amp;H1303)</f>
        <v/>
      </c>
      <c r="T1303" s="3" t="str">
        <f>IF(J1303="","",$B$2&amp;I1303&amp;$B$2&amp;$B$1&amp;J1303)</f>
        <v/>
      </c>
      <c r="U1303" s="3" t="str">
        <f>IF(L1303="","",$B$2&amp;K1303&amp;$B$2&amp;$B$1&amp;L1303)</f>
        <v/>
      </c>
      <c r="V1303" s="3" t="str">
        <f>IF(N1303="","",$B$2&amp;M1303&amp;$B$2&amp;$B$1&amp;N1303)</f>
        <v/>
      </c>
      <c r="W1303" s="3" t="str">
        <f>IF(P1303="","",$B$2&amp;O1303&amp;$B$2&amp;$B$1&amp;P1303)</f>
        <v/>
      </c>
      <c r="X1303" s="3" t="str">
        <f>IF(R1303="","",$B$2&amp;Q1303&amp;$B$2&amp;$B$1&amp;R1303)</f>
        <v/>
      </c>
      <c r="Y1303" s="3" t="str">
        <f t="shared" si="400"/>
        <v>{}</v>
      </c>
      <c r="Z1303" s="11" t="s">
        <v>341</v>
      </c>
      <c r="AA1303" s="11" t="str">
        <f t="shared" si="392"/>
        <v>投掷燃烧瓶，对&lt;c=A6EC41&gt;1&lt;/c&gt;个敌人造成&lt;q=attr_atk&gt;&lt;c=A6EC41&gt;0%&lt;/c&gt;伤害</v>
      </c>
      <c r="AB1303" s="11"/>
      <c r="AC1303" s="11"/>
      <c r="AD1303" s="11"/>
      <c r="AE1303" s="11"/>
      <c r="AF1303" s="11"/>
      <c r="AG1303" s="11"/>
      <c r="AH1303" s="11"/>
      <c r="AI1303" s="11"/>
      <c r="AJ1303" s="11" t="s">
        <v>342</v>
      </c>
      <c r="AK1303" s="11" t="str">
        <f>$B$6</f>
        <v>&lt;c=A6EC41&gt;</v>
      </c>
      <c r="AL1303" s="11">
        <v>1</v>
      </c>
      <c r="AM1303" s="11" t="s">
        <v>298</v>
      </c>
      <c r="AN1303" s="11" t="s">
        <v>343</v>
      </c>
      <c r="AO1303" s="11"/>
      <c r="AP1303" s="11"/>
      <c r="AQ1303" s="11"/>
      <c r="AR1303" s="11"/>
      <c r="AS1303" s="11" t="str">
        <f t="shared" ref="AS1303:AS1307" si="409">$B$8&amp;$B$6</f>
        <v>&lt;q=attr_atk&gt;&lt;c=A6EC41&gt;</v>
      </c>
      <c r="AT1303" s="13" t="str">
        <f t="shared" ref="AT1303:AT1307" si="410">ROUND(H1303*100,2)&amp;"%"</f>
        <v>0%</v>
      </c>
      <c r="AU1303" s="11" t="s">
        <v>298</v>
      </c>
      <c r="AV1303" s="11" t="s">
        <v>344</v>
      </c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 t="str">
        <f t="shared" si="401"/>
        <v>这是另一个专属装备技能，它必须很好很强大</v>
      </c>
      <c r="BQ1303" s="11" t="str">
        <f t="shared" si="391"/>
        <v>投掷燃烧瓶，对&lt;c=A6EC41&gt;1&lt;/c&gt;个敌人造成&lt;q=attr_atk&gt;&lt;c=A6EC41&gt;0%&lt;/c&gt;伤害</v>
      </c>
      <c r="BR1303" s="1">
        <f t="shared" si="406"/>
        <v>6</v>
      </c>
      <c r="BS1303" s="1">
        <f t="shared" si="407"/>
        <v>601</v>
      </c>
      <c r="BT1303" s="1">
        <f>COUNTIF($BS$10:BS1303,601)</f>
        <v>28</v>
      </c>
      <c r="BU1303" s="1">
        <f t="shared" si="408"/>
        <v>0</v>
      </c>
    </row>
    <row r="1304" spans="2:73">
      <c r="B1304" s="1" t="str">
        <f t="shared" si="402"/>
        <v>SkillDescBrief4100806</v>
      </c>
      <c r="C1304" s="1" t="str">
        <f t="shared" si="403"/>
        <v>SkillDescDetail410080602</v>
      </c>
      <c r="D1304" s="3">
        <v>410080602</v>
      </c>
      <c r="E1304" s="3">
        <v>4100806</v>
      </c>
      <c r="F1304" s="3">
        <v>2</v>
      </c>
      <c r="G1304" s="3" t="s">
        <v>332</v>
      </c>
      <c r="H1304" s="3"/>
      <c r="I1304" s="3" t="s">
        <v>333</v>
      </c>
      <c r="J1304" s="3"/>
      <c r="K1304" s="3" t="s">
        <v>334</v>
      </c>
      <c r="L1304" s="3"/>
      <c r="M1304" s="3"/>
      <c r="N1304" s="3"/>
      <c r="O1304" s="3"/>
      <c r="P1304" s="3"/>
      <c r="Q1304" s="3" t="s">
        <v>335</v>
      </c>
      <c r="R1304" s="3"/>
      <c r="S1304" s="3" t="str">
        <f>IF(H1304="","",$B$2&amp;G1304&amp;$B$2&amp;$B$1&amp;H1304)</f>
        <v/>
      </c>
      <c r="T1304" s="3" t="str">
        <f>IF(J1304="","",$B$2&amp;I1304&amp;$B$2&amp;$B$1&amp;J1304)</f>
        <v/>
      </c>
      <c r="U1304" s="3" t="str">
        <f>IF(L1304="","",$B$2&amp;K1304&amp;$B$2&amp;$B$1&amp;L1304)</f>
        <v/>
      </c>
      <c r="V1304" s="3" t="str">
        <f>IF(N1304="","",$B$2&amp;M1304&amp;$B$2&amp;$B$1&amp;N1304)</f>
        <v/>
      </c>
      <c r="W1304" s="3" t="str">
        <f>IF(P1304="","",$B$2&amp;O1304&amp;$B$2&amp;$B$1&amp;P1304)</f>
        <v/>
      </c>
      <c r="X1304" s="3" t="str">
        <f>IF(R1304="","",$B$2&amp;Q1304&amp;$B$2&amp;$B$1&amp;R1304)</f>
        <v/>
      </c>
      <c r="Y1304" s="3" t="str">
        <f t="shared" si="400"/>
        <v>{}</v>
      </c>
      <c r="Z1304" s="11" t="s">
        <v>341</v>
      </c>
      <c r="AA1304" s="11" t="str">
        <f t="shared" si="392"/>
        <v>2级：伤害提升至&lt;q=attr_atk&gt;&lt;c=A6EC41&gt;0%&lt;/c&gt;</v>
      </c>
      <c r="AB1304" s="11"/>
      <c r="AC1304" s="11"/>
      <c r="AD1304" s="11">
        <v>2</v>
      </c>
      <c r="AE1304" s="11"/>
      <c r="AF1304" s="11" t="s">
        <v>345</v>
      </c>
      <c r="AG1304" s="11"/>
      <c r="AH1304" s="11"/>
      <c r="AI1304" s="11"/>
      <c r="AJ1304" s="11"/>
      <c r="AK1304" s="11"/>
      <c r="AL1304" s="11"/>
      <c r="AM1304" s="11"/>
      <c r="AN1304" s="11" t="s">
        <v>346</v>
      </c>
      <c r="AO1304" s="11"/>
      <c r="AP1304" s="11"/>
      <c r="AQ1304" s="11"/>
      <c r="AR1304" s="11"/>
      <c r="AS1304" s="11" t="str">
        <f t="shared" si="409"/>
        <v>&lt;q=attr_atk&gt;&lt;c=A6EC41&gt;</v>
      </c>
      <c r="AT1304" s="13" t="str">
        <f t="shared" si="410"/>
        <v>0%</v>
      </c>
      <c r="AU1304" s="11" t="s">
        <v>298</v>
      </c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 t="str">
        <f t="shared" si="401"/>
        <v>这是另一个专属装备技能，它必须很好很强大</v>
      </c>
      <c r="BQ1304" s="11" t="str">
        <f t="shared" si="391"/>
        <v>2级：伤害提升至&lt;q=attr_atk&gt;&lt;c=A6EC41&gt;0%&lt;/c&gt;</v>
      </c>
      <c r="BR1304" s="1">
        <f t="shared" si="406"/>
        <v>6</v>
      </c>
      <c r="BS1304" s="1">
        <f t="shared" si="407"/>
        <v>602</v>
      </c>
      <c r="BT1304" s="1">
        <f>COUNTIF($BS$10:BS1304,601)</f>
        <v>28</v>
      </c>
      <c r="BU1304" s="1">
        <f t="shared" si="408"/>
        <v>0</v>
      </c>
    </row>
    <row r="1305" spans="2:73">
      <c r="B1305" s="1" t="str">
        <f t="shared" si="402"/>
        <v>SkillDescBrief4100806</v>
      </c>
      <c r="C1305" s="1" t="str">
        <f t="shared" si="403"/>
        <v>SkillDescDetail410080603</v>
      </c>
      <c r="D1305" s="3">
        <v>410080603</v>
      </c>
      <c r="E1305" s="3">
        <v>4100806</v>
      </c>
      <c r="F1305" s="3">
        <v>3</v>
      </c>
      <c r="G1305" s="3" t="s">
        <v>332</v>
      </c>
      <c r="H1305" s="3"/>
      <c r="I1305" s="3" t="s">
        <v>333</v>
      </c>
      <c r="J1305" s="3"/>
      <c r="K1305" s="3" t="s">
        <v>334</v>
      </c>
      <c r="L1305" s="3"/>
      <c r="M1305" s="3"/>
      <c r="N1305" s="3"/>
      <c r="O1305" s="3"/>
      <c r="P1305" s="3"/>
      <c r="Q1305" s="3" t="s">
        <v>335</v>
      </c>
      <c r="R1305" s="3"/>
      <c r="S1305" s="3" t="str">
        <f>IF(H1305="","",$B$2&amp;G1305&amp;$B$2&amp;$B$1&amp;H1305)</f>
        <v/>
      </c>
      <c r="T1305" s="3" t="str">
        <f>IF(J1305="","",$B$2&amp;I1305&amp;$B$2&amp;$B$1&amp;J1305)</f>
        <v/>
      </c>
      <c r="U1305" s="3" t="str">
        <f>IF(L1305="","",$B$2&amp;K1305&amp;$B$2&amp;$B$1&amp;L1305)</f>
        <v/>
      </c>
      <c r="V1305" s="3" t="str">
        <f>IF(N1305="","",$B$2&amp;M1305&amp;$B$2&amp;$B$1&amp;N1305)</f>
        <v/>
      </c>
      <c r="W1305" s="3" t="str">
        <f>IF(P1305="","",$B$2&amp;O1305&amp;$B$2&amp;$B$1&amp;P1305)</f>
        <v/>
      </c>
      <c r="X1305" s="3" t="str">
        <f>IF(R1305="","",$B$2&amp;Q1305&amp;$B$2&amp;$B$1&amp;R1305)</f>
        <v/>
      </c>
      <c r="Y1305" s="3" t="str">
        <f t="shared" si="400"/>
        <v>{}</v>
      </c>
      <c r="Z1305" s="11" t="s">
        <v>341</v>
      </c>
      <c r="AA1305" s="11" t="str">
        <f t="shared" si="392"/>
        <v>3级：伤害提升至&lt;q=attr_atk&gt;&lt;c=A6EC41&gt;0%&lt;/c&gt;</v>
      </c>
      <c r="AB1305" s="11"/>
      <c r="AC1305" s="11"/>
      <c r="AD1305" s="11">
        <v>3</v>
      </c>
      <c r="AE1305" s="11"/>
      <c r="AF1305" s="11" t="s">
        <v>345</v>
      </c>
      <c r="AG1305" s="11"/>
      <c r="AH1305" s="11"/>
      <c r="AI1305" s="11"/>
      <c r="AJ1305" s="11"/>
      <c r="AK1305" s="11"/>
      <c r="AL1305" s="11"/>
      <c r="AM1305" s="11"/>
      <c r="AN1305" s="11" t="s">
        <v>346</v>
      </c>
      <c r="AO1305" s="11"/>
      <c r="AP1305" s="11"/>
      <c r="AQ1305" s="11"/>
      <c r="AR1305" s="11"/>
      <c r="AS1305" s="11" t="str">
        <f t="shared" si="409"/>
        <v>&lt;q=attr_atk&gt;&lt;c=A6EC41&gt;</v>
      </c>
      <c r="AT1305" s="13" t="str">
        <f t="shared" si="410"/>
        <v>0%</v>
      </c>
      <c r="AU1305" s="11" t="s">
        <v>298</v>
      </c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 t="str">
        <f t="shared" si="401"/>
        <v>这是另一个专属装备技能，它必须很好很强大</v>
      </c>
      <c r="BQ1305" s="11" t="str">
        <f t="shared" si="391"/>
        <v>3级：伤害提升至&lt;q=attr_atk&gt;&lt;c=A6EC41&gt;0%&lt;/c&gt;</v>
      </c>
      <c r="BR1305" s="1">
        <f t="shared" si="406"/>
        <v>6</v>
      </c>
      <c r="BS1305" s="1">
        <f t="shared" si="407"/>
        <v>603</v>
      </c>
      <c r="BT1305" s="1">
        <f>COUNTIF($BS$10:BS1305,601)</f>
        <v>28</v>
      </c>
      <c r="BU1305" s="1">
        <f t="shared" si="408"/>
        <v>0</v>
      </c>
    </row>
    <row r="1306" spans="2:73">
      <c r="B1306" s="1" t="str">
        <f t="shared" si="402"/>
        <v>SkillDescBrief4100806</v>
      </c>
      <c r="C1306" s="1" t="str">
        <f t="shared" si="403"/>
        <v>SkillDescDetail410080604</v>
      </c>
      <c r="D1306" s="3">
        <v>410080604</v>
      </c>
      <c r="E1306" s="3">
        <v>4100806</v>
      </c>
      <c r="F1306" s="3">
        <v>4</v>
      </c>
      <c r="G1306" s="3" t="s">
        <v>332</v>
      </c>
      <c r="H1306" s="3"/>
      <c r="I1306" s="3" t="s">
        <v>333</v>
      </c>
      <c r="J1306" s="3"/>
      <c r="K1306" s="3" t="s">
        <v>334</v>
      </c>
      <c r="L1306" s="3"/>
      <c r="M1306" s="3"/>
      <c r="N1306" s="3"/>
      <c r="O1306" s="3"/>
      <c r="P1306" s="3"/>
      <c r="Q1306" s="3" t="s">
        <v>335</v>
      </c>
      <c r="R1306" s="3"/>
      <c r="S1306" s="3" t="str">
        <f>IF(H1306="","",$B$2&amp;G1306&amp;$B$2&amp;$B$1&amp;H1306)</f>
        <v/>
      </c>
      <c r="T1306" s="3" t="str">
        <f>IF(J1306="","",$B$2&amp;I1306&amp;$B$2&amp;$B$1&amp;J1306)</f>
        <v/>
      </c>
      <c r="U1306" s="3" t="str">
        <f>IF(L1306="","",$B$2&amp;K1306&amp;$B$2&amp;$B$1&amp;L1306)</f>
        <v/>
      </c>
      <c r="V1306" s="3" t="str">
        <f>IF(N1306="","",$B$2&amp;M1306&amp;$B$2&amp;$B$1&amp;N1306)</f>
        <v/>
      </c>
      <c r="W1306" s="3" t="str">
        <f>IF(P1306="","",$B$2&amp;O1306&amp;$B$2&amp;$B$1&amp;P1306)</f>
        <v/>
      </c>
      <c r="X1306" s="3" t="str">
        <f>IF(R1306="","",$B$2&amp;Q1306&amp;$B$2&amp;$B$1&amp;R1306)</f>
        <v/>
      </c>
      <c r="Y1306" s="3" t="str">
        <f t="shared" si="400"/>
        <v>{}</v>
      </c>
      <c r="Z1306" s="11" t="s">
        <v>341</v>
      </c>
      <c r="AA1306" s="11" t="str">
        <f t="shared" si="392"/>
        <v>4级：伤害提升至&lt;q=attr_atk&gt;&lt;c=A6EC41&gt;0%&lt;/c&gt;</v>
      </c>
      <c r="AB1306" s="11"/>
      <c r="AC1306" s="11"/>
      <c r="AD1306" s="11">
        <v>4</v>
      </c>
      <c r="AE1306" s="11"/>
      <c r="AF1306" s="11" t="s">
        <v>345</v>
      </c>
      <c r="AG1306" s="11"/>
      <c r="AH1306" s="11"/>
      <c r="AI1306" s="11"/>
      <c r="AJ1306" s="11"/>
      <c r="AK1306" s="11"/>
      <c r="AL1306" s="11"/>
      <c r="AM1306" s="11"/>
      <c r="AN1306" s="11" t="s">
        <v>346</v>
      </c>
      <c r="AO1306" s="11"/>
      <c r="AP1306" s="11"/>
      <c r="AQ1306" s="11"/>
      <c r="AR1306" s="11"/>
      <c r="AS1306" s="11" t="str">
        <f t="shared" si="409"/>
        <v>&lt;q=attr_atk&gt;&lt;c=A6EC41&gt;</v>
      </c>
      <c r="AT1306" s="13" t="str">
        <f t="shared" si="410"/>
        <v>0%</v>
      </c>
      <c r="AU1306" s="11" t="s">
        <v>298</v>
      </c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 t="str">
        <f t="shared" si="401"/>
        <v>这是另一个专属装备技能，它必须很好很强大</v>
      </c>
      <c r="BQ1306" s="11" t="str">
        <f t="shared" si="391"/>
        <v>4级：伤害提升至&lt;q=attr_atk&gt;&lt;c=A6EC41&gt;0%&lt;/c&gt;</v>
      </c>
      <c r="BR1306" s="1">
        <f t="shared" si="406"/>
        <v>6</v>
      </c>
      <c r="BS1306" s="1">
        <f t="shared" si="407"/>
        <v>604</v>
      </c>
      <c r="BT1306" s="1">
        <f>COUNTIF($BS$10:BS1306,601)</f>
        <v>28</v>
      </c>
      <c r="BU1306" s="1">
        <f t="shared" si="408"/>
        <v>0</v>
      </c>
    </row>
    <row r="1307" spans="2:73">
      <c r="B1307" s="1" t="str">
        <f t="shared" si="402"/>
        <v>SkillDescBrief4100806</v>
      </c>
      <c r="C1307" s="1" t="str">
        <f t="shared" si="403"/>
        <v>SkillDescDetail410080605</v>
      </c>
      <c r="D1307" s="3">
        <v>410080605</v>
      </c>
      <c r="E1307" s="3">
        <v>4100806</v>
      </c>
      <c r="F1307" s="3">
        <v>5</v>
      </c>
      <c r="G1307" s="3" t="s">
        <v>332</v>
      </c>
      <c r="H1307" s="3"/>
      <c r="I1307" s="3" t="s">
        <v>333</v>
      </c>
      <c r="J1307" s="3"/>
      <c r="K1307" s="3" t="s">
        <v>334</v>
      </c>
      <c r="L1307" s="3"/>
      <c r="M1307" s="3"/>
      <c r="N1307" s="3"/>
      <c r="O1307" s="3"/>
      <c r="P1307" s="3"/>
      <c r="Q1307" s="3" t="s">
        <v>335</v>
      </c>
      <c r="R1307" s="3"/>
      <c r="S1307" s="3" t="str">
        <f>IF(H1307="","",$B$2&amp;G1307&amp;$B$2&amp;$B$1&amp;H1307)</f>
        <v/>
      </c>
      <c r="T1307" s="3" t="str">
        <f>IF(J1307="","",$B$2&amp;I1307&amp;$B$2&amp;$B$1&amp;J1307)</f>
        <v/>
      </c>
      <c r="U1307" s="3" t="str">
        <f>IF(L1307="","",$B$2&amp;K1307&amp;$B$2&amp;$B$1&amp;L1307)</f>
        <v/>
      </c>
      <c r="V1307" s="3" t="str">
        <f>IF(N1307="","",$B$2&amp;M1307&amp;$B$2&amp;$B$1&amp;N1307)</f>
        <v/>
      </c>
      <c r="W1307" s="3" t="str">
        <f>IF(P1307="","",$B$2&amp;O1307&amp;$B$2&amp;$B$1&amp;P1307)</f>
        <v/>
      </c>
      <c r="X1307" s="3" t="str">
        <f>IF(R1307="","",$B$2&amp;Q1307&amp;$B$2&amp;$B$1&amp;R1307)</f>
        <v/>
      </c>
      <c r="Y1307" s="3" t="str">
        <f t="shared" si="400"/>
        <v>{}</v>
      </c>
      <c r="Z1307" s="11" t="s">
        <v>347</v>
      </c>
      <c r="AA1307" s="11" t="str">
        <f t="shared" si="392"/>
        <v>5级：伤害提升至&lt;q=attr_atk&gt;&lt;c=A6EC41&gt;0%&lt;/c&gt;</v>
      </c>
      <c r="AB1307" s="11"/>
      <c r="AC1307" s="11"/>
      <c r="AD1307" s="11">
        <v>5</v>
      </c>
      <c r="AE1307" s="11"/>
      <c r="AF1307" s="11" t="s">
        <v>345</v>
      </c>
      <c r="AG1307" s="11"/>
      <c r="AH1307" s="11"/>
      <c r="AI1307" s="11"/>
      <c r="AJ1307" s="11"/>
      <c r="AK1307" s="11"/>
      <c r="AL1307" s="11"/>
      <c r="AM1307" s="11"/>
      <c r="AN1307" s="11" t="s">
        <v>346</v>
      </c>
      <c r="AO1307" s="11"/>
      <c r="AP1307" s="11"/>
      <c r="AQ1307" s="11"/>
      <c r="AR1307" s="11"/>
      <c r="AS1307" s="11" t="str">
        <f t="shared" si="409"/>
        <v>&lt;q=attr_atk&gt;&lt;c=A6EC41&gt;</v>
      </c>
      <c r="AT1307" s="13" t="str">
        <f t="shared" si="410"/>
        <v>0%</v>
      </c>
      <c r="AU1307" s="11" t="s">
        <v>298</v>
      </c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 t="str">
        <f t="shared" si="401"/>
        <v>这是另一个专属装备技能，它必须非常好非常强大</v>
      </c>
      <c r="BQ1307" s="11" t="str">
        <f t="shared" si="391"/>
        <v>5级：伤害提升至&lt;q=attr_atk&gt;&lt;c=A6EC41&gt;0%&lt;/c&gt;</v>
      </c>
      <c r="BR1307" s="1">
        <f t="shared" si="406"/>
        <v>6</v>
      </c>
      <c r="BS1307" s="1">
        <f t="shared" si="407"/>
        <v>605</v>
      </c>
      <c r="BT1307" s="1">
        <f>COUNTIF($BS$10:BS1307,601)</f>
        <v>28</v>
      </c>
      <c r="BU1307" s="1">
        <f t="shared" si="408"/>
        <v>0</v>
      </c>
    </row>
    <row r="1308" spans="2:73">
      <c r="B1308" s="1" t="str">
        <f t="shared" si="402"/>
        <v>SkillDescBrief// 战斗被动</v>
      </c>
      <c r="C1308" s="1" t="str">
        <f t="shared" si="403"/>
        <v>SkillDescDetail// 战斗被动4</v>
      </c>
      <c r="D1308" s="7" t="s">
        <v>340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 t="str">
        <f t="shared" si="400"/>
        <v/>
      </c>
      <c r="Z1308" s="10" t="s">
        <v>336</v>
      </c>
      <c r="AA1308" s="10" t="str">
        <f t="shared" si="392"/>
        <v/>
      </c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 t="str">
        <f t="shared" si="401"/>
        <v/>
      </c>
      <c r="BQ1308" s="10" t="str">
        <f t="shared" si="391"/>
        <v/>
      </c>
      <c r="BR1308" s="1">
        <f t="shared" si="406"/>
        <v>0</v>
      </c>
      <c r="BS1308" s="1">
        <f t="shared" si="407"/>
        <v>0</v>
      </c>
      <c r="BT1308" s="1">
        <f>COUNTIF($BS$10:BS1308,601)</f>
        <v>28</v>
      </c>
      <c r="BU1308" s="1">
        <f t="shared" si="408"/>
        <v>0</v>
      </c>
    </row>
    <row r="1309" spans="2:73">
      <c r="B1309" s="1" t="str">
        <f t="shared" si="402"/>
        <v>SkillDescBrief4100807</v>
      </c>
      <c r="C1309" s="1" t="str">
        <f t="shared" si="403"/>
        <v>SkillDescDetail410080701</v>
      </c>
      <c r="D1309" s="3">
        <v>410080701</v>
      </c>
      <c r="E1309" s="3">
        <v>4100807</v>
      </c>
      <c r="F1309" s="3">
        <v>1</v>
      </c>
      <c r="G1309" s="3" t="s">
        <v>332</v>
      </c>
      <c r="H1309" s="3"/>
      <c r="I1309" s="3" t="s">
        <v>333</v>
      </c>
      <c r="J1309" s="3"/>
      <c r="K1309" s="3" t="s">
        <v>334</v>
      </c>
      <c r="L1309" s="3"/>
      <c r="M1309" s="3"/>
      <c r="N1309" s="3"/>
      <c r="O1309" s="3"/>
      <c r="P1309" s="3"/>
      <c r="Q1309" s="3" t="s">
        <v>335</v>
      </c>
      <c r="R1309" s="3"/>
      <c r="S1309" s="3" t="str">
        <f>IF(H1309="","",$B$2&amp;G1309&amp;$B$2&amp;$B$1&amp;H1309)</f>
        <v/>
      </c>
      <c r="T1309" s="3" t="str">
        <f>IF(J1309="","",$B$2&amp;I1309&amp;$B$2&amp;$B$1&amp;J1309)</f>
        <v/>
      </c>
      <c r="U1309" s="3" t="str">
        <f>IF(L1309="","",$B$2&amp;K1309&amp;$B$2&amp;$B$1&amp;L1309)</f>
        <v/>
      </c>
      <c r="V1309" s="3" t="str">
        <f>IF(N1309="","",$B$2&amp;M1309&amp;$B$2&amp;$B$1&amp;N1309)</f>
        <v/>
      </c>
      <c r="W1309" s="3" t="str">
        <f>IF(P1309="","",$B$2&amp;O1309&amp;$B$2&amp;$B$1&amp;P1309)</f>
        <v/>
      </c>
      <c r="X1309" s="3" t="str">
        <f>IF(R1309="","",$B$2&amp;Q1309&amp;$B$2&amp;$B$1&amp;R1309)</f>
        <v/>
      </c>
      <c r="Y1309" s="3" t="str">
        <f t="shared" si="400"/>
        <v>{}</v>
      </c>
      <c r="Z1309" s="11" t="s">
        <v>700</v>
      </c>
      <c r="AA1309" s="11" t="str">
        <f t="shared" si="392"/>
        <v>战斗开始时获得&lt;c=A6EC41&gt;3&lt;/c&gt;枚火箭弹药</v>
      </c>
      <c r="AB1309" s="11"/>
      <c r="AC1309" s="11"/>
      <c r="AD1309" s="11"/>
      <c r="AE1309" s="11"/>
      <c r="AF1309" s="11"/>
      <c r="AG1309" s="11"/>
      <c r="AH1309" s="11"/>
      <c r="AI1309" s="11"/>
      <c r="AJ1309" s="11" t="s">
        <v>701</v>
      </c>
      <c r="AK1309" s="11" t="str">
        <f>$B$6</f>
        <v>&lt;c=A6EC41&gt;</v>
      </c>
      <c r="AL1309" s="12">
        <v>3</v>
      </c>
      <c r="AM1309" s="11" t="s">
        <v>298</v>
      </c>
      <c r="AN1309" s="11" t="s">
        <v>696</v>
      </c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 t="str">
        <f t="shared" si="401"/>
        <v>战斗开始时获得火箭弹药</v>
      </c>
      <c r="BQ1309" s="11" t="str">
        <f t="shared" si="391"/>
        <v>战斗开始时获得&lt;c=A6EC41&gt;3&lt;/c&gt;枚火箭弹药</v>
      </c>
      <c r="BR1309" s="1">
        <f t="shared" si="406"/>
        <v>7</v>
      </c>
      <c r="BS1309" s="1">
        <f t="shared" si="407"/>
        <v>701</v>
      </c>
      <c r="BT1309" s="1">
        <f>COUNTIF($BS$10:BS1309,601)</f>
        <v>28</v>
      </c>
      <c r="BU1309" s="1">
        <f t="shared" si="408"/>
        <v>0</v>
      </c>
    </row>
    <row r="1310" spans="2:73">
      <c r="B1310" s="1" t="str">
        <f t="shared" si="402"/>
        <v>SkillDescBrief4100807</v>
      </c>
      <c r="C1310" s="1" t="str">
        <f t="shared" si="403"/>
        <v>SkillDescDetail410080702</v>
      </c>
      <c r="D1310" s="3">
        <v>410080702</v>
      </c>
      <c r="E1310" s="3">
        <v>4100807</v>
      </c>
      <c r="F1310" s="3">
        <v>2</v>
      </c>
      <c r="G1310" s="3" t="s">
        <v>332</v>
      </c>
      <c r="H1310" s="3"/>
      <c r="I1310" s="3" t="s">
        <v>333</v>
      </c>
      <c r="J1310" s="3"/>
      <c r="K1310" s="3" t="s">
        <v>334</v>
      </c>
      <c r="L1310" s="3"/>
      <c r="M1310" s="3"/>
      <c r="N1310" s="3"/>
      <c r="O1310" s="3"/>
      <c r="P1310" s="3"/>
      <c r="Q1310" s="3" t="s">
        <v>335</v>
      </c>
      <c r="R1310" s="3"/>
      <c r="S1310" s="3" t="str">
        <f>IF(H1310="","",$B$2&amp;G1310&amp;$B$2&amp;$B$1&amp;H1310)</f>
        <v/>
      </c>
      <c r="T1310" s="3" t="str">
        <f>IF(J1310="","",$B$2&amp;I1310&amp;$B$2&amp;$B$1&amp;J1310)</f>
        <v/>
      </c>
      <c r="U1310" s="3" t="str">
        <f>IF(L1310="","",$B$2&amp;K1310&amp;$B$2&amp;$B$1&amp;L1310)</f>
        <v/>
      </c>
      <c r="V1310" s="3" t="str">
        <f>IF(N1310="","",$B$2&amp;M1310&amp;$B$2&amp;$B$1&amp;N1310)</f>
        <v/>
      </c>
      <c r="W1310" s="3" t="str">
        <f>IF(P1310="","",$B$2&amp;O1310&amp;$B$2&amp;$B$1&amp;P1310)</f>
        <v/>
      </c>
      <c r="X1310" s="3" t="str">
        <f>IF(R1310="","",$B$2&amp;Q1310&amp;$B$2&amp;$B$1&amp;R1310)</f>
        <v/>
      </c>
      <c r="Y1310" s="3" t="str">
        <f t="shared" si="400"/>
        <v>{}</v>
      </c>
      <c r="Z1310" s="11" t="s">
        <v>336</v>
      </c>
      <c r="AA1310" s="11" t="str">
        <f t="shared" si="392"/>
        <v/>
      </c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 t="str">
        <f t="shared" si="401"/>
        <v/>
      </c>
      <c r="BQ1310" s="11" t="str">
        <f t="shared" si="391"/>
        <v/>
      </c>
      <c r="BR1310" s="1">
        <f t="shared" si="406"/>
        <v>7</v>
      </c>
      <c r="BS1310" s="1">
        <f t="shared" si="407"/>
        <v>702</v>
      </c>
      <c r="BT1310" s="1">
        <f>COUNTIF($BS$10:BS1310,601)</f>
        <v>28</v>
      </c>
      <c r="BU1310" s="1">
        <f t="shared" si="408"/>
        <v>0</v>
      </c>
    </row>
    <row r="1311" spans="2:73">
      <c r="B1311" s="1" t="str">
        <f t="shared" si="402"/>
        <v>SkillDescBrief4100807</v>
      </c>
      <c r="C1311" s="1" t="str">
        <f t="shared" si="403"/>
        <v>SkillDescDetail410080703</v>
      </c>
      <c r="D1311" s="3">
        <v>410080703</v>
      </c>
      <c r="E1311" s="3">
        <v>4100807</v>
      </c>
      <c r="F1311" s="3">
        <v>3</v>
      </c>
      <c r="G1311" s="3" t="s">
        <v>332</v>
      </c>
      <c r="H1311" s="3"/>
      <c r="I1311" s="3" t="s">
        <v>333</v>
      </c>
      <c r="J1311" s="3"/>
      <c r="K1311" s="3" t="s">
        <v>334</v>
      </c>
      <c r="L1311" s="3"/>
      <c r="M1311" s="3"/>
      <c r="N1311" s="3"/>
      <c r="O1311" s="3"/>
      <c r="P1311" s="3"/>
      <c r="Q1311" s="3" t="s">
        <v>335</v>
      </c>
      <c r="R1311" s="3"/>
      <c r="S1311" s="3" t="str">
        <f>IF(H1311="","",$B$2&amp;G1311&amp;$B$2&amp;$B$1&amp;H1311)</f>
        <v/>
      </c>
      <c r="T1311" s="3" t="str">
        <f>IF(J1311="","",$B$2&amp;I1311&amp;$B$2&amp;$B$1&amp;J1311)</f>
        <v/>
      </c>
      <c r="U1311" s="3" t="str">
        <f>IF(L1311="","",$B$2&amp;K1311&amp;$B$2&amp;$B$1&amp;L1311)</f>
        <v/>
      </c>
      <c r="V1311" s="3" t="str">
        <f>IF(N1311="","",$B$2&amp;M1311&amp;$B$2&amp;$B$1&amp;N1311)</f>
        <v/>
      </c>
      <c r="W1311" s="3" t="str">
        <f>IF(P1311="","",$B$2&amp;O1311&amp;$B$2&amp;$B$1&amp;P1311)</f>
        <v/>
      </c>
      <c r="X1311" s="3" t="str">
        <f>IF(R1311="","",$B$2&amp;Q1311&amp;$B$2&amp;$B$1&amp;R1311)</f>
        <v/>
      </c>
      <c r="Y1311" s="3" t="str">
        <f t="shared" si="400"/>
        <v>{}</v>
      </c>
      <c r="Z1311" s="11" t="s">
        <v>336</v>
      </c>
      <c r="AA1311" s="11" t="str">
        <f t="shared" si="392"/>
        <v/>
      </c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 t="str">
        <f t="shared" si="401"/>
        <v/>
      </c>
      <c r="BQ1311" s="11" t="str">
        <f t="shared" si="391"/>
        <v/>
      </c>
      <c r="BR1311" s="1">
        <f t="shared" si="406"/>
        <v>7</v>
      </c>
      <c r="BS1311" s="1">
        <f t="shared" si="407"/>
        <v>703</v>
      </c>
      <c r="BT1311" s="1">
        <f>COUNTIF($BS$10:BS1311,601)</f>
        <v>28</v>
      </c>
      <c r="BU1311" s="1">
        <f t="shared" si="408"/>
        <v>0</v>
      </c>
    </row>
    <row r="1312" spans="2:73">
      <c r="B1312" s="1" t="str">
        <f t="shared" si="402"/>
        <v>SkillDescBrief4100807</v>
      </c>
      <c r="C1312" s="1" t="str">
        <f t="shared" si="403"/>
        <v>SkillDescDetail410080704</v>
      </c>
      <c r="D1312" s="3">
        <v>410080704</v>
      </c>
      <c r="E1312" s="3">
        <v>4100807</v>
      </c>
      <c r="F1312" s="3">
        <v>4</v>
      </c>
      <c r="G1312" s="3" t="s">
        <v>332</v>
      </c>
      <c r="H1312" s="3"/>
      <c r="I1312" s="3" t="s">
        <v>333</v>
      </c>
      <c r="J1312" s="3"/>
      <c r="K1312" s="3" t="s">
        <v>334</v>
      </c>
      <c r="L1312" s="3"/>
      <c r="M1312" s="3"/>
      <c r="N1312" s="3"/>
      <c r="O1312" s="3"/>
      <c r="P1312" s="3"/>
      <c r="Q1312" s="3" t="s">
        <v>335</v>
      </c>
      <c r="R1312" s="3"/>
      <c r="S1312" s="3" t="str">
        <f>IF(H1312="","",$B$2&amp;G1312&amp;$B$2&amp;$B$1&amp;H1312)</f>
        <v/>
      </c>
      <c r="T1312" s="3" t="str">
        <f>IF(J1312="","",$B$2&amp;I1312&amp;$B$2&amp;$B$1&amp;J1312)</f>
        <v/>
      </c>
      <c r="U1312" s="3" t="str">
        <f>IF(L1312="","",$B$2&amp;K1312&amp;$B$2&amp;$B$1&amp;L1312)</f>
        <v/>
      </c>
      <c r="V1312" s="3" t="str">
        <f>IF(N1312="","",$B$2&amp;M1312&amp;$B$2&amp;$B$1&amp;N1312)</f>
        <v/>
      </c>
      <c r="W1312" s="3" t="str">
        <f>IF(P1312="","",$B$2&amp;O1312&amp;$B$2&amp;$B$1&amp;P1312)</f>
        <v/>
      </c>
      <c r="X1312" s="3" t="str">
        <f>IF(R1312="","",$B$2&amp;Q1312&amp;$B$2&amp;$B$1&amp;R1312)</f>
        <v/>
      </c>
      <c r="Y1312" s="3" t="str">
        <f t="shared" si="400"/>
        <v>{}</v>
      </c>
      <c r="Z1312" s="11" t="s">
        <v>336</v>
      </c>
      <c r="AA1312" s="11" t="str">
        <f t="shared" si="392"/>
        <v/>
      </c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 t="str">
        <f t="shared" si="401"/>
        <v/>
      </c>
      <c r="BQ1312" s="11" t="str">
        <f t="shared" si="391"/>
        <v/>
      </c>
      <c r="BR1312" s="1">
        <f t="shared" si="406"/>
        <v>7</v>
      </c>
      <c r="BS1312" s="1">
        <f t="shared" si="407"/>
        <v>704</v>
      </c>
      <c r="BT1312" s="1">
        <f>COUNTIF($BS$10:BS1312,601)</f>
        <v>28</v>
      </c>
      <c r="BU1312" s="1">
        <f t="shared" si="408"/>
        <v>0</v>
      </c>
    </row>
    <row r="1313" spans="2:73">
      <c r="B1313" s="1" t="str">
        <f t="shared" si="402"/>
        <v>SkillDescBrief4100807</v>
      </c>
      <c r="C1313" s="1" t="str">
        <f t="shared" si="403"/>
        <v>SkillDescDetail410080705</v>
      </c>
      <c r="D1313" s="3">
        <v>410080705</v>
      </c>
      <c r="E1313" s="3">
        <v>4100807</v>
      </c>
      <c r="F1313" s="3">
        <v>5</v>
      </c>
      <c r="G1313" s="3" t="s">
        <v>332</v>
      </c>
      <c r="H1313" s="3"/>
      <c r="I1313" s="3" t="s">
        <v>333</v>
      </c>
      <c r="J1313" s="3"/>
      <c r="K1313" s="3" t="s">
        <v>334</v>
      </c>
      <c r="L1313" s="3"/>
      <c r="M1313" s="3"/>
      <c r="N1313" s="3"/>
      <c r="O1313" s="3"/>
      <c r="P1313" s="3"/>
      <c r="Q1313" s="3" t="s">
        <v>335</v>
      </c>
      <c r="R1313" s="3"/>
      <c r="S1313" s="3" t="str">
        <f>IF(H1313="","",$B$2&amp;G1313&amp;$B$2&amp;$B$1&amp;H1313)</f>
        <v/>
      </c>
      <c r="T1313" s="3" t="str">
        <f>IF(J1313="","",$B$2&amp;I1313&amp;$B$2&amp;$B$1&amp;J1313)</f>
        <v/>
      </c>
      <c r="U1313" s="3" t="str">
        <f>IF(L1313="","",$B$2&amp;K1313&amp;$B$2&amp;$B$1&amp;L1313)</f>
        <v/>
      </c>
      <c r="V1313" s="3" t="str">
        <f>IF(N1313="","",$B$2&amp;M1313&amp;$B$2&amp;$B$1&amp;N1313)</f>
        <v/>
      </c>
      <c r="W1313" s="3" t="str">
        <f>IF(P1313="","",$B$2&amp;O1313&amp;$B$2&amp;$B$1&amp;P1313)</f>
        <v/>
      </c>
      <c r="X1313" s="3" t="str">
        <f>IF(R1313="","",$B$2&amp;Q1313&amp;$B$2&amp;$B$1&amp;R1313)</f>
        <v/>
      </c>
      <c r="Y1313" s="3" t="str">
        <f t="shared" si="400"/>
        <v>{}</v>
      </c>
      <c r="Z1313" s="11" t="s">
        <v>336</v>
      </c>
      <c r="AA1313" s="11" t="str">
        <f t="shared" si="392"/>
        <v/>
      </c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 t="str">
        <f t="shared" si="401"/>
        <v/>
      </c>
      <c r="BQ1313" s="11" t="str">
        <f t="shared" ref="BQ1313:BQ1376" si="411">AA1313</f>
        <v/>
      </c>
      <c r="BR1313" s="1">
        <f t="shared" si="406"/>
        <v>7</v>
      </c>
      <c r="BS1313" s="1">
        <f t="shared" si="407"/>
        <v>705</v>
      </c>
      <c r="BT1313" s="1">
        <f>COUNTIF($BS$10:BS1313,601)</f>
        <v>28</v>
      </c>
      <c r="BU1313" s="1">
        <f t="shared" si="408"/>
        <v>0</v>
      </c>
    </row>
    <row r="1314" spans="2:73">
      <c r="B1314" s="1" t="str">
        <f t="shared" si="402"/>
        <v>SkillDescBrief// 强化普攻</v>
      </c>
      <c r="C1314" s="1" t="str">
        <f t="shared" si="403"/>
        <v>SkillDescDetail// 强化普攻</v>
      </c>
      <c r="D1314" s="7" t="s">
        <v>426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 t="str">
        <f t="shared" si="400"/>
        <v/>
      </c>
      <c r="Z1314" s="10" t="s">
        <v>336</v>
      </c>
      <c r="AA1314" s="10" t="str">
        <f t="shared" si="392"/>
        <v/>
      </c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 t="str">
        <f t="shared" si="401"/>
        <v/>
      </c>
      <c r="BQ1314" s="10" t="str">
        <f t="shared" si="411"/>
        <v/>
      </c>
      <c r="BR1314" s="1">
        <f t="shared" si="406"/>
        <v>0</v>
      </c>
      <c r="BS1314" s="1">
        <f t="shared" si="407"/>
        <v>0</v>
      </c>
      <c r="BT1314" s="1">
        <f>COUNTIF($BS$10:BS1314,601)</f>
        <v>28</v>
      </c>
      <c r="BU1314" s="1">
        <f t="shared" si="408"/>
        <v>0</v>
      </c>
    </row>
    <row r="1315" spans="2:73">
      <c r="B1315" s="1" t="str">
        <f t="shared" si="402"/>
        <v>SkillDescBrief4100808</v>
      </c>
      <c r="C1315" s="1" t="str">
        <f t="shared" si="403"/>
        <v>SkillDescDetail410080801</v>
      </c>
      <c r="D1315" s="3">
        <v>410080801</v>
      </c>
      <c r="E1315" s="3">
        <v>4100808</v>
      </c>
      <c r="F1315" s="3">
        <v>1</v>
      </c>
      <c r="G1315" s="3" t="s">
        <v>332</v>
      </c>
      <c r="H1315" s="3">
        <f ca="1">ROUND(_xlfn.XLOOKUP($F1315,$D$1:$D$5,$E$1:$E$5)*OFFSET(H1315,5-F1315,0)/0.05,0)*0.05</f>
        <v>1.25</v>
      </c>
      <c r="I1315" s="3" t="s">
        <v>333</v>
      </c>
      <c r="J1315" s="3"/>
      <c r="K1315" s="3" t="s">
        <v>334</v>
      </c>
      <c r="L1315" s="3"/>
      <c r="M1315" s="3"/>
      <c r="N1315" s="3"/>
      <c r="O1315" s="3"/>
      <c r="P1315" s="3"/>
      <c r="Q1315" s="3" t="s">
        <v>335</v>
      </c>
      <c r="R1315" s="3"/>
      <c r="S1315" s="3" t="str">
        <f ca="1">IF(H1315="","",$B$2&amp;G1315&amp;$B$2&amp;$B$1&amp;H1315)</f>
        <v>"AtkPower":1.25</v>
      </c>
      <c r="T1315" s="3" t="str">
        <f>IF(J1315="","",$B$2&amp;I1315&amp;$B$2&amp;$B$1&amp;J1315)</f>
        <v/>
      </c>
      <c r="U1315" s="3" t="str">
        <f>IF(L1315="","",$B$2&amp;K1315&amp;$B$2&amp;$B$1&amp;L1315)</f>
        <v/>
      </c>
      <c r="V1315" s="3" t="str">
        <f>IF(N1315="","",$B$2&amp;M1315&amp;$B$2&amp;$B$1&amp;N1315)</f>
        <v/>
      </c>
      <c r="W1315" s="3" t="str">
        <f>IF(P1315="","",$B$2&amp;O1315&amp;$B$2&amp;$B$1&amp;P1315)</f>
        <v/>
      </c>
      <c r="X1315" s="3" t="str">
        <f>IF(R1315="","",$B$2&amp;Q1315&amp;$B$2&amp;$B$1&amp;R1315)</f>
        <v/>
      </c>
      <c r="Y1315" s="3" t="str">
        <f ca="1" t="shared" si="400"/>
        <v>{"AtkPower":1.25}</v>
      </c>
      <c r="Z1315" s="11" t="s">
        <v>336</v>
      </c>
      <c r="AA1315" s="11" t="str">
        <f t="shared" si="392"/>
        <v/>
      </c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 t="str">
        <f t="shared" si="401"/>
        <v/>
      </c>
      <c r="BQ1315" s="11" t="str">
        <f t="shared" si="411"/>
        <v/>
      </c>
      <c r="BR1315" s="1">
        <f t="shared" si="406"/>
        <v>8</v>
      </c>
      <c r="BS1315" s="1">
        <f t="shared" si="407"/>
        <v>801</v>
      </c>
      <c r="BT1315" s="1">
        <f>COUNTIF($BS$10:BS1315,601)</f>
        <v>28</v>
      </c>
      <c r="BU1315" s="1">
        <f t="shared" si="408"/>
        <v>0</v>
      </c>
    </row>
    <row r="1316" spans="2:73">
      <c r="B1316" s="1" t="str">
        <f t="shared" si="402"/>
        <v>SkillDescBrief4100808</v>
      </c>
      <c r="C1316" s="1" t="str">
        <f t="shared" si="403"/>
        <v>SkillDescDetail410080802</v>
      </c>
      <c r="D1316" s="3">
        <v>410080802</v>
      </c>
      <c r="E1316" s="3">
        <v>4100808</v>
      </c>
      <c r="F1316" s="3">
        <v>2</v>
      </c>
      <c r="G1316" s="3" t="s">
        <v>332</v>
      </c>
      <c r="H1316" s="3">
        <f ca="1">ROUND(_xlfn.XLOOKUP($F1316,$D$1:$D$5,$E$1:$E$5)*OFFSET(H1316,5-F1316,0)/0.05,0)*0.05</f>
        <v>1.3</v>
      </c>
      <c r="I1316" s="3" t="s">
        <v>333</v>
      </c>
      <c r="J1316" s="3"/>
      <c r="K1316" s="3" t="s">
        <v>334</v>
      </c>
      <c r="L1316" s="3"/>
      <c r="M1316" s="3"/>
      <c r="N1316" s="3"/>
      <c r="O1316" s="3"/>
      <c r="P1316" s="3"/>
      <c r="Q1316" s="3" t="s">
        <v>335</v>
      </c>
      <c r="R1316" s="3"/>
      <c r="S1316" s="3" t="str">
        <f ca="1">IF(H1316="","",$B$2&amp;G1316&amp;$B$2&amp;$B$1&amp;H1316)</f>
        <v>"AtkPower":1.3</v>
      </c>
      <c r="T1316" s="3" t="str">
        <f>IF(J1316="","",$B$2&amp;I1316&amp;$B$2&amp;$B$1&amp;J1316)</f>
        <v/>
      </c>
      <c r="U1316" s="3" t="str">
        <f>IF(L1316="","",$B$2&amp;K1316&amp;$B$2&amp;$B$1&amp;L1316)</f>
        <v/>
      </c>
      <c r="V1316" s="3" t="str">
        <f>IF(N1316="","",$B$2&amp;M1316&amp;$B$2&amp;$B$1&amp;N1316)</f>
        <v/>
      </c>
      <c r="W1316" s="3" t="str">
        <f>IF(P1316="","",$B$2&amp;O1316&amp;$B$2&amp;$B$1&amp;P1316)</f>
        <v/>
      </c>
      <c r="X1316" s="3" t="str">
        <f>IF(R1316="","",$B$2&amp;Q1316&amp;$B$2&amp;$B$1&amp;R1316)</f>
        <v/>
      </c>
      <c r="Y1316" s="3" t="str">
        <f ca="1" t="shared" si="400"/>
        <v>{"AtkPower":1.3}</v>
      </c>
      <c r="Z1316" s="11" t="s">
        <v>336</v>
      </c>
      <c r="AA1316" s="11" t="str">
        <f t="shared" si="392"/>
        <v/>
      </c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 t="str">
        <f t="shared" si="401"/>
        <v/>
      </c>
      <c r="BQ1316" s="11" t="str">
        <f t="shared" si="411"/>
        <v/>
      </c>
      <c r="BR1316" s="1">
        <f t="shared" si="406"/>
        <v>8</v>
      </c>
      <c r="BS1316" s="1">
        <f t="shared" si="407"/>
        <v>802</v>
      </c>
      <c r="BT1316" s="1">
        <f>COUNTIF($BS$10:BS1316,601)</f>
        <v>28</v>
      </c>
      <c r="BU1316" s="1">
        <f t="shared" si="408"/>
        <v>0</v>
      </c>
    </row>
    <row r="1317" spans="2:73">
      <c r="B1317" s="1" t="str">
        <f t="shared" si="402"/>
        <v>SkillDescBrief4100808</v>
      </c>
      <c r="C1317" s="1" t="str">
        <f t="shared" si="403"/>
        <v>SkillDescDetail410080803</v>
      </c>
      <c r="D1317" s="3">
        <v>410080803</v>
      </c>
      <c r="E1317" s="3">
        <v>4100808</v>
      </c>
      <c r="F1317" s="3">
        <v>3</v>
      </c>
      <c r="G1317" s="3" t="s">
        <v>332</v>
      </c>
      <c r="H1317" s="3">
        <f ca="1">ROUND(_xlfn.XLOOKUP($F1317,$D$1:$D$5,$E$1:$E$5)*OFFSET(H1317,5-F1317,0)/0.05,0)*0.05</f>
        <v>1.4</v>
      </c>
      <c r="I1317" s="3" t="s">
        <v>333</v>
      </c>
      <c r="J1317" s="3"/>
      <c r="K1317" s="3" t="s">
        <v>334</v>
      </c>
      <c r="L1317" s="3"/>
      <c r="M1317" s="3"/>
      <c r="N1317" s="3"/>
      <c r="O1317" s="3"/>
      <c r="P1317" s="3"/>
      <c r="Q1317" s="3" t="s">
        <v>335</v>
      </c>
      <c r="R1317" s="3"/>
      <c r="S1317" s="3" t="str">
        <f ca="1">IF(H1317="","",$B$2&amp;G1317&amp;$B$2&amp;$B$1&amp;H1317)</f>
        <v>"AtkPower":1.4</v>
      </c>
      <c r="T1317" s="3" t="str">
        <f>IF(J1317="","",$B$2&amp;I1317&amp;$B$2&amp;$B$1&amp;J1317)</f>
        <v/>
      </c>
      <c r="U1317" s="3" t="str">
        <f>IF(L1317="","",$B$2&amp;K1317&amp;$B$2&amp;$B$1&amp;L1317)</f>
        <v/>
      </c>
      <c r="V1317" s="3" t="str">
        <f>IF(N1317="","",$B$2&amp;M1317&amp;$B$2&amp;$B$1&amp;N1317)</f>
        <v/>
      </c>
      <c r="W1317" s="3" t="str">
        <f>IF(P1317="","",$B$2&amp;O1317&amp;$B$2&amp;$B$1&amp;P1317)</f>
        <v/>
      </c>
      <c r="X1317" s="3" t="str">
        <f>IF(R1317="","",$B$2&amp;Q1317&amp;$B$2&amp;$B$1&amp;R1317)</f>
        <v/>
      </c>
      <c r="Y1317" s="3" t="str">
        <f ca="1" t="shared" si="400"/>
        <v>{"AtkPower":1.4}</v>
      </c>
      <c r="Z1317" s="11" t="s">
        <v>336</v>
      </c>
      <c r="AA1317" s="11" t="str">
        <f t="shared" si="392"/>
        <v/>
      </c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 t="str">
        <f t="shared" si="401"/>
        <v/>
      </c>
      <c r="BQ1317" s="11" t="str">
        <f t="shared" si="411"/>
        <v/>
      </c>
      <c r="BR1317" s="1">
        <f t="shared" si="406"/>
        <v>8</v>
      </c>
      <c r="BS1317" s="1">
        <f t="shared" si="407"/>
        <v>803</v>
      </c>
      <c r="BT1317" s="1">
        <f>COUNTIF($BS$10:BS1317,601)</f>
        <v>28</v>
      </c>
      <c r="BU1317" s="1">
        <f t="shared" si="408"/>
        <v>0</v>
      </c>
    </row>
    <row r="1318" spans="2:73">
      <c r="B1318" s="1" t="str">
        <f t="shared" si="402"/>
        <v>SkillDescBrief4100808</v>
      </c>
      <c r="C1318" s="1" t="str">
        <f t="shared" si="403"/>
        <v>SkillDescDetail410080804</v>
      </c>
      <c r="D1318" s="3">
        <v>410080804</v>
      </c>
      <c r="E1318" s="3">
        <v>4100808</v>
      </c>
      <c r="F1318" s="3">
        <v>4</v>
      </c>
      <c r="G1318" s="3" t="s">
        <v>332</v>
      </c>
      <c r="H1318" s="3">
        <f ca="1">ROUND(_xlfn.XLOOKUP($F1318,$D$1:$D$5,$E$1:$E$5)*OFFSET(H1318,5-F1318,0)/0.05,0)*0.05</f>
        <v>1.6</v>
      </c>
      <c r="I1318" s="3" t="s">
        <v>333</v>
      </c>
      <c r="J1318" s="3"/>
      <c r="K1318" s="3" t="s">
        <v>334</v>
      </c>
      <c r="L1318" s="3"/>
      <c r="M1318" s="3"/>
      <c r="N1318" s="3"/>
      <c r="O1318" s="3"/>
      <c r="P1318" s="3"/>
      <c r="Q1318" s="3" t="s">
        <v>335</v>
      </c>
      <c r="R1318" s="3"/>
      <c r="S1318" s="3" t="str">
        <f ca="1">IF(H1318="","",$B$2&amp;G1318&amp;$B$2&amp;$B$1&amp;H1318)</f>
        <v>"AtkPower":1.6</v>
      </c>
      <c r="T1318" s="3" t="str">
        <f>IF(J1318="","",$B$2&amp;I1318&amp;$B$2&amp;$B$1&amp;J1318)</f>
        <v/>
      </c>
      <c r="U1318" s="3" t="str">
        <f>IF(L1318="","",$B$2&amp;K1318&amp;$B$2&amp;$B$1&amp;L1318)</f>
        <v/>
      </c>
      <c r="V1318" s="3" t="str">
        <f>IF(N1318="","",$B$2&amp;M1318&amp;$B$2&amp;$B$1&amp;N1318)</f>
        <v/>
      </c>
      <c r="W1318" s="3" t="str">
        <f>IF(P1318="","",$B$2&amp;O1318&amp;$B$2&amp;$B$1&amp;P1318)</f>
        <v/>
      </c>
      <c r="X1318" s="3" t="str">
        <f>IF(R1318="","",$B$2&amp;Q1318&amp;$B$2&amp;$B$1&amp;R1318)</f>
        <v/>
      </c>
      <c r="Y1318" s="3" t="str">
        <f ca="1" t="shared" si="400"/>
        <v>{"AtkPower":1.6}</v>
      </c>
      <c r="Z1318" s="11" t="s">
        <v>336</v>
      </c>
      <c r="AA1318" s="11" t="str">
        <f t="shared" si="392"/>
        <v/>
      </c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 t="str">
        <f t="shared" si="401"/>
        <v/>
      </c>
      <c r="BQ1318" s="11" t="str">
        <f t="shared" si="411"/>
        <v/>
      </c>
      <c r="BR1318" s="1">
        <f t="shared" si="406"/>
        <v>8</v>
      </c>
      <c r="BS1318" s="1">
        <f t="shared" si="407"/>
        <v>804</v>
      </c>
      <c r="BT1318" s="1">
        <f>COUNTIF($BS$10:BS1318,601)</f>
        <v>28</v>
      </c>
      <c r="BU1318" s="1">
        <f t="shared" si="408"/>
        <v>0</v>
      </c>
    </row>
    <row r="1319" spans="2:73">
      <c r="B1319" s="1" t="str">
        <f t="shared" si="402"/>
        <v>SkillDescBrief4100808</v>
      </c>
      <c r="C1319" s="1" t="str">
        <f t="shared" si="403"/>
        <v>SkillDescDetail410080805</v>
      </c>
      <c r="D1319" s="3">
        <v>410080805</v>
      </c>
      <c r="E1319" s="3">
        <v>4100808</v>
      </c>
      <c r="F1319" s="3">
        <v>5</v>
      </c>
      <c r="G1319" s="3" t="s">
        <v>332</v>
      </c>
      <c r="H1319" s="3">
        <v>1.75</v>
      </c>
      <c r="I1319" s="3" t="s">
        <v>333</v>
      </c>
      <c r="J1319" s="3"/>
      <c r="K1319" s="3" t="s">
        <v>334</v>
      </c>
      <c r="L1319" s="3"/>
      <c r="M1319" s="3"/>
      <c r="N1319" s="3"/>
      <c r="O1319" s="3"/>
      <c r="P1319" s="3"/>
      <c r="Q1319" s="3" t="s">
        <v>335</v>
      </c>
      <c r="R1319" s="3"/>
      <c r="S1319" s="3" t="str">
        <f>IF(H1319="","",$B$2&amp;G1319&amp;$B$2&amp;$B$1&amp;H1319)</f>
        <v>"AtkPower":1.75</v>
      </c>
      <c r="T1319" s="3" t="str">
        <f>IF(J1319="","",$B$2&amp;I1319&amp;$B$2&amp;$B$1&amp;J1319)</f>
        <v/>
      </c>
      <c r="U1319" s="3" t="str">
        <f>IF(L1319="","",$B$2&amp;K1319&amp;$B$2&amp;$B$1&amp;L1319)</f>
        <v/>
      </c>
      <c r="V1319" s="3" t="str">
        <f>IF(N1319="","",$B$2&amp;M1319&amp;$B$2&amp;$B$1&amp;N1319)</f>
        <v/>
      </c>
      <c r="W1319" s="3" t="str">
        <f>IF(P1319="","",$B$2&amp;O1319&amp;$B$2&amp;$B$1&amp;P1319)</f>
        <v/>
      </c>
      <c r="X1319" s="3" t="str">
        <f>IF(R1319="","",$B$2&amp;Q1319&amp;$B$2&amp;$B$1&amp;R1319)</f>
        <v/>
      </c>
      <c r="Y1319" s="3" t="str">
        <f t="shared" si="400"/>
        <v>{"AtkPower":1.75}</v>
      </c>
      <c r="Z1319" s="11" t="s">
        <v>336</v>
      </c>
      <c r="AA1319" s="11" t="str">
        <f t="shared" si="392"/>
        <v/>
      </c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 t="str">
        <f t="shared" si="401"/>
        <v/>
      </c>
      <c r="BQ1319" s="11" t="str">
        <f t="shared" si="411"/>
        <v/>
      </c>
      <c r="BR1319" s="1">
        <f t="shared" si="406"/>
        <v>8</v>
      </c>
      <c r="BS1319" s="1">
        <f t="shared" si="407"/>
        <v>805</v>
      </c>
      <c r="BT1319" s="1">
        <f>COUNTIF($BS$10:BS1319,601)</f>
        <v>28</v>
      </c>
      <c r="BU1319" s="1">
        <f t="shared" si="408"/>
        <v>0</v>
      </c>
    </row>
    <row r="1320" spans="2:73">
      <c r="B1320" s="1" t="str">
        <f t="shared" si="402"/>
        <v>SkillDescBrief// 弹药自然</v>
      </c>
      <c r="C1320" s="1" t="str">
        <f t="shared" si="403"/>
        <v>SkillDescDetail// 弹药自然恢复</v>
      </c>
      <c r="D1320" s="7" t="s">
        <v>702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 t="str">
        <f t="shared" si="400"/>
        <v/>
      </c>
      <c r="Z1320" s="10" t="s">
        <v>336</v>
      </c>
      <c r="AA1320" s="10" t="str">
        <f t="shared" ref="AA1320:AA1383" si="412">_xlfn.TEXTJOIN("",1,AB1320:BO1320)</f>
        <v/>
      </c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 t="str">
        <f t="shared" si="401"/>
        <v/>
      </c>
      <c r="BQ1320" s="10" t="str">
        <f t="shared" si="411"/>
        <v/>
      </c>
      <c r="BR1320" s="1">
        <f t="shared" si="406"/>
        <v>0</v>
      </c>
      <c r="BS1320" s="1">
        <f t="shared" si="407"/>
        <v>0</v>
      </c>
      <c r="BT1320" s="1">
        <f>COUNTIF($BS$10:BS1320,601)</f>
        <v>28</v>
      </c>
      <c r="BU1320" s="1">
        <f t="shared" si="408"/>
        <v>0</v>
      </c>
    </row>
    <row r="1321" spans="2:73">
      <c r="B1321" s="1" t="str">
        <f t="shared" si="402"/>
        <v>SkillDescBrief4100809</v>
      </c>
      <c r="C1321" s="1" t="str">
        <f t="shared" si="403"/>
        <v>SkillDescDetail410080901</v>
      </c>
      <c r="D1321" s="3">
        <v>410080901</v>
      </c>
      <c r="E1321" s="3">
        <v>4100809</v>
      </c>
      <c r="F1321" s="3">
        <v>1</v>
      </c>
      <c r="G1321" s="3" t="s">
        <v>332</v>
      </c>
      <c r="H1321" s="3"/>
      <c r="I1321" s="3" t="s">
        <v>333</v>
      </c>
      <c r="J1321" s="3"/>
      <c r="K1321" s="3" t="s">
        <v>334</v>
      </c>
      <c r="L1321" s="3"/>
      <c r="M1321" s="3"/>
      <c r="N1321" s="3"/>
      <c r="O1321" s="3"/>
      <c r="P1321" s="3"/>
      <c r="Q1321" s="3" t="s">
        <v>335</v>
      </c>
      <c r="R1321" s="3"/>
      <c r="S1321" s="3" t="str">
        <f>IF(H1321="","",$B$2&amp;G1321&amp;$B$2&amp;$B$1&amp;H1321)</f>
        <v/>
      </c>
      <c r="T1321" s="3" t="str">
        <f>IF(J1321="","",$B$2&amp;I1321&amp;$B$2&amp;$B$1&amp;J1321)</f>
        <v/>
      </c>
      <c r="U1321" s="3" t="str">
        <f>IF(L1321="","",$B$2&amp;K1321&amp;$B$2&amp;$B$1&amp;L1321)</f>
        <v/>
      </c>
      <c r="V1321" s="3" t="str">
        <f>IF(N1321="","",$B$2&amp;M1321&amp;$B$2&amp;$B$1&amp;N1321)</f>
        <v/>
      </c>
      <c r="W1321" s="3" t="str">
        <f>IF(P1321="","",$B$2&amp;O1321&amp;$B$2&amp;$B$1&amp;P1321)</f>
        <v/>
      </c>
      <c r="X1321" s="3" t="str">
        <f>IF(R1321="","",$B$2&amp;Q1321&amp;$B$2&amp;$B$1&amp;R1321)</f>
        <v/>
      </c>
      <c r="Y1321" s="3" t="str">
        <f t="shared" si="400"/>
        <v>{}</v>
      </c>
      <c r="Z1321" s="11" t="s">
        <v>336</v>
      </c>
      <c r="AA1321" s="11" t="str">
        <f t="shared" si="412"/>
        <v/>
      </c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 t="str">
        <f t="shared" si="401"/>
        <v/>
      </c>
      <c r="BQ1321" s="11" t="str">
        <f t="shared" si="411"/>
        <v/>
      </c>
      <c r="BR1321" s="1">
        <f t="shared" si="406"/>
        <v>9</v>
      </c>
      <c r="BS1321" s="1">
        <f t="shared" si="407"/>
        <v>901</v>
      </c>
      <c r="BT1321" s="1">
        <f>COUNTIF($BS$10:BS1321,601)</f>
        <v>28</v>
      </c>
      <c r="BU1321" s="1">
        <f t="shared" si="408"/>
        <v>0</v>
      </c>
    </row>
    <row r="1322" spans="2:73">
      <c r="B1322" s="1" t="str">
        <f t="shared" si="402"/>
        <v>SkillDescBrief4100809</v>
      </c>
      <c r="C1322" s="1" t="str">
        <f t="shared" si="403"/>
        <v>SkillDescDetail410080902</v>
      </c>
      <c r="D1322" s="3">
        <v>410080902</v>
      </c>
      <c r="E1322" s="3">
        <v>4100809</v>
      </c>
      <c r="F1322" s="3">
        <v>2</v>
      </c>
      <c r="G1322" s="3" t="s">
        <v>332</v>
      </c>
      <c r="H1322" s="3"/>
      <c r="I1322" s="3" t="s">
        <v>333</v>
      </c>
      <c r="J1322" s="3"/>
      <c r="K1322" s="3" t="s">
        <v>334</v>
      </c>
      <c r="L1322" s="3"/>
      <c r="M1322" s="3"/>
      <c r="N1322" s="3"/>
      <c r="O1322" s="3"/>
      <c r="P1322" s="3"/>
      <c r="Q1322" s="3" t="s">
        <v>335</v>
      </c>
      <c r="R1322" s="3"/>
      <c r="S1322" s="3" t="str">
        <f>IF(H1322="","",$B$2&amp;G1322&amp;$B$2&amp;$B$1&amp;H1322)</f>
        <v/>
      </c>
      <c r="T1322" s="3" t="str">
        <f>IF(J1322="","",$B$2&amp;I1322&amp;$B$2&amp;$B$1&amp;J1322)</f>
        <v/>
      </c>
      <c r="U1322" s="3" t="str">
        <f>IF(L1322="","",$B$2&amp;K1322&amp;$B$2&amp;$B$1&amp;L1322)</f>
        <v/>
      </c>
      <c r="V1322" s="3" t="str">
        <f>IF(N1322="","",$B$2&amp;M1322&amp;$B$2&amp;$B$1&amp;N1322)</f>
        <v/>
      </c>
      <c r="W1322" s="3" t="str">
        <f>IF(P1322="","",$B$2&amp;O1322&amp;$B$2&amp;$B$1&amp;P1322)</f>
        <v/>
      </c>
      <c r="X1322" s="3" t="str">
        <f>IF(R1322="","",$B$2&amp;Q1322&amp;$B$2&amp;$B$1&amp;R1322)</f>
        <v/>
      </c>
      <c r="Y1322" s="3" t="str">
        <f t="shared" si="400"/>
        <v>{}</v>
      </c>
      <c r="Z1322" s="11" t="s">
        <v>336</v>
      </c>
      <c r="AA1322" s="11" t="str">
        <f t="shared" si="412"/>
        <v/>
      </c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 t="str">
        <f t="shared" si="401"/>
        <v/>
      </c>
      <c r="BQ1322" s="11" t="str">
        <f t="shared" si="411"/>
        <v/>
      </c>
      <c r="BR1322" s="1">
        <f t="shared" si="406"/>
        <v>9</v>
      </c>
      <c r="BS1322" s="1">
        <f t="shared" si="407"/>
        <v>902</v>
      </c>
      <c r="BT1322" s="1">
        <f>COUNTIF($BS$10:BS1322,601)</f>
        <v>28</v>
      </c>
      <c r="BU1322" s="1">
        <f t="shared" si="408"/>
        <v>0</v>
      </c>
    </row>
    <row r="1323" spans="2:73">
      <c r="B1323" s="1" t="str">
        <f t="shared" si="402"/>
        <v>SkillDescBrief4100809</v>
      </c>
      <c r="C1323" s="1" t="str">
        <f t="shared" si="403"/>
        <v>SkillDescDetail410080903</v>
      </c>
      <c r="D1323" s="3">
        <v>410080903</v>
      </c>
      <c r="E1323" s="3">
        <v>4100809</v>
      </c>
      <c r="F1323" s="3">
        <v>3</v>
      </c>
      <c r="G1323" s="3" t="s">
        <v>332</v>
      </c>
      <c r="H1323" s="3"/>
      <c r="I1323" s="3" t="s">
        <v>333</v>
      </c>
      <c r="J1323" s="3"/>
      <c r="K1323" s="3" t="s">
        <v>334</v>
      </c>
      <c r="L1323" s="3"/>
      <c r="M1323" s="3"/>
      <c r="N1323" s="3"/>
      <c r="O1323" s="3"/>
      <c r="P1323" s="3"/>
      <c r="Q1323" s="3" t="s">
        <v>335</v>
      </c>
      <c r="R1323" s="3"/>
      <c r="S1323" s="3" t="str">
        <f>IF(H1323="","",$B$2&amp;G1323&amp;$B$2&amp;$B$1&amp;H1323)</f>
        <v/>
      </c>
      <c r="T1323" s="3" t="str">
        <f>IF(J1323="","",$B$2&amp;I1323&amp;$B$2&amp;$B$1&amp;J1323)</f>
        <v/>
      </c>
      <c r="U1323" s="3" t="str">
        <f>IF(L1323="","",$B$2&amp;K1323&amp;$B$2&amp;$B$1&amp;L1323)</f>
        <v/>
      </c>
      <c r="V1323" s="3" t="str">
        <f>IF(N1323="","",$B$2&amp;M1323&amp;$B$2&amp;$B$1&amp;N1323)</f>
        <v/>
      </c>
      <c r="W1323" s="3" t="str">
        <f>IF(P1323="","",$B$2&amp;O1323&amp;$B$2&amp;$B$1&amp;P1323)</f>
        <v/>
      </c>
      <c r="X1323" s="3" t="str">
        <f>IF(R1323="","",$B$2&amp;Q1323&amp;$B$2&amp;$B$1&amp;R1323)</f>
        <v/>
      </c>
      <c r="Y1323" s="3" t="str">
        <f t="shared" si="400"/>
        <v>{}</v>
      </c>
      <c r="Z1323" s="11" t="s">
        <v>336</v>
      </c>
      <c r="AA1323" s="11" t="str">
        <f t="shared" si="412"/>
        <v/>
      </c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 t="str">
        <f t="shared" si="401"/>
        <v/>
      </c>
      <c r="BQ1323" s="11" t="str">
        <f t="shared" si="411"/>
        <v/>
      </c>
      <c r="BR1323" s="1">
        <f t="shared" si="406"/>
        <v>9</v>
      </c>
      <c r="BS1323" s="1">
        <f t="shared" si="407"/>
        <v>903</v>
      </c>
      <c r="BT1323" s="1">
        <f>COUNTIF($BS$10:BS1323,601)</f>
        <v>28</v>
      </c>
      <c r="BU1323" s="1">
        <f t="shared" si="408"/>
        <v>0</v>
      </c>
    </row>
    <row r="1324" spans="2:73">
      <c r="B1324" s="1" t="str">
        <f t="shared" si="402"/>
        <v>SkillDescBrief4100809</v>
      </c>
      <c r="C1324" s="1" t="str">
        <f t="shared" si="403"/>
        <v>SkillDescDetail410080904</v>
      </c>
      <c r="D1324" s="3">
        <v>410080904</v>
      </c>
      <c r="E1324" s="3">
        <v>4100809</v>
      </c>
      <c r="F1324" s="3">
        <v>4</v>
      </c>
      <c r="G1324" s="3" t="s">
        <v>332</v>
      </c>
      <c r="H1324" s="3"/>
      <c r="I1324" s="3" t="s">
        <v>333</v>
      </c>
      <c r="J1324" s="3"/>
      <c r="K1324" s="3" t="s">
        <v>334</v>
      </c>
      <c r="L1324" s="3"/>
      <c r="M1324" s="3"/>
      <c r="N1324" s="3"/>
      <c r="O1324" s="3"/>
      <c r="P1324" s="3"/>
      <c r="Q1324" s="3" t="s">
        <v>335</v>
      </c>
      <c r="R1324" s="3"/>
      <c r="S1324" s="3" t="str">
        <f>IF(H1324="","",$B$2&amp;G1324&amp;$B$2&amp;$B$1&amp;H1324)</f>
        <v/>
      </c>
      <c r="T1324" s="3" t="str">
        <f>IF(J1324="","",$B$2&amp;I1324&amp;$B$2&amp;$B$1&amp;J1324)</f>
        <v/>
      </c>
      <c r="U1324" s="3" t="str">
        <f>IF(L1324="","",$B$2&amp;K1324&amp;$B$2&amp;$B$1&amp;L1324)</f>
        <v/>
      </c>
      <c r="V1324" s="3" t="str">
        <f>IF(N1324="","",$B$2&amp;M1324&amp;$B$2&amp;$B$1&amp;N1324)</f>
        <v/>
      </c>
      <c r="W1324" s="3" t="str">
        <f>IF(P1324="","",$B$2&amp;O1324&amp;$B$2&amp;$B$1&amp;P1324)</f>
        <v/>
      </c>
      <c r="X1324" s="3" t="str">
        <f>IF(R1324="","",$B$2&amp;Q1324&amp;$B$2&amp;$B$1&amp;R1324)</f>
        <v/>
      </c>
      <c r="Y1324" s="3" t="str">
        <f t="shared" si="400"/>
        <v>{}</v>
      </c>
      <c r="Z1324" s="11" t="s">
        <v>336</v>
      </c>
      <c r="AA1324" s="11" t="str">
        <f t="shared" si="412"/>
        <v/>
      </c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 t="str">
        <f t="shared" si="401"/>
        <v/>
      </c>
      <c r="BQ1324" s="11" t="str">
        <f t="shared" si="411"/>
        <v/>
      </c>
      <c r="BR1324" s="1">
        <f t="shared" si="406"/>
        <v>9</v>
      </c>
      <c r="BS1324" s="1">
        <f t="shared" si="407"/>
        <v>904</v>
      </c>
      <c r="BT1324" s="1">
        <f>COUNTIF($BS$10:BS1324,601)</f>
        <v>28</v>
      </c>
      <c r="BU1324" s="1">
        <f t="shared" si="408"/>
        <v>0</v>
      </c>
    </row>
    <row r="1325" spans="2:73">
      <c r="B1325" s="1" t="str">
        <f t="shared" si="402"/>
        <v>SkillDescBrief4100809</v>
      </c>
      <c r="C1325" s="1" t="str">
        <f t="shared" si="403"/>
        <v>SkillDescDetail410080905</v>
      </c>
      <c r="D1325" s="3">
        <v>410080905</v>
      </c>
      <c r="E1325" s="3">
        <v>4100809</v>
      </c>
      <c r="F1325" s="3">
        <v>5</v>
      </c>
      <c r="G1325" s="3" t="s">
        <v>332</v>
      </c>
      <c r="H1325" s="3"/>
      <c r="I1325" s="3" t="s">
        <v>333</v>
      </c>
      <c r="J1325" s="3"/>
      <c r="K1325" s="3" t="s">
        <v>334</v>
      </c>
      <c r="L1325" s="3"/>
      <c r="M1325" s="3"/>
      <c r="N1325" s="3"/>
      <c r="O1325" s="3"/>
      <c r="P1325" s="3"/>
      <c r="Q1325" s="3" t="s">
        <v>335</v>
      </c>
      <c r="R1325" s="3"/>
      <c r="S1325" s="3" t="str">
        <f>IF(H1325="","",$B$2&amp;G1325&amp;$B$2&amp;$B$1&amp;H1325)</f>
        <v/>
      </c>
      <c r="T1325" s="3" t="str">
        <f>IF(J1325="","",$B$2&amp;I1325&amp;$B$2&amp;$B$1&amp;J1325)</f>
        <v/>
      </c>
      <c r="U1325" s="3" t="str">
        <f>IF(L1325="","",$B$2&amp;K1325&amp;$B$2&amp;$B$1&amp;L1325)</f>
        <v/>
      </c>
      <c r="V1325" s="3" t="str">
        <f>IF(N1325="","",$B$2&amp;M1325&amp;$B$2&amp;$B$1&amp;N1325)</f>
        <v/>
      </c>
      <c r="W1325" s="3" t="str">
        <f>IF(P1325="","",$B$2&amp;O1325&amp;$B$2&amp;$B$1&amp;P1325)</f>
        <v/>
      </c>
      <c r="X1325" s="3" t="str">
        <f>IF(R1325="","",$B$2&amp;Q1325&amp;$B$2&amp;$B$1&amp;R1325)</f>
        <v/>
      </c>
      <c r="Y1325" s="3" t="str">
        <f t="shared" si="400"/>
        <v>{}</v>
      </c>
      <c r="Z1325" s="11" t="s">
        <v>336</v>
      </c>
      <c r="AA1325" s="11" t="str">
        <f t="shared" si="412"/>
        <v/>
      </c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 t="str">
        <f t="shared" si="401"/>
        <v/>
      </c>
      <c r="BQ1325" s="11" t="str">
        <f t="shared" si="411"/>
        <v/>
      </c>
      <c r="BR1325" s="1">
        <f t="shared" si="406"/>
        <v>9</v>
      </c>
      <c r="BS1325" s="1">
        <f t="shared" si="407"/>
        <v>905</v>
      </c>
      <c r="BT1325" s="1">
        <f>COUNTIF($BS$10:BS1325,601)</f>
        <v>28</v>
      </c>
      <c r="BU1325" s="1">
        <f t="shared" si="408"/>
        <v>0</v>
      </c>
    </row>
    <row r="1326" spans="2:73">
      <c r="B1326" s="1" t="str">
        <f t="shared" si="402"/>
        <v>SkillDescBrief// 坦克</v>
      </c>
      <c r="C1326" s="1" t="str">
        <f t="shared" si="403"/>
        <v>SkillDescDetail// 坦克</v>
      </c>
      <c r="D1326" s="7" t="s">
        <v>703</v>
      </c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 t="str">
        <f t="shared" si="400"/>
        <v/>
      </c>
      <c r="Z1326" s="10" t="s">
        <v>336</v>
      </c>
      <c r="AA1326" s="10" t="str">
        <f t="shared" si="412"/>
        <v/>
      </c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 t="str">
        <f t="shared" si="401"/>
        <v/>
      </c>
      <c r="BQ1326" s="10" t="str">
        <f t="shared" si="411"/>
        <v/>
      </c>
      <c r="BR1326" s="1">
        <f t="shared" si="406"/>
        <v>0</v>
      </c>
      <c r="BS1326" s="1">
        <f t="shared" si="407"/>
        <v>0</v>
      </c>
      <c r="BT1326" s="1">
        <f>COUNTIF($BS$10:BS1326,601)</f>
        <v>28</v>
      </c>
      <c r="BU1326" s="1">
        <f t="shared" si="408"/>
        <v>0</v>
      </c>
    </row>
    <row r="1327" spans="2:73">
      <c r="B1327" s="1" t="str">
        <f t="shared" si="402"/>
        <v>SkillDescBrief// 普攻</v>
      </c>
      <c r="C1327" s="1" t="str">
        <f t="shared" si="403"/>
        <v>SkillDescDetail// 普攻</v>
      </c>
      <c r="D1327" s="7" t="s">
        <v>331</v>
      </c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 t="str">
        <f t="shared" si="400"/>
        <v/>
      </c>
      <c r="Z1327" s="10" t="s">
        <v>336</v>
      </c>
      <c r="AA1327" s="10" t="str">
        <f t="shared" si="412"/>
        <v/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 t="str">
        <f t="shared" si="401"/>
        <v/>
      </c>
      <c r="BQ1327" s="10" t="str">
        <f t="shared" si="411"/>
        <v/>
      </c>
      <c r="BR1327" s="1">
        <f t="shared" si="406"/>
        <v>0</v>
      </c>
      <c r="BS1327" s="1">
        <f t="shared" si="407"/>
        <v>0</v>
      </c>
      <c r="BT1327" s="1">
        <f>COUNTIF($BS$10:BS1327,601)</f>
        <v>28</v>
      </c>
      <c r="BU1327" s="1">
        <f t="shared" si="408"/>
        <v>0</v>
      </c>
    </row>
    <row r="1328" spans="2:73">
      <c r="B1328" s="1" t="str">
        <f t="shared" si="402"/>
        <v>SkillDescBrief4100901</v>
      </c>
      <c r="C1328" s="1" t="str">
        <f t="shared" si="403"/>
        <v>SkillDescDetail410090101</v>
      </c>
      <c r="D1328" s="3">
        <v>410090101</v>
      </c>
      <c r="E1328" s="3">
        <v>4100901</v>
      </c>
      <c r="F1328" s="3">
        <v>1</v>
      </c>
      <c r="G1328" s="3" t="s">
        <v>332</v>
      </c>
      <c r="H1328" s="3">
        <f ca="1">ROUND(_xlfn.XLOOKUP($F1328,$D$1:$D$5,$E$1:$E$5)*OFFSET(H1328,5-F1328,0)/0.05,0)*0.05</f>
        <v>1.2</v>
      </c>
      <c r="I1328" s="3" t="s">
        <v>333</v>
      </c>
      <c r="J1328" s="3"/>
      <c r="K1328" s="3" t="s">
        <v>334</v>
      </c>
      <c r="L1328" s="3"/>
      <c r="M1328" s="3"/>
      <c r="N1328" s="3"/>
      <c r="O1328" s="3"/>
      <c r="P1328" s="3"/>
      <c r="Q1328" s="3" t="s">
        <v>335</v>
      </c>
      <c r="R1328" s="3"/>
      <c r="S1328" s="3" t="str">
        <f ca="1">IF(H1328="","",$B$2&amp;G1328&amp;$B$2&amp;$B$1&amp;H1328)</f>
        <v>"AtkPower":1.2</v>
      </c>
      <c r="T1328" s="3" t="str">
        <f>IF(J1328="","",$B$2&amp;I1328&amp;$B$2&amp;$B$1&amp;J1328)</f>
        <v/>
      </c>
      <c r="U1328" s="3" t="str">
        <f>IF(L1328="","",$B$2&amp;K1328&amp;$B$2&amp;$B$1&amp;L1328)</f>
        <v/>
      </c>
      <c r="V1328" s="3" t="str">
        <f>IF(N1328="","",$B$2&amp;M1328&amp;$B$2&amp;$B$1&amp;N1328)</f>
        <v/>
      </c>
      <c r="W1328" s="3" t="str">
        <f>IF(P1328="","",$B$2&amp;O1328&amp;$B$2&amp;$B$1&amp;P1328)</f>
        <v/>
      </c>
      <c r="X1328" s="3" t="str">
        <f>IF(R1328="","",$B$2&amp;Q1328&amp;$B$2&amp;$B$1&amp;R1328)</f>
        <v/>
      </c>
      <c r="Y1328" s="3" t="str">
        <f ca="1" t="shared" si="400"/>
        <v>{"AtkPower":1.2}</v>
      </c>
      <c r="Z1328" s="11" t="s">
        <v>704</v>
      </c>
      <c r="AA1328" s="11" t="str">
        <f ca="1" t="shared" si="412"/>
        <v>使用坦克炮击，对&lt;c=A6EC41&gt;1&lt;/c&gt;个敌人造成&lt;q=attr_atk&gt;&lt;c=A6EC41&gt;120%&lt;/c&gt;伤害</v>
      </c>
      <c r="AB1328" s="11"/>
      <c r="AC1328" s="11"/>
      <c r="AD1328" s="11"/>
      <c r="AE1328" s="11"/>
      <c r="AF1328" s="11"/>
      <c r="AG1328" s="11"/>
      <c r="AH1328" s="11"/>
      <c r="AI1328" s="11"/>
      <c r="AJ1328" s="11" t="s">
        <v>705</v>
      </c>
      <c r="AK1328" s="11" t="str">
        <f>$B$6</f>
        <v>&lt;c=A6EC41&gt;</v>
      </c>
      <c r="AL1328" s="12">
        <v>1</v>
      </c>
      <c r="AM1328" s="11" t="s">
        <v>298</v>
      </c>
      <c r="AN1328" s="11" t="s">
        <v>343</v>
      </c>
      <c r="AO1328" s="11" t="str">
        <f>$B$8&amp;$B$6</f>
        <v>&lt;q=attr_atk&gt;&lt;c=A6EC41&gt;</v>
      </c>
      <c r="AP1328" s="11" t="str">
        <f ca="1">ROUND($H1328*100,2)&amp;"%"</f>
        <v>120%</v>
      </c>
      <c r="AQ1328" s="11" t="s">
        <v>298</v>
      </c>
      <c r="AR1328" s="11" t="s">
        <v>344</v>
      </c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 t="str">
        <f t="shared" si="401"/>
        <v>使用坦克炮击敌人</v>
      </c>
      <c r="BQ1328" s="11" t="str">
        <f ca="1" t="shared" si="411"/>
        <v>使用坦克炮击，对&lt;c=A6EC41&gt;1&lt;/c&gt;个敌人造成&lt;q=attr_atk&gt;&lt;c=A6EC41&gt;120%&lt;/c&gt;伤害</v>
      </c>
      <c r="BR1328" s="1">
        <f t="shared" si="406"/>
        <v>1</v>
      </c>
      <c r="BS1328" s="1">
        <f t="shared" si="407"/>
        <v>101</v>
      </c>
      <c r="BT1328" s="1">
        <f>COUNTIF($BS$10:BS1328,601)</f>
        <v>28</v>
      </c>
      <c r="BU1328" s="1">
        <f t="shared" si="408"/>
        <v>0</v>
      </c>
    </row>
    <row r="1329" spans="2:73">
      <c r="B1329" s="1" t="str">
        <f t="shared" si="402"/>
        <v>SkillDescBrief4100901</v>
      </c>
      <c r="C1329" s="1" t="str">
        <f t="shared" si="403"/>
        <v>SkillDescDetail410090102</v>
      </c>
      <c r="D1329" s="3">
        <v>410090102</v>
      </c>
      <c r="E1329" s="3">
        <v>4100901</v>
      </c>
      <c r="F1329" s="3">
        <v>2</v>
      </c>
      <c r="G1329" s="3" t="s">
        <v>332</v>
      </c>
      <c r="H1329" s="3">
        <f ca="1">ROUND(_xlfn.XLOOKUP($F1329,$D$1:$D$5,$E$1:$E$5)*OFFSET(H1329,5-F1329,0)/0.05,0)*0.05</f>
        <v>1.3</v>
      </c>
      <c r="I1329" s="3" t="s">
        <v>333</v>
      </c>
      <c r="J1329" s="3"/>
      <c r="K1329" s="3" t="s">
        <v>334</v>
      </c>
      <c r="L1329" s="3"/>
      <c r="M1329" s="3"/>
      <c r="N1329" s="3"/>
      <c r="O1329" s="3"/>
      <c r="P1329" s="3"/>
      <c r="Q1329" s="3" t="s">
        <v>335</v>
      </c>
      <c r="R1329" s="3"/>
      <c r="S1329" s="3" t="str">
        <f ca="1">IF(H1329="","",$B$2&amp;G1329&amp;$B$2&amp;$B$1&amp;H1329)</f>
        <v>"AtkPower":1.3</v>
      </c>
      <c r="T1329" s="3" t="str">
        <f>IF(J1329="","",$B$2&amp;I1329&amp;$B$2&amp;$B$1&amp;J1329)</f>
        <v/>
      </c>
      <c r="U1329" s="3" t="str">
        <f>IF(L1329="","",$B$2&amp;K1329&amp;$B$2&amp;$B$1&amp;L1329)</f>
        <v/>
      </c>
      <c r="V1329" s="3" t="str">
        <f>IF(N1329="","",$B$2&amp;M1329&amp;$B$2&amp;$B$1&amp;N1329)</f>
        <v/>
      </c>
      <c r="W1329" s="3" t="str">
        <f>IF(P1329="","",$B$2&amp;O1329&amp;$B$2&amp;$B$1&amp;P1329)</f>
        <v/>
      </c>
      <c r="X1329" s="3" t="str">
        <f>IF(R1329="","",$B$2&amp;Q1329&amp;$B$2&amp;$B$1&amp;R1329)</f>
        <v/>
      </c>
      <c r="Y1329" s="3" t="str">
        <f ca="1" t="shared" si="400"/>
        <v>{"AtkPower":1.3}</v>
      </c>
      <c r="Z1329" s="11" t="s">
        <v>704</v>
      </c>
      <c r="AA1329" s="11" t="str">
        <f ca="1" t="shared" si="412"/>
        <v>2级：造成伤害提升至&lt;q=attr_atk&gt;&lt;c=A6EC41&gt;130%&lt;/c&gt;</v>
      </c>
      <c r="AB1329" s="11"/>
      <c r="AC1329" s="11"/>
      <c r="AD1329" s="11">
        <v>2</v>
      </c>
      <c r="AE1329" s="11"/>
      <c r="AF1329" s="11" t="s">
        <v>345</v>
      </c>
      <c r="AG1329" s="11"/>
      <c r="AH1329" s="11"/>
      <c r="AI1329" s="11"/>
      <c r="AJ1329" s="11" t="s">
        <v>692</v>
      </c>
      <c r="AK1329" s="11" t="str">
        <f t="shared" ref="AK1329:AK1332" si="413">$B$8&amp;$B$6</f>
        <v>&lt;q=attr_atk&gt;&lt;c=A6EC41&gt;</v>
      </c>
      <c r="AL1329" s="11" t="str">
        <f ca="1" t="shared" ref="AL1329:AL1332" si="414">ROUND($H1329*100,2)&amp;"%"</f>
        <v>130%</v>
      </c>
      <c r="AM1329" s="11" t="s">
        <v>298</v>
      </c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 t="str">
        <f t="shared" si="401"/>
        <v>使用坦克炮击敌人</v>
      </c>
      <c r="BQ1329" s="11" t="str">
        <f ca="1" t="shared" si="411"/>
        <v>2级：造成伤害提升至&lt;q=attr_atk&gt;&lt;c=A6EC41&gt;130%&lt;/c&gt;</v>
      </c>
      <c r="BR1329" s="1">
        <f t="shared" si="406"/>
        <v>1</v>
      </c>
      <c r="BS1329" s="1">
        <f t="shared" si="407"/>
        <v>102</v>
      </c>
      <c r="BT1329" s="1">
        <f>COUNTIF($BS$10:BS1329,601)</f>
        <v>28</v>
      </c>
      <c r="BU1329" s="1">
        <f t="shared" si="408"/>
        <v>0</v>
      </c>
    </row>
    <row r="1330" spans="2:73">
      <c r="B1330" s="1" t="str">
        <f t="shared" si="402"/>
        <v>SkillDescBrief4100901</v>
      </c>
      <c r="C1330" s="1" t="str">
        <f t="shared" si="403"/>
        <v>SkillDescDetail410090103</v>
      </c>
      <c r="D1330" s="3">
        <v>410090103</v>
      </c>
      <c r="E1330" s="3">
        <v>4100901</v>
      </c>
      <c r="F1330" s="3">
        <v>3</v>
      </c>
      <c r="G1330" s="3" t="s">
        <v>332</v>
      </c>
      <c r="H1330" s="3">
        <f ca="1">ROUND(_xlfn.XLOOKUP($F1330,$D$1:$D$5,$E$1:$E$5)*OFFSET(H1330,5-F1330,0)/0.05,0)*0.05</f>
        <v>1.35</v>
      </c>
      <c r="I1330" s="3" t="s">
        <v>333</v>
      </c>
      <c r="J1330" s="3"/>
      <c r="K1330" s="3" t="s">
        <v>334</v>
      </c>
      <c r="L1330" s="3"/>
      <c r="M1330" s="3"/>
      <c r="N1330" s="3"/>
      <c r="O1330" s="3"/>
      <c r="P1330" s="3"/>
      <c r="Q1330" s="3" t="s">
        <v>335</v>
      </c>
      <c r="R1330" s="3"/>
      <c r="S1330" s="3" t="str">
        <f ca="1">IF(H1330="","",$B$2&amp;G1330&amp;$B$2&amp;$B$1&amp;H1330)</f>
        <v>"AtkPower":1.35</v>
      </c>
      <c r="T1330" s="3" t="str">
        <f>IF(J1330="","",$B$2&amp;I1330&amp;$B$2&amp;$B$1&amp;J1330)</f>
        <v/>
      </c>
      <c r="U1330" s="3" t="str">
        <f>IF(L1330="","",$B$2&amp;K1330&amp;$B$2&amp;$B$1&amp;L1330)</f>
        <v/>
      </c>
      <c r="V1330" s="3" t="str">
        <f>IF(N1330="","",$B$2&amp;M1330&amp;$B$2&amp;$B$1&amp;N1330)</f>
        <v/>
      </c>
      <c r="W1330" s="3" t="str">
        <f>IF(P1330="","",$B$2&amp;O1330&amp;$B$2&amp;$B$1&amp;P1330)</f>
        <v/>
      </c>
      <c r="X1330" s="3" t="str">
        <f>IF(R1330="","",$B$2&amp;Q1330&amp;$B$2&amp;$B$1&amp;R1330)</f>
        <v/>
      </c>
      <c r="Y1330" s="3" t="str">
        <f ca="1" t="shared" si="400"/>
        <v>{"AtkPower":1.35}</v>
      </c>
      <c r="Z1330" s="11" t="s">
        <v>704</v>
      </c>
      <c r="AA1330" s="11" t="str">
        <f ca="1" t="shared" si="412"/>
        <v>3级：造成伤害提升至&lt;q=attr_atk&gt;&lt;c=A6EC41&gt;135%&lt;/c&gt;</v>
      </c>
      <c r="AB1330" s="11"/>
      <c r="AC1330" s="11"/>
      <c r="AD1330" s="11">
        <v>3</v>
      </c>
      <c r="AE1330" s="11"/>
      <c r="AF1330" s="11" t="s">
        <v>345</v>
      </c>
      <c r="AG1330" s="11"/>
      <c r="AH1330" s="11"/>
      <c r="AI1330" s="11"/>
      <c r="AJ1330" s="11" t="s">
        <v>692</v>
      </c>
      <c r="AK1330" s="11" t="str">
        <f t="shared" si="413"/>
        <v>&lt;q=attr_atk&gt;&lt;c=A6EC41&gt;</v>
      </c>
      <c r="AL1330" s="11" t="str">
        <f ca="1" t="shared" si="414"/>
        <v>135%</v>
      </c>
      <c r="AM1330" s="11" t="s">
        <v>298</v>
      </c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 t="str">
        <f t="shared" si="401"/>
        <v>使用坦克炮击敌人</v>
      </c>
      <c r="BQ1330" s="11" t="str">
        <f ca="1" t="shared" si="411"/>
        <v>3级：造成伤害提升至&lt;q=attr_atk&gt;&lt;c=A6EC41&gt;135%&lt;/c&gt;</v>
      </c>
      <c r="BR1330" s="1">
        <f t="shared" si="406"/>
        <v>1</v>
      </c>
      <c r="BS1330" s="1">
        <f t="shared" si="407"/>
        <v>103</v>
      </c>
      <c r="BT1330" s="1">
        <f>COUNTIF($BS$10:BS1330,601)</f>
        <v>28</v>
      </c>
      <c r="BU1330" s="1">
        <f t="shared" si="408"/>
        <v>0</v>
      </c>
    </row>
    <row r="1331" spans="2:73">
      <c r="B1331" s="1" t="str">
        <f t="shared" si="402"/>
        <v>SkillDescBrief4100901</v>
      </c>
      <c r="C1331" s="1" t="str">
        <f t="shared" si="403"/>
        <v>SkillDescDetail410090104</v>
      </c>
      <c r="D1331" s="3">
        <v>410090104</v>
      </c>
      <c r="E1331" s="3">
        <v>4100901</v>
      </c>
      <c r="F1331" s="3">
        <v>4</v>
      </c>
      <c r="G1331" s="3" t="s">
        <v>332</v>
      </c>
      <c r="H1331" s="3">
        <f ca="1">ROUND(_xlfn.XLOOKUP($F1331,$D$1:$D$5,$E$1:$E$5)*OFFSET(H1331,5-F1331,0)/0.05,0)*0.05</f>
        <v>1.55</v>
      </c>
      <c r="I1331" s="3" t="s">
        <v>333</v>
      </c>
      <c r="J1331" s="3"/>
      <c r="K1331" s="3" t="s">
        <v>334</v>
      </c>
      <c r="L1331" s="3"/>
      <c r="M1331" s="3"/>
      <c r="N1331" s="3"/>
      <c r="O1331" s="3"/>
      <c r="P1331" s="3"/>
      <c r="Q1331" s="3" t="s">
        <v>335</v>
      </c>
      <c r="R1331" s="3"/>
      <c r="S1331" s="3" t="str">
        <f ca="1">IF(H1331="","",$B$2&amp;G1331&amp;$B$2&amp;$B$1&amp;H1331)</f>
        <v>"AtkPower":1.55</v>
      </c>
      <c r="T1331" s="3" t="str">
        <f>IF(J1331="","",$B$2&amp;I1331&amp;$B$2&amp;$B$1&amp;J1331)</f>
        <v/>
      </c>
      <c r="U1331" s="3" t="str">
        <f>IF(L1331="","",$B$2&amp;K1331&amp;$B$2&amp;$B$1&amp;L1331)</f>
        <v/>
      </c>
      <c r="V1331" s="3" t="str">
        <f>IF(N1331="","",$B$2&amp;M1331&amp;$B$2&amp;$B$1&amp;N1331)</f>
        <v/>
      </c>
      <c r="W1331" s="3" t="str">
        <f>IF(P1331="","",$B$2&amp;O1331&amp;$B$2&amp;$B$1&amp;P1331)</f>
        <v/>
      </c>
      <c r="X1331" s="3" t="str">
        <f>IF(R1331="","",$B$2&amp;Q1331&amp;$B$2&amp;$B$1&amp;R1331)</f>
        <v/>
      </c>
      <c r="Y1331" s="3" t="str">
        <f ca="1" t="shared" si="400"/>
        <v>{"AtkPower":1.55}</v>
      </c>
      <c r="Z1331" s="11" t="s">
        <v>704</v>
      </c>
      <c r="AA1331" s="11" t="str">
        <f ca="1" t="shared" si="412"/>
        <v>4级：造成伤害提升至&lt;q=attr_atk&gt;&lt;c=A6EC41&gt;155%&lt;/c&gt;</v>
      </c>
      <c r="AB1331" s="11"/>
      <c r="AC1331" s="11"/>
      <c r="AD1331" s="11">
        <v>4</v>
      </c>
      <c r="AE1331" s="11"/>
      <c r="AF1331" s="11" t="s">
        <v>345</v>
      </c>
      <c r="AG1331" s="11"/>
      <c r="AH1331" s="11"/>
      <c r="AI1331" s="11"/>
      <c r="AJ1331" s="11" t="s">
        <v>692</v>
      </c>
      <c r="AK1331" s="11" t="str">
        <f t="shared" si="413"/>
        <v>&lt;q=attr_atk&gt;&lt;c=A6EC41&gt;</v>
      </c>
      <c r="AL1331" s="11" t="str">
        <f ca="1" t="shared" si="414"/>
        <v>155%</v>
      </c>
      <c r="AM1331" s="11" t="s">
        <v>298</v>
      </c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 t="str">
        <f t="shared" si="401"/>
        <v>使用坦克炮击敌人</v>
      </c>
      <c r="BQ1331" s="11" t="str">
        <f ca="1" t="shared" si="411"/>
        <v>4级：造成伤害提升至&lt;q=attr_atk&gt;&lt;c=A6EC41&gt;155%&lt;/c&gt;</v>
      </c>
      <c r="BR1331" s="1">
        <f t="shared" si="406"/>
        <v>1</v>
      </c>
      <c r="BS1331" s="1">
        <f t="shared" si="407"/>
        <v>104</v>
      </c>
      <c r="BT1331" s="1">
        <f>COUNTIF($BS$10:BS1331,601)</f>
        <v>28</v>
      </c>
      <c r="BU1331" s="1">
        <f t="shared" si="408"/>
        <v>0</v>
      </c>
    </row>
    <row r="1332" spans="2:73">
      <c r="B1332" s="1" t="str">
        <f t="shared" si="402"/>
        <v>SkillDescBrief4100901</v>
      </c>
      <c r="C1332" s="1" t="str">
        <f t="shared" si="403"/>
        <v>SkillDescDetail410090105</v>
      </c>
      <c r="D1332" s="3">
        <v>410090105</v>
      </c>
      <c r="E1332" s="3">
        <v>4100901</v>
      </c>
      <c r="F1332" s="3">
        <v>5</v>
      </c>
      <c r="G1332" s="3" t="s">
        <v>332</v>
      </c>
      <c r="H1332" s="3">
        <v>1.7</v>
      </c>
      <c r="I1332" s="3" t="s">
        <v>333</v>
      </c>
      <c r="J1332" s="3"/>
      <c r="K1332" s="3" t="s">
        <v>334</v>
      </c>
      <c r="L1332" s="3"/>
      <c r="M1332" s="3"/>
      <c r="N1332" s="3"/>
      <c r="O1332" s="3"/>
      <c r="P1332" s="3"/>
      <c r="Q1332" s="3" t="s">
        <v>335</v>
      </c>
      <c r="R1332" s="3"/>
      <c r="S1332" s="3" t="str">
        <f>IF(H1332="","",$B$2&amp;G1332&amp;$B$2&amp;$B$1&amp;H1332)</f>
        <v>"AtkPower":1.7</v>
      </c>
      <c r="T1332" s="3" t="str">
        <f>IF(J1332="","",$B$2&amp;I1332&amp;$B$2&amp;$B$1&amp;J1332)</f>
        <v/>
      </c>
      <c r="U1332" s="3" t="str">
        <f>IF(L1332="","",$B$2&amp;K1332&amp;$B$2&amp;$B$1&amp;L1332)</f>
        <v/>
      </c>
      <c r="V1332" s="3" t="str">
        <f>IF(N1332="","",$B$2&amp;M1332&amp;$B$2&amp;$B$1&amp;N1332)</f>
        <v/>
      </c>
      <c r="W1332" s="3" t="str">
        <f>IF(P1332="","",$B$2&amp;O1332&amp;$B$2&amp;$B$1&amp;P1332)</f>
        <v/>
      </c>
      <c r="X1332" s="3" t="str">
        <f>IF(R1332="","",$B$2&amp;Q1332&amp;$B$2&amp;$B$1&amp;R1332)</f>
        <v/>
      </c>
      <c r="Y1332" s="3" t="str">
        <f t="shared" si="400"/>
        <v>{"AtkPower":1.7}</v>
      </c>
      <c r="Z1332" s="11" t="s">
        <v>704</v>
      </c>
      <c r="AA1332" s="11" t="str">
        <f t="shared" si="412"/>
        <v>5级：造成伤害提升至&lt;q=attr_atk&gt;&lt;c=A6EC41&gt;170%&lt;/c&gt;</v>
      </c>
      <c r="AB1332" s="11"/>
      <c r="AC1332" s="11"/>
      <c r="AD1332" s="11">
        <v>5</v>
      </c>
      <c r="AE1332" s="11"/>
      <c r="AF1332" s="11" t="s">
        <v>345</v>
      </c>
      <c r="AG1332" s="11"/>
      <c r="AH1332" s="11"/>
      <c r="AI1332" s="11"/>
      <c r="AJ1332" s="11" t="s">
        <v>692</v>
      </c>
      <c r="AK1332" s="11" t="str">
        <f t="shared" si="413"/>
        <v>&lt;q=attr_atk&gt;&lt;c=A6EC41&gt;</v>
      </c>
      <c r="AL1332" s="11" t="str">
        <f t="shared" si="414"/>
        <v>170%</v>
      </c>
      <c r="AM1332" s="11" t="s">
        <v>298</v>
      </c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 t="str">
        <f t="shared" si="401"/>
        <v>使用坦克炮击敌人</v>
      </c>
      <c r="BQ1332" s="11" t="str">
        <f t="shared" si="411"/>
        <v>5级：造成伤害提升至&lt;q=attr_atk&gt;&lt;c=A6EC41&gt;170%&lt;/c&gt;</v>
      </c>
      <c r="BR1332" s="1">
        <f t="shared" si="406"/>
        <v>1</v>
      </c>
      <c r="BS1332" s="1">
        <f t="shared" si="407"/>
        <v>105</v>
      </c>
      <c r="BT1332" s="1">
        <f>COUNTIF($BS$10:BS1332,601)</f>
        <v>28</v>
      </c>
      <c r="BU1332" s="1">
        <f t="shared" si="408"/>
        <v>0</v>
      </c>
    </row>
    <row r="1333" spans="2:73">
      <c r="B1333" s="1" t="str">
        <f t="shared" si="402"/>
        <v>SkillDescBrief// 大招</v>
      </c>
      <c r="C1333" s="1" t="str">
        <f t="shared" si="403"/>
        <v>SkillDescDetail// 大招</v>
      </c>
      <c r="D1333" s="7" t="s">
        <v>199</v>
      </c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 t="str">
        <f t="shared" si="400"/>
        <v/>
      </c>
      <c r="Z1333" s="10" t="s">
        <v>336</v>
      </c>
      <c r="AA1333" s="10" t="str">
        <f t="shared" si="412"/>
        <v/>
      </c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 t="str">
        <f t="shared" si="401"/>
        <v/>
      </c>
      <c r="BQ1333" s="10" t="str">
        <f t="shared" si="411"/>
        <v/>
      </c>
      <c r="BR1333" s="1">
        <f t="shared" si="406"/>
        <v>0</v>
      </c>
      <c r="BS1333" s="1">
        <f t="shared" si="407"/>
        <v>0</v>
      </c>
      <c r="BT1333" s="1">
        <f>COUNTIF($BS$10:BS1333,601)</f>
        <v>28</v>
      </c>
      <c r="BU1333" s="1">
        <f t="shared" si="408"/>
        <v>0</v>
      </c>
    </row>
    <row r="1334" spans="2:73">
      <c r="B1334" s="1" t="str">
        <f t="shared" si="402"/>
        <v>SkillDescBrief4100902</v>
      </c>
      <c r="C1334" s="1" t="str">
        <f t="shared" si="403"/>
        <v>SkillDescDetail410090201</v>
      </c>
      <c r="D1334" s="3">
        <v>410090201</v>
      </c>
      <c r="E1334" s="3">
        <v>4100902</v>
      </c>
      <c r="F1334" s="3">
        <v>1</v>
      </c>
      <c r="G1334" s="3" t="s">
        <v>332</v>
      </c>
      <c r="H1334" s="3">
        <f ca="1">ROUND(_xlfn.XLOOKUP($F1334,$D$1:$D$5,$E$1:$E$5)*OFFSET(H1334,5-F1334,0)/0.05,0)*0.05</f>
        <v>3.8</v>
      </c>
      <c r="I1334" s="3" t="s">
        <v>333</v>
      </c>
      <c r="J1334" s="3"/>
      <c r="K1334" s="3" t="s">
        <v>334</v>
      </c>
      <c r="L1334" s="3"/>
      <c r="M1334" s="3"/>
      <c r="N1334" s="3"/>
      <c r="O1334" s="3"/>
      <c r="P1334" s="3"/>
      <c r="Q1334" s="3" t="s">
        <v>335</v>
      </c>
      <c r="R1334" s="3"/>
      <c r="S1334" s="3" t="str">
        <f ca="1">IF(H1334="","",$B$2&amp;G1334&amp;$B$2&amp;$B$1&amp;H1334)</f>
        <v>"AtkPower":3.8</v>
      </c>
      <c r="T1334" s="3" t="str">
        <f>IF(J1334="","",$B$2&amp;I1334&amp;$B$2&amp;$B$1&amp;J1334)</f>
        <v/>
      </c>
      <c r="U1334" s="3" t="str">
        <f>IF(L1334="","",$B$2&amp;K1334&amp;$B$2&amp;$B$1&amp;L1334)</f>
        <v/>
      </c>
      <c r="V1334" s="3" t="str">
        <f>IF(N1334="","",$B$2&amp;M1334&amp;$B$2&amp;$B$1&amp;N1334)</f>
        <v/>
      </c>
      <c r="W1334" s="3" t="str">
        <f>IF(P1334="","",$B$2&amp;O1334&amp;$B$2&amp;$B$1&amp;P1334)</f>
        <v/>
      </c>
      <c r="X1334" s="3" t="str">
        <f>IF(R1334="","",$B$2&amp;Q1334&amp;$B$2&amp;$B$1&amp;R1334)</f>
        <v/>
      </c>
      <c r="Y1334" s="3" t="str">
        <f ca="1" t="shared" si="400"/>
        <v>{"AtkPower":3.8}</v>
      </c>
      <c r="Z1334" s="11" t="s">
        <v>706</v>
      </c>
      <c r="AA1334" s="11" t="str">
        <f ca="1" t="shared" si="412"/>
        <v>发射大号炮弹，对所有敌人造成&lt;q=attr_atk&gt;&lt;c=A6EC41&gt;380%&lt;/c&gt;伤害</v>
      </c>
      <c r="AB1334" s="11"/>
      <c r="AC1334" s="11"/>
      <c r="AD1334" s="11"/>
      <c r="AE1334" s="11"/>
      <c r="AF1334" s="11"/>
      <c r="AG1334" s="11"/>
      <c r="AH1334" s="11"/>
      <c r="AI1334" s="11"/>
      <c r="AJ1334" s="11" t="s">
        <v>707</v>
      </c>
      <c r="AK1334" s="11" t="str">
        <f t="shared" ref="AK1334:AK1338" si="415">$B$8&amp;$B$6</f>
        <v>&lt;q=attr_atk&gt;&lt;c=A6EC41&gt;</v>
      </c>
      <c r="AL1334" s="11" t="str">
        <f ca="1" t="shared" ref="AL1334:AL1338" si="416">ROUND($H1334*100,2)&amp;"%"</f>
        <v>380%</v>
      </c>
      <c r="AM1334" s="11" t="s">
        <v>298</v>
      </c>
      <c r="AN1334" s="11" t="s">
        <v>344</v>
      </c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 t="str">
        <f t="shared" si="401"/>
        <v>发射大号炮弹</v>
      </c>
      <c r="BQ1334" s="11" t="str">
        <f ca="1" t="shared" si="411"/>
        <v>发射大号炮弹，对所有敌人造成&lt;q=attr_atk&gt;&lt;c=A6EC41&gt;380%&lt;/c&gt;伤害</v>
      </c>
      <c r="BR1334" s="1">
        <f t="shared" si="406"/>
        <v>2</v>
      </c>
      <c r="BS1334" s="1">
        <f t="shared" si="407"/>
        <v>201</v>
      </c>
      <c r="BT1334" s="1">
        <f>COUNTIF($BS$10:BS1334,601)</f>
        <v>28</v>
      </c>
      <c r="BU1334" s="1">
        <f t="shared" si="408"/>
        <v>0</v>
      </c>
    </row>
    <row r="1335" spans="2:73">
      <c r="B1335" s="1" t="str">
        <f t="shared" si="402"/>
        <v>SkillDescBrief4100902</v>
      </c>
      <c r="C1335" s="1" t="str">
        <f t="shared" si="403"/>
        <v>SkillDescDetail410090202</v>
      </c>
      <c r="D1335" s="3">
        <v>410090202</v>
      </c>
      <c r="E1335" s="3">
        <v>4100902</v>
      </c>
      <c r="F1335" s="3">
        <v>2</v>
      </c>
      <c r="G1335" s="3" t="s">
        <v>332</v>
      </c>
      <c r="H1335" s="3">
        <f ca="1">ROUND(_xlfn.XLOOKUP($F1335,$D$1:$D$5,$E$1:$E$5)*OFFSET(H1335,5-F1335,0)/0.05,0)*0.05</f>
        <v>4.05</v>
      </c>
      <c r="I1335" s="3" t="s">
        <v>333</v>
      </c>
      <c r="J1335" s="3"/>
      <c r="K1335" s="3" t="s">
        <v>334</v>
      </c>
      <c r="L1335" s="3"/>
      <c r="M1335" s="3"/>
      <c r="N1335" s="3"/>
      <c r="O1335" s="3"/>
      <c r="P1335" s="3"/>
      <c r="Q1335" s="3" t="s">
        <v>335</v>
      </c>
      <c r="R1335" s="3"/>
      <c r="S1335" s="3" t="str">
        <f ca="1">IF(H1335="","",$B$2&amp;G1335&amp;$B$2&amp;$B$1&amp;H1335)</f>
        <v>"AtkPower":4.05</v>
      </c>
      <c r="T1335" s="3" t="str">
        <f>IF(J1335="","",$B$2&amp;I1335&amp;$B$2&amp;$B$1&amp;J1335)</f>
        <v/>
      </c>
      <c r="U1335" s="3" t="str">
        <f>IF(L1335="","",$B$2&amp;K1335&amp;$B$2&amp;$B$1&amp;L1335)</f>
        <v/>
      </c>
      <c r="V1335" s="3" t="str">
        <f>IF(N1335="","",$B$2&amp;M1335&amp;$B$2&amp;$B$1&amp;N1335)</f>
        <v/>
      </c>
      <c r="W1335" s="3" t="str">
        <f>IF(P1335="","",$B$2&amp;O1335&amp;$B$2&amp;$B$1&amp;P1335)</f>
        <v/>
      </c>
      <c r="X1335" s="3" t="str">
        <f>IF(R1335="","",$B$2&amp;Q1335&amp;$B$2&amp;$B$1&amp;R1335)</f>
        <v/>
      </c>
      <c r="Y1335" s="3" t="str">
        <f ca="1" t="shared" si="400"/>
        <v>{"AtkPower":4.05}</v>
      </c>
      <c r="Z1335" s="11" t="s">
        <v>706</v>
      </c>
      <c r="AA1335" s="11" t="str">
        <f ca="1" t="shared" si="412"/>
        <v>2级：造成伤害提升至&lt;q=attr_atk&gt;&lt;c=A6EC41&gt;405%&lt;/c&gt;</v>
      </c>
      <c r="AB1335" s="11"/>
      <c r="AC1335" s="11"/>
      <c r="AD1335" s="11">
        <v>2</v>
      </c>
      <c r="AE1335" s="11"/>
      <c r="AF1335" s="11" t="s">
        <v>345</v>
      </c>
      <c r="AG1335" s="11"/>
      <c r="AH1335" s="11"/>
      <c r="AI1335" s="11"/>
      <c r="AJ1335" s="11" t="s">
        <v>692</v>
      </c>
      <c r="AK1335" s="11" t="str">
        <f t="shared" si="415"/>
        <v>&lt;q=attr_atk&gt;&lt;c=A6EC41&gt;</v>
      </c>
      <c r="AL1335" s="11" t="str">
        <f ca="1" t="shared" si="416"/>
        <v>405%</v>
      </c>
      <c r="AM1335" s="11" t="s">
        <v>298</v>
      </c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 t="str">
        <f t="shared" si="401"/>
        <v>发射大号炮弹</v>
      </c>
      <c r="BQ1335" s="11" t="str">
        <f ca="1" t="shared" si="411"/>
        <v>2级：造成伤害提升至&lt;q=attr_atk&gt;&lt;c=A6EC41&gt;405%&lt;/c&gt;</v>
      </c>
      <c r="BR1335" s="1">
        <f t="shared" si="406"/>
        <v>2</v>
      </c>
      <c r="BS1335" s="1">
        <f t="shared" si="407"/>
        <v>202</v>
      </c>
      <c r="BT1335" s="1">
        <f>COUNTIF($BS$10:BS1335,601)</f>
        <v>28</v>
      </c>
      <c r="BU1335" s="1">
        <f t="shared" si="408"/>
        <v>0</v>
      </c>
    </row>
    <row r="1336" spans="2:73">
      <c r="B1336" s="1" t="str">
        <f t="shared" si="402"/>
        <v>SkillDescBrief4100902</v>
      </c>
      <c r="C1336" s="1" t="str">
        <f t="shared" si="403"/>
        <v>SkillDescDetail410090203</v>
      </c>
      <c r="D1336" s="3">
        <v>410090203</v>
      </c>
      <c r="E1336" s="3">
        <v>4100902</v>
      </c>
      <c r="F1336" s="3">
        <v>3</v>
      </c>
      <c r="G1336" s="3" t="s">
        <v>332</v>
      </c>
      <c r="H1336" s="3">
        <f ca="1">ROUND(_xlfn.XLOOKUP($F1336,$D$1:$D$5,$E$1:$E$5)*OFFSET(H1336,5-F1336,0)/0.05,0)*0.05</f>
        <v>4.3</v>
      </c>
      <c r="I1336" s="3" t="s">
        <v>333</v>
      </c>
      <c r="J1336" s="3"/>
      <c r="K1336" s="3" t="s">
        <v>334</v>
      </c>
      <c r="L1336" s="3"/>
      <c r="M1336" s="3"/>
      <c r="N1336" s="3"/>
      <c r="O1336" s="3"/>
      <c r="P1336" s="3"/>
      <c r="Q1336" s="3" t="s">
        <v>335</v>
      </c>
      <c r="R1336" s="3"/>
      <c r="S1336" s="3" t="str">
        <f ca="1">IF(H1336="","",$B$2&amp;G1336&amp;$B$2&amp;$B$1&amp;H1336)</f>
        <v>"AtkPower":4.3</v>
      </c>
      <c r="T1336" s="3" t="str">
        <f>IF(J1336="","",$B$2&amp;I1336&amp;$B$2&amp;$B$1&amp;J1336)</f>
        <v/>
      </c>
      <c r="U1336" s="3" t="str">
        <f>IF(L1336="","",$B$2&amp;K1336&amp;$B$2&amp;$B$1&amp;L1336)</f>
        <v/>
      </c>
      <c r="V1336" s="3" t="str">
        <f>IF(N1336="","",$B$2&amp;M1336&amp;$B$2&amp;$B$1&amp;N1336)</f>
        <v/>
      </c>
      <c r="W1336" s="3" t="str">
        <f>IF(P1336="","",$B$2&amp;O1336&amp;$B$2&amp;$B$1&amp;P1336)</f>
        <v/>
      </c>
      <c r="X1336" s="3" t="str">
        <f>IF(R1336="","",$B$2&amp;Q1336&amp;$B$2&amp;$B$1&amp;R1336)</f>
        <v/>
      </c>
      <c r="Y1336" s="3" t="str">
        <f ca="1" t="shared" si="400"/>
        <v>{"AtkPower":4.3}</v>
      </c>
      <c r="Z1336" s="11" t="s">
        <v>706</v>
      </c>
      <c r="AA1336" s="11" t="str">
        <f ca="1" t="shared" si="412"/>
        <v>3级：造成伤害提升至&lt;q=attr_atk&gt;&lt;c=A6EC41&gt;430%&lt;/c&gt;</v>
      </c>
      <c r="AB1336" s="11"/>
      <c r="AC1336" s="11"/>
      <c r="AD1336" s="11">
        <v>3</v>
      </c>
      <c r="AE1336" s="11"/>
      <c r="AF1336" s="11" t="s">
        <v>345</v>
      </c>
      <c r="AG1336" s="11"/>
      <c r="AH1336" s="11"/>
      <c r="AI1336" s="11"/>
      <c r="AJ1336" s="11" t="s">
        <v>692</v>
      </c>
      <c r="AK1336" s="11" t="str">
        <f t="shared" si="415"/>
        <v>&lt;q=attr_atk&gt;&lt;c=A6EC41&gt;</v>
      </c>
      <c r="AL1336" s="11" t="str">
        <f ca="1" t="shared" si="416"/>
        <v>430%</v>
      </c>
      <c r="AM1336" s="11" t="s">
        <v>298</v>
      </c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 t="str">
        <f t="shared" si="401"/>
        <v>发射大号炮弹</v>
      </c>
      <c r="BQ1336" s="11" t="str">
        <f ca="1" t="shared" si="411"/>
        <v>3级：造成伤害提升至&lt;q=attr_atk&gt;&lt;c=A6EC41&gt;430%&lt;/c&gt;</v>
      </c>
      <c r="BR1336" s="1">
        <f t="shared" si="406"/>
        <v>2</v>
      </c>
      <c r="BS1336" s="1">
        <f t="shared" si="407"/>
        <v>203</v>
      </c>
      <c r="BT1336" s="1">
        <f>COUNTIF($BS$10:BS1336,601)</f>
        <v>28</v>
      </c>
      <c r="BU1336" s="1">
        <f t="shared" si="408"/>
        <v>0</v>
      </c>
    </row>
    <row r="1337" spans="2:73">
      <c r="B1337" s="1" t="str">
        <f t="shared" si="402"/>
        <v>SkillDescBrief4100902</v>
      </c>
      <c r="C1337" s="1" t="str">
        <f t="shared" si="403"/>
        <v>SkillDescDetail410090204</v>
      </c>
      <c r="D1337" s="3">
        <v>410090204</v>
      </c>
      <c r="E1337" s="3">
        <v>4100902</v>
      </c>
      <c r="F1337" s="3">
        <v>4</v>
      </c>
      <c r="G1337" s="3" t="s">
        <v>332</v>
      </c>
      <c r="H1337" s="3">
        <f ca="1">ROUND(_xlfn.XLOOKUP($F1337,$D$1:$D$5,$E$1:$E$5)*OFFSET(H1337,5-F1337,0)/0.05,0)*0.05</f>
        <v>4.85</v>
      </c>
      <c r="I1337" s="3" t="s">
        <v>333</v>
      </c>
      <c r="J1337" s="3"/>
      <c r="K1337" s="3" t="s">
        <v>334</v>
      </c>
      <c r="L1337" s="3"/>
      <c r="M1337" s="3"/>
      <c r="N1337" s="3"/>
      <c r="O1337" s="3"/>
      <c r="P1337" s="3"/>
      <c r="Q1337" s="3" t="s">
        <v>335</v>
      </c>
      <c r="R1337" s="3"/>
      <c r="S1337" s="3" t="str">
        <f ca="1">IF(H1337="","",$B$2&amp;G1337&amp;$B$2&amp;$B$1&amp;H1337)</f>
        <v>"AtkPower":4.85</v>
      </c>
      <c r="T1337" s="3" t="str">
        <f>IF(J1337="","",$B$2&amp;I1337&amp;$B$2&amp;$B$1&amp;J1337)</f>
        <v/>
      </c>
      <c r="U1337" s="3" t="str">
        <f>IF(L1337="","",$B$2&amp;K1337&amp;$B$2&amp;$B$1&amp;L1337)</f>
        <v/>
      </c>
      <c r="V1337" s="3" t="str">
        <f>IF(N1337="","",$B$2&amp;M1337&amp;$B$2&amp;$B$1&amp;N1337)</f>
        <v/>
      </c>
      <c r="W1337" s="3" t="str">
        <f>IF(P1337="","",$B$2&amp;O1337&amp;$B$2&amp;$B$1&amp;P1337)</f>
        <v/>
      </c>
      <c r="X1337" s="3" t="str">
        <f>IF(R1337="","",$B$2&amp;Q1337&amp;$B$2&amp;$B$1&amp;R1337)</f>
        <v/>
      </c>
      <c r="Y1337" s="3" t="str">
        <f ca="1" t="shared" si="400"/>
        <v>{"AtkPower":4.85}</v>
      </c>
      <c r="Z1337" s="11" t="s">
        <v>706</v>
      </c>
      <c r="AA1337" s="11" t="str">
        <f ca="1" t="shared" si="412"/>
        <v>4级：造成伤害提升至&lt;q=attr_atk&gt;&lt;c=A6EC41&gt;485%&lt;/c&gt;</v>
      </c>
      <c r="AB1337" s="11"/>
      <c r="AC1337" s="11"/>
      <c r="AD1337" s="11">
        <v>4</v>
      </c>
      <c r="AE1337" s="11"/>
      <c r="AF1337" s="11" t="s">
        <v>345</v>
      </c>
      <c r="AG1337" s="11"/>
      <c r="AH1337" s="11"/>
      <c r="AI1337" s="11"/>
      <c r="AJ1337" s="11" t="s">
        <v>692</v>
      </c>
      <c r="AK1337" s="11" t="str">
        <f t="shared" si="415"/>
        <v>&lt;q=attr_atk&gt;&lt;c=A6EC41&gt;</v>
      </c>
      <c r="AL1337" s="11" t="str">
        <f ca="1" t="shared" si="416"/>
        <v>485%</v>
      </c>
      <c r="AM1337" s="11" t="s">
        <v>298</v>
      </c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 t="str">
        <f t="shared" si="401"/>
        <v>发射大号炮弹</v>
      </c>
      <c r="BQ1337" s="11" t="str">
        <f ca="1" t="shared" si="411"/>
        <v>4级：造成伤害提升至&lt;q=attr_atk&gt;&lt;c=A6EC41&gt;485%&lt;/c&gt;</v>
      </c>
      <c r="BR1337" s="1">
        <f t="shared" si="406"/>
        <v>2</v>
      </c>
      <c r="BS1337" s="1">
        <f t="shared" si="407"/>
        <v>204</v>
      </c>
      <c r="BT1337" s="1">
        <f>COUNTIF($BS$10:BS1337,601)</f>
        <v>28</v>
      </c>
      <c r="BU1337" s="1">
        <f t="shared" si="408"/>
        <v>0</v>
      </c>
    </row>
    <row r="1338" spans="2:73">
      <c r="B1338" s="1" t="str">
        <f t="shared" si="402"/>
        <v>SkillDescBrief4100902</v>
      </c>
      <c r="C1338" s="1" t="str">
        <f t="shared" si="403"/>
        <v>SkillDescDetail410090205</v>
      </c>
      <c r="D1338" s="3">
        <v>410090205</v>
      </c>
      <c r="E1338" s="3">
        <v>4100902</v>
      </c>
      <c r="F1338" s="3">
        <v>5</v>
      </c>
      <c r="G1338" s="3" t="s">
        <v>332</v>
      </c>
      <c r="H1338" s="3">
        <v>5.4</v>
      </c>
      <c r="I1338" s="3" t="s">
        <v>333</v>
      </c>
      <c r="J1338" s="3"/>
      <c r="K1338" s="3" t="s">
        <v>334</v>
      </c>
      <c r="L1338" s="3"/>
      <c r="M1338" s="3"/>
      <c r="N1338" s="3"/>
      <c r="O1338" s="3"/>
      <c r="P1338" s="3"/>
      <c r="Q1338" s="3" t="s">
        <v>335</v>
      </c>
      <c r="R1338" s="3"/>
      <c r="S1338" s="3" t="str">
        <f>IF(H1338="","",$B$2&amp;G1338&amp;$B$2&amp;$B$1&amp;H1338)</f>
        <v>"AtkPower":5.4</v>
      </c>
      <c r="T1338" s="3" t="str">
        <f>IF(J1338="","",$B$2&amp;I1338&amp;$B$2&amp;$B$1&amp;J1338)</f>
        <v/>
      </c>
      <c r="U1338" s="3" t="str">
        <f>IF(L1338="","",$B$2&amp;K1338&amp;$B$2&amp;$B$1&amp;L1338)</f>
        <v/>
      </c>
      <c r="V1338" s="3" t="str">
        <f>IF(N1338="","",$B$2&amp;M1338&amp;$B$2&amp;$B$1&amp;N1338)</f>
        <v/>
      </c>
      <c r="W1338" s="3" t="str">
        <f>IF(P1338="","",$B$2&amp;O1338&amp;$B$2&amp;$B$1&amp;P1338)</f>
        <v/>
      </c>
      <c r="X1338" s="3" t="str">
        <f>IF(R1338="","",$B$2&amp;Q1338&amp;$B$2&amp;$B$1&amp;R1338)</f>
        <v/>
      </c>
      <c r="Y1338" s="3" t="str">
        <f t="shared" si="400"/>
        <v>{"AtkPower":5.4}</v>
      </c>
      <c r="Z1338" s="11" t="s">
        <v>706</v>
      </c>
      <c r="AA1338" s="11" t="str">
        <f t="shared" si="412"/>
        <v>5级：造成伤害提升至&lt;q=attr_atk&gt;&lt;c=A6EC41&gt;540%&lt;/c&gt;</v>
      </c>
      <c r="AB1338" s="11"/>
      <c r="AC1338" s="11"/>
      <c r="AD1338" s="11">
        <v>5</v>
      </c>
      <c r="AE1338" s="11"/>
      <c r="AF1338" s="11" t="s">
        <v>345</v>
      </c>
      <c r="AG1338" s="11"/>
      <c r="AH1338" s="11"/>
      <c r="AI1338" s="11"/>
      <c r="AJ1338" s="11" t="s">
        <v>692</v>
      </c>
      <c r="AK1338" s="11" t="str">
        <f t="shared" si="415"/>
        <v>&lt;q=attr_atk&gt;&lt;c=A6EC41&gt;</v>
      </c>
      <c r="AL1338" s="11" t="str">
        <f t="shared" si="416"/>
        <v>540%</v>
      </c>
      <c r="AM1338" s="11" t="s">
        <v>298</v>
      </c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 t="str">
        <f t="shared" si="401"/>
        <v>发射大号炮弹</v>
      </c>
      <c r="BQ1338" s="11" t="str">
        <f t="shared" si="411"/>
        <v>5级：造成伤害提升至&lt;q=attr_atk&gt;&lt;c=A6EC41&gt;540%&lt;/c&gt;</v>
      </c>
      <c r="BR1338" s="1">
        <f t="shared" si="406"/>
        <v>2</v>
      </c>
      <c r="BS1338" s="1">
        <f t="shared" si="407"/>
        <v>205</v>
      </c>
      <c r="BT1338" s="1">
        <f>COUNTIF($BS$10:BS1338,601)</f>
        <v>28</v>
      </c>
      <c r="BU1338" s="1">
        <f t="shared" si="408"/>
        <v>0</v>
      </c>
    </row>
    <row r="1339" spans="2:73">
      <c r="B1339" s="1" t="str">
        <f t="shared" si="402"/>
        <v>SkillDescBrief// 经营被动</v>
      </c>
      <c r="C1339" s="1" t="str">
        <f t="shared" si="403"/>
        <v>SkillDescDetail// 经营被动</v>
      </c>
      <c r="D1339" s="7" t="s">
        <v>71</v>
      </c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 t="str">
        <f t="shared" si="400"/>
        <v/>
      </c>
      <c r="Z1339" s="10" t="s">
        <v>336</v>
      </c>
      <c r="AA1339" s="10" t="str">
        <f t="shared" si="412"/>
        <v/>
      </c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 t="str">
        <f t="shared" si="401"/>
        <v/>
      </c>
      <c r="BQ1339" s="10" t="str">
        <f t="shared" si="411"/>
        <v/>
      </c>
      <c r="BR1339" s="1">
        <f t="shared" si="406"/>
        <v>0</v>
      </c>
      <c r="BS1339" s="1">
        <f t="shared" si="407"/>
        <v>0</v>
      </c>
      <c r="BT1339" s="1">
        <f>COUNTIF($BS$10:BS1339,601)</f>
        <v>28</v>
      </c>
      <c r="BU1339" s="1">
        <f t="shared" si="408"/>
        <v>0</v>
      </c>
    </row>
    <row r="1340" spans="2:73">
      <c r="B1340" s="1" t="str">
        <f t="shared" si="402"/>
        <v>SkillDescBrief4100903</v>
      </c>
      <c r="C1340" s="1" t="str">
        <f t="shared" si="403"/>
        <v>SkillDescDetail410090301</v>
      </c>
      <c r="D1340" s="3">
        <v>410090301</v>
      </c>
      <c r="E1340" s="3">
        <v>4100903</v>
      </c>
      <c r="F1340" s="3">
        <v>1</v>
      </c>
      <c r="G1340" s="3" t="s">
        <v>332</v>
      </c>
      <c r="H1340" s="3"/>
      <c r="I1340" s="3" t="s">
        <v>333</v>
      </c>
      <c r="J1340" s="3"/>
      <c r="K1340" s="3" t="s">
        <v>334</v>
      </c>
      <c r="L1340" s="3"/>
      <c r="M1340" s="3"/>
      <c r="N1340" s="3"/>
      <c r="O1340" s="3"/>
      <c r="P1340" s="3"/>
      <c r="Q1340" s="3" t="s">
        <v>335</v>
      </c>
      <c r="R1340" s="3"/>
      <c r="S1340" s="3" t="str">
        <f>IF(H1340="","",$B$2&amp;G1340&amp;$B$2&amp;$B$1&amp;H1340)</f>
        <v/>
      </c>
      <c r="T1340" s="3" t="str">
        <f>IF(J1340="","",$B$2&amp;I1340&amp;$B$2&amp;$B$1&amp;J1340)</f>
        <v/>
      </c>
      <c r="U1340" s="3" t="str">
        <f>IF(L1340="","",$B$2&amp;K1340&amp;$B$2&amp;$B$1&amp;L1340)</f>
        <v/>
      </c>
      <c r="V1340" s="3" t="str">
        <f>IF(N1340="","",$B$2&amp;M1340&amp;$B$2&amp;$B$1&amp;N1340)</f>
        <v/>
      </c>
      <c r="W1340" s="3" t="str">
        <f>IF(P1340="","",$B$2&amp;O1340&amp;$B$2&amp;$B$1&amp;P1340)</f>
        <v/>
      </c>
      <c r="X1340" s="3" t="str">
        <f>IF(R1340="","",$B$2&amp;Q1340&amp;$B$2&amp;$B$1&amp;R1340)</f>
        <v/>
      </c>
      <c r="Y1340" s="3" t="str">
        <f t="shared" si="400"/>
        <v>{}</v>
      </c>
      <c r="Z1340" s="11" t="s">
        <v>358</v>
      </c>
      <c r="AA1340" s="11" t="str">
        <f t="shared" si="412"/>
        <v>放置在产业中时，产业收入提高&lt;c=A6EC41&gt;2&lt;/c&gt;倍，产业升级消耗减少&lt;c=A6EC41&gt;2&lt;/c&gt;倍</v>
      </c>
      <c r="AB1340" s="11"/>
      <c r="AC1340" s="11"/>
      <c r="AD1340" s="11"/>
      <c r="AE1340" s="11"/>
      <c r="AF1340" s="11"/>
      <c r="AG1340" s="11"/>
      <c r="AH1340" s="11"/>
      <c r="AI1340" s="11"/>
      <c r="AJ1340" s="11" t="s">
        <v>359</v>
      </c>
      <c r="AK1340" s="11" t="str">
        <f t="shared" ref="AK1340:AK1344" si="417">$B$6</f>
        <v>&lt;c=A6EC41&gt;</v>
      </c>
      <c r="AL1340" s="11">
        <v>2</v>
      </c>
      <c r="AM1340" s="11" t="s">
        <v>298</v>
      </c>
      <c r="AN1340" s="11" t="s">
        <v>360</v>
      </c>
      <c r="AO1340" s="11" t="s">
        <v>304</v>
      </c>
      <c r="AP1340" s="11">
        <v>2</v>
      </c>
      <c r="AQ1340" s="11" t="s">
        <v>298</v>
      </c>
      <c r="AR1340" s="11" t="s">
        <v>361</v>
      </c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 t="str">
        <f t="shared" si="401"/>
        <v>使产业收入提高，升级消耗减少</v>
      </c>
      <c r="BQ1340" s="11" t="str">
        <f t="shared" si="411"/>
        <v>放置在产业中时，产业收入提高&lt;c=A6EC41&gt;2&lt;/c&gt;倍，产业升级消耗减少&lt;c=A6EC41&gt;2&lt;/c&gt;倍</v>
      </c>
      <c r="BR1340" s="1">
        <f t="shared" si="406"/>
        <v>3</v>
      </c>
      <c r="BS1340" s="1">
        <f t="shared" si="407"/>
        <v>301</v>
      </c>
      <c r="BT1340" s="1">
        <f>COUNTIF($BS$10:BS1340,601)</f>
        <v>28</v>
      </c>
      <c r="BU1340" s="1">
        <f t="shared" si="408"/>
        <v>0</v>
      </c>
    </row>
    <row r="1341" spans="2:73">
      <c r="B1341" s="1" t="str">
        <f t="shared" si="402"/>
        <v>SkillDescBrief4100903</v>
      </c>
      <c r="C1341" s="1" t="str">
        <f t="shared" si="403"/>
        <v>SkillDescDetail410090302</v>
      </c>
      <c r="D1341" s="3">
        <v>410090302</v>
      </c>
      <c r="E1341" s="3">
        <v>4100903</v>
      </c>
      <c r="F1341" s="3">
        <v>2</v>
      </c>
      <c r="G1341" s="3" t="s">
        <v>332</v>
      </c>
      <c r="H1341" s="3"/>
      <c r="I1341" s="3" t="s">
        <v>333</v>
      </c>
      <c r="J1341" s="3"/>
      <c r="K1341" s="3" t="s">
        <v>334</v>
      </c>
      <c r="L1341" s="3"/>
      <c r="M1341" s="3"/>
      <c r="N1341" s="3"/>
      <c r="O1341" s="3"/>
      <c r="P1341" s="3"/>
      <c r="Q1341" s="3" t="s">
        <v>335</v>
      </c>
      <c r="R1341" s="3"/>
      <c r="S1341" s="3" t="str">
        <f>IF(H1341="","",$B$2&amp;G1341&amp;$B$2&amp;$B$1&amp;H1341)</f>
        <v/>
      </c>
      <c r="T1341" s="3" t="str">
        <f>IF(J1341="","",$B$2&amp;I1341&amp;$B$2&amp;$B$1&amp;J1341)</f>
        <v/>
      </c>
      <c r="U1341" s="3" t="str">
        <f>IF(L1341="","",$B$2&amp;K1341&amp;$B$2&amp;$B$1&amp;L1341)</f>
        <v/>
      </c>
      <c r="V1341" s="3" t="str">
        <f>IF(N1341="","",$B$2&amp;M1341&amp;$B$2&amp;$B$1&amp;N1341)</f>
        <v/>
      </c>
      <c r="W1341" s="3" t="str">
        <f>IF(P1341="","",$B$2&amp;O1341&amp;$B$2&amp;$B$1&amp;P1341)</f>
        <v/>
      </c>
      <c r="X1341" s="3" t="str">
        <f>IF(R1341="","",$B$2&amp;Q1341&amp;$B$2&amp;$B$1&amp;R1341)</f>
        <v/>
      </c>
      <c r="Y1341" s="3" t="str">
        <f t="shared" si="400"/>
        <v>{}</v>
      </c>
      <c r="Z1341" s="11" t="s">
        <v>358</v>
      </c>
      <c r="AA1341" s="11" t="str">
        <f t="shared" si="412"/>
        <v>2级：放置在产业中时，产业收入提高&lt;c=A6EC41&gt;8&lt;/c&gt;倍，产业升级消耗减少&lt;c=A6EC41&gt;8&lt;/c&gt;倍</v>
      </c>
      <c r="AB1341" s="11"/>
      <c r="AC1341" s="11"/>
      <c r="AD1341" s="11">
        <v>2</v>
      </c>
      <c r="AE1341" s="11"/>
      <c r="AF1341" s="11" t="s">
        <v>345</v>
      </c>
      <c r="AG1341" s="11"/>
      <c r="AH1341" s="11"/>
      <c r="AI1341" s="11"/>
      <c r="AJ1341" s="11" t="s">
        <v>359</v>
      </c>
      <c r="AK1341" s="11" t="str">
        <f t="shared" si="417"/>
        <v>&lt;c=A6EC41&gt;</v>
      </c>
      <c r="AL1341" s="11">
        <f>AL1340*4</f>
        <v>8</v>
      </c>
      <c r="AM1341" s="11" t="s">
        <v>298</v>
      </c>
      <c r="AN1341" s="11" t="s">
        <v>360</v>
      </c>
      <c r="AO1341" s="11" t="s">
        <v>304</v>
      </c>
      <c r="AP1341" s="11">
        <f>AP1340*4</f>
        <v>8</v>
      </c>
      <c r="AQ1341" s="11" t="s">
        <v>298</v>
      </c>
      <c r="AR1341" s="11" t="s">
        <v>361</v>
      </c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 t="str">
        <f t="shared" si="401"/>
        <v>使产业收入提高，升级消耗减少</v>
      </c>
      <c r="BQ1341" s="11" t="str">
        <f t="shared" si="411"/>
        <v>2级：放置在产业中时，产业收入提高&lt;c=A6EC41&gt;8&lt;/c&gt;倍，产业升级消耗减少&lt;c=A6EC41&gt;8&lt;/c&gt;倍</v>
      </c>
      <c r="BR1341" s="1">
        <f t="shared" si="406"/>
        <v>3</v>
      </c>
      <c r="BS1341" s="1">
        <f t="shared" si="407"/>
        <v>302</v>
      </c>
      <c r="BT1341" s="1">
        <f>COUNTIF($BS$10:BS1341,601)</f>
        <v>28</v>
      </c>
      <c r="BU1341" s="1">
        <f t="shared" si="408"/>
        <v>0</v>
      </c>
    </row>
    <row r="1342" spans="2:73">
      <c r="B1342" s="1" t="str">
        <f t="shared" si="402"/>
        <v>SkillDescBrief4100903</v>
      </c>
      <c r="C1342" s="1" t="str">
        <f t="shared" si="403"/>
        <v>SkillDescDetail410090303</v>
      </c>
      <c r="D1342" s="3">
        <v>410090303</v>
      </c>
      <c r="E1342" s="3">
        <v>4100903</v>
      </c>
      <c r="F1342" s="3">
        <v>3</v>
      </c>
      <c r="G1342" s="3" t="s">
        <v>332</v>
      </c>
      <c r="H1342" s="3"/>
      <c r="I1342" s="3" t="s">
        <v>333</v>
      </c>
      <c r="J1342" s="3"/>
      <c r="K1342" s="3" t="s">
        <v>334</v>
      </c>
      <c r="L1342" s="3"/>
      <c r="M1342" s="3"/>
      <c r="N1342" s="3"/>
      <c r="O1342" s="3"/>
      <c r="P1342" s="3"/>
      <c r="Q1342" s="3" t="s">
        <v>335</v>
      </c>
      <c r="R1342" s="3"/>
      <c r="S1342" s="3" t="str">
        <f>IF(H1342="","",$B$2&amp;G1342&amp;$B$2&amp;$B$1&amp;H1342)</f>
        <v/>
      </c>
      <c r="T1342" s="3" t="str">
        <f>IF(J1342="","",$B$2&amp;I1342&amp;$B$2&amp;$B$1&amp;J1342)</f>
        <v/>
      </c>
      <c r="U1342" s="3" t="str">
        <f>IF(L1342="","",$B$2&amp;K1342&amp;$B$2&amp;$B$1&amp;L1342)</f>
        <v/>
      </c>
      <c r="V1342" s="3" t="str">
        <f>IF(N1342="","",$B$2&amp;M1342&amp;$B$2&amp;$B$1&amp;N1342)</f>
        <v/>
      </c>
      <c r="W1342" s="3" t="str">
        <f>IF(P1342="","",$B$2&amp;O1342&amp;$B$2&amp;$B$1&amp;P1342)</f>
        <v/>
      </c>
      <c r="X1342" s="3" t="str">
        <f>IF(R1342="","",$B$2&amp;Q1342&amp;$B$2&amp;$B$1&amp;R1342)</f>
        <v/>
      </c>
      <c r="Y1342" s="3" t="str">
        <f t="shared" si="400"/>
        <v>{}</v>
      </c>
      <c r="Z1342" s="11" t="s">
        <v>358</v>
      </c>
      <c r="AA1342" s="11" t="str">
        <f t="shared" si="412"/>
        <v>3级：放置在产业中时，产业收入提高&lt;c=A6EC41&gt;32&lt;/c&gt;倍，产业升级消耗减少&lt;c=A6EC41&gt;32&lt;/c&gt;倍</v>
      </c>
      <c r="AB1342" s="11"/>
      <c r="AC1342" s="11"/>
      <c r="AD1342" s="11">
        <v>3</v>
      </c>
      <c r="AE1342" s="11"/>
      <c r="AF1342" s="11" t="s">
        <v>345</v>
      </c>
      <c r="AG1342" s="11"/>
      <c r="AH1342" s="11"/>
      <c r="AI1342" s="11"/>
      <c r="AJ1342" s="11" t="s">
        <v>359</v>
      </c>
      <c r="AK1342" s="11" t="str">
        <f t="shared" si="417"/>
        <v>&lt;c=A6EC41&gt;</v>
      </c>
      <c r="AL1342" s="11">
        <f>AL1341*4</f>
        <v>32</v>
      </c>
      <c r="AM1342" s="11" t="s">
        <v>298</v>
      </c>
      <c r="AN1342" s="11" t="s">
        <v>360</v>
      </c>
      <c r="AO1342" s="11" t="s">
        <v>304</v>
      </c>
      <c r="AP1342" s="11">
        <f>AP1341*4</f>
        <v>32</v>
      </c>
      <c r="AQ1342" s="11" t="s">
        <v>298</v>
      </c>
      <c r="AR1342" s="11" t="s">
        <v>361</v>
      </c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 t="str">
        <f t="shared" si="401"/>
        <v>使产业收入提高，升级消耗减少</v>
      </c>
      <c r="BQ1342" s="11" t="str">
        <f t="shared" si="411"/>
        <v>3级：放置在产业中时，产业收入提高&lt;c=A6EC41&gt;32&lt;/c&gt;倍，产业升级消耗减少&lt;c=A6EC41&gt;32&lt;/c&gt;倍</v>
      </c>
      <c r="BR1342" s="1">
        <f t="shared" si="406"/>
        <v>3</v>
      </c>
      <c r="BS1342" s="1">
        <f t="shared" si="407"/>
        <v>303</v>
      </c>
      <c r="BT1342" s="1">
        <f>COUNTIF($BS$10:BS1342,601)</f>
        <v>28</v>
      </c>
      <c r="BU1342" s="1">
        <f t="shared" si="408"/>
        <v>0</v>
      </c>
    </row>
    <row r="1343" spans="2:73">
      <c r="B1343" s="1" t="str">
        <f t="shared" si="402"/>
        <v>SkillDescBrief4100903</v>
      </c>
      <c r="C1343" s="1" t="str">
        <f t="shared" si="403"/>
        <v>SkillDescDetail410090304</v>
      </c>
      <c r="D1343" s="3">
        <v>410090304</v>
      </c>
      <c r="E1343" s="3">
        <v>4100903</v>
      </c>
      <c r="F1343" s="3">
        <v>4</v>
      </c>
      <c r="G1343" s="3" t="s">
        <v>332</v>
      </c>
      <c r="H1343" s="3"/>
      <c r="I1343" s="3" t="s">
        <v>333</v>
      </c>
      <c r="J1343" s="3"/>
      <c r="K1343" s="3" t="s">
        <v>334</v>
      </c>
      <c r="L1343" s="3"/>
      <c r="M1343" s="3"/>
      <c r="N1343" s="3"/>
      <c r="O1343" s="3"/>
      <c r="P1343" s="3"/>
      <c r="Q1343" s="3" t="s">
        <v>335</v>
      </c>
      <c r="R1343" s="3"/>
      <c r="S1343" s="3" t="str">
        <f>IF(H1343="","",$B$2&amp;G1343&amp;$B$2&amp;$B$1&amp;H1343)</f>
        <v/>
      </c>
      <c r="T1343" s="3" t="str">
        <f>IF(J1343="","",$B$2&amp;I1343&amp;$B$2&amp;$B$1&amp;J1343)</f>
        <v/>
      </c>
      <c r="U1343" s="3" t="str">
        <f>IF(L1343="","",$B$2&amp;K1343&amp;$B$2&amp;$B$1&amp;L1343)</f>
        <v/>
      </c>
      <c r="V1343" s="3" t="str">
        <f>IF(N1343="","",$B$2&amp;M1343&amp;$B$2&amp;$B$1&amp;N1343)</f>
        <v/>
      </c>
      <c r="W1343" s="3" t="str">
        <f>IF(P1343="","",$B$2&amp;O1343&amp;$B$2&amp;$B$1&amp;P1343)</f>
        <v/>
      </c>
      <c r="X1343" s="3" t="str">
        <f>IF(R1343="","",$B$2&amp;Q1343&amp;$B$2&amp;$B$1&amp;R1343)</f>
        <v/>
      </c>
      <c r="Y1343" s="3" t="str">
        <f t="shared" si="400"/>
        <v>{}</v>
      </c>
      <c r="Z1343" s="11" t="s">
        <v>358</v>
      </c>
      <c r="AA1343" s="11" t="str">
        <f t="shared" si="412"/>
        <v>4级：放置在产业中时，产业收入提高&lt;c=A6EC41&gt;64&lt;/c&gt;倍，产业升级消耗减少&lt;c=A6EC41&gt;64&lt;/c&gt;倍</v>
      </c>
      <c r="AB1343" s="11"/>
      <c r="AC1343" s="11"/>
      <c r="AD1343" s="11">
        <v>4</v>
      </c>
      <c r="AE1343" s="11"/>
      <c r="AF1343" s="11" t="s">
        <v>345</v>
      </c>
      <c r="AG1343" s="11"/>
      <c r="AH1343" s="11"/>
      <c r="AI1343" s="11"/>
      <c r="AJ1343" s="11" t="s">
        <v>359</v>
      </c>
      <c r="AK1343" s="11" t="str">
        <f t="shared" si="417"/>
        <v>&lt;c=A6EC41&gt;</v>
      </c>
      <c r="AL1343" s="11">
        <v>64</v>
      </c>
      <c r="AM1343" s="11" t="s">
        <v>298</v>
      </c>
      <c r="AN1343" s="11" t="s">
        <v>360</v>
      </c>
      <c r="AO1343" s="11" t="s">
        <v>304</v>
      </c>
      <c r="AP1343" s="11">
        <v>64</v>
      </c>
      <c r="AQ1343" s="11" t="s">
        <v>298</v>
      </c>
      <c r="AR1343" s="11" t="s">
        <v>361</v>
      </c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 t="str">
        <f t="shared" si="401"/>
        <v>使产业收入提高，升级消耗减少</v>
      </c>
      <c r="BQ1343" s="11" t="str">
        <f t="shared" si="411"/>
        <v>4级：放置在产业中时，产业收入提高&lt;c=A6EC41&gt;64&lt;/c&gt;倍，产业升级消耗减少&lt;c=A6EC41&gt;64&lt;/c&gt;倍</v>
      </c>
      <c r="BR1343" s="1">
        <f t="shared" si="406"/>
        <v>3</v>
      </c>
      <c r="BS1343" s="1">
        <f t="shared" si="407"/>
        <v>304</v>
      </c>
      <c r="BT1343" s="1">
        <f>COUNTIF($BS$10:BS1343,601)</f>
        <v>28</v>
      </c>
      <c r="BU1343" s="1">
        <f t="shared" si="408"/>
        <v>0</v>
      </c>
    </row>
    <row r="1344" spans="2:73">
      <c r="B1344" s="1" t="str">
        <f t="shared" si="402"/>
        <v>SkillDescBrief4100903</v>
      </c>
      <c r="C1344" s="1" t="str">
        <f t="shared" si="403"/>
        <v>SkillDescDetail410090305</v>
      </c>
      <c r="D1344" s="3">
        <v>410090305</v>
      </c>
      <c r="E1344" s="3">
        <v>4100903</v>
      </c>
      <c r="F1344" s="3">
        <v>5</v>
      </c>
      <c r="G1344" s="3" t="s">
        <v>332</v>
      </c>
      <c r="H1344" s="3"/>
      <c r="I1344" s="3" t="s">
        <v>333</v>
      </c>
      <c r="J1344" s="3"/>
      <c r="K1344" s="3" t="s">
        <v>334</v>
      </c>
      <c r="L1344" s="3"/>
      <c r="M1344" s="3"/>
      <c r="N1344" s="3"/>
      <c r="O1344" s="3"/>
      <c r="P1344" s="3"/>
      <c r="Q1344" s="3" t="s">
        <v>335</v>
      </c>
      <c r="R1344" s="3"/>
      <c r="S1344" s="3" t="str">
        <f>IF(H1344="","",$B$2&amp;G1344&amp;$B$2&amp;$B$1&amp;H1344)</f>
        <v/>
      </c>
      <c r="T1344" s="3" t="str">
        <f>IF(J1344="","",$B$2&amp;I1344&amp;$B$2&amp;$B$1&amp;J1344)</f>
        <v/>
      </c>
      <c r="U1344" s="3" t="str">
        <f>IF(L1344="","",$B$2&amp;K1344&amp;$B$2&amp;$B$1&amp;L1344)</f>
        <v/>
      </c>
      <c r="V1344" s="3" t="str">
        <f>IF(N1344="","",$B$2&amp;M1344&amp;$B$2&amp;$B$1&amp;N1344)</f>
        <v/>
      </c>
      <c r="W1344" s="3" t="str">
        <f>IF(P1344="","",$B$2&amp;O1344&amp;$B$2&amp;$B$1&amp;P1344)</f>
        <v/>
      </c>
      <c r="X1344" s="3" t="str">
        <f>IF(R1344="","",$B$2&amp;Q1344&amp;$B$2&amp;$B$1&amp;R1344)</f>
        <v/>
      </c>
      <c r="Y1344" s="3" t="str">
        <f t="shared" si="400"/>
        <v>{}</v>
      </c>
      <c r="Z1344" s="11" t="s">
        <v>358</v>
      </c>
      <c r="AA1344" s="11" t="str">
        <f t="shared" si="412"/>
        <v>5级：放置在产业中时，产业收入提高&lt;c=A6EC41&gt;128&lt;/c&gt;倍，产业升级消耗减少&lt;c=A6EC41&gt;128&lt;/c&gt;倍</v>
      </c>
      <c r="AB1344" s="11"/>
      <c r="AC1344" s="11"/>
      <c r="AD1344" s="11">
        <v>5</v>
      </c>
      <c r="AE1344" s="11"/>
      <c r="AF1344" s="11" t="s">
        <v>345</v>
      </c>
      <c r="AG1344" s="11"/>
      <c r="AH1344" s="11"/>
      <c r="AI1344" s="11"/>
      <c r="AJ1344" s="11" t="s">
        <v>359</v>
      </c>
      <c r="AK1344" s="11" t="str">
        <f t="shared" si="417"/>
        <v>&lt;c=A6EC41&gt;</v>
      </c>
      <c r="AL1344" s="11">
        <v>128</v>
      </c>
      <c r="AM1344" s="11" t="s">
        <v>298</v>
      </c>
      <c r="AN1344" s="11" t="s">
        <v>360</v>
      </c>
      <c r="AO1344" s="11" t="s">
        <v>304</v>
      </c>
      <c r="AP1344" s="11">
        <v>128</v>
      </c>
      <c r="AQ1344" s="11" t="s">
        <v>298</v>
      </c>
      <c r="AR1344" s="11" t="s">
        <v>361</v>
      </c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 t="str">
        <f t="shared" si="401"/>
        <v>使产业收入提高，升级消耗减少</v>
      </c>
      <c r="BQ1344" s="11" t="str">
        <f t="shared" si="411"/>
        <v>5级：放置在产业中时，产业收入提高&lt;c=A6EC41&gt;128&lt;/c&gt;倍，产业升级消耗减少&lt;c=A6EC41&gt;128&lt;/c&gt;倍</v>
      </c>
      <c r="BR1344" s="1">
        <f t="shared" si="406"/>
        <v>3</v>
      </c>
      <c r="BS1344" s="1">
        <f t="shared" si="407"/>
        <v>305</v>
      </c>
      <c r="BT1344" s="1">
        <f>COUNTIF($BS$10:BS1344,601)</f>
        <v>28</v>
      </c>
      <c r="BU1344" s="1">
        <f t="shared" si="408"/>
        <v>0</v>
      </c>
    </row>
    <row r="1345" spans="2:73">
      <c r="B1345" s="1" t="str">
        <f t="shared" si="402"/>
        <v>SkillDescBrief// 战斗被动</v>
      </c>
      <c r="C1345" s="1" t="str">
        <f t="shared" si="403"/>
        <v>SkillDescDetail// 战斗被动1</v>
      </c>
      <c r="D1345" s="7" t="s">
        <v>337</v>
      </c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 t="str">
        <f t="shared" si="400"/>
        <v/>
      </c>
      <c r="Z1345" s="10" t="s">
        <v>336</v>
      </c>
      <c r="AA1345" s="10" t="str">
        <f t="shared" si="412"/>
        <v/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 t="str">
        <f t="shared" si="401"/>
        <v/>
      </c>
      <c r="BQ1345" s="10" t="str">
        <f t="shared" si="411"/>
        <v/>
      </c>
      <c r="BR1345" s="1">
        <f t="shared" si="406"/>
        <v>0</v>
      </c>
      <c r="BS1345" s="1">
        <f t="shared" si="407"/>
        <v>0</v>
      </c>
      <c r="BT1345" s="1">
        <f>COUNTIF($BS$10:BS1345,601)</f>
        <v>28</v>
      </c>
      <c r="BU1345" s="1">
        <f t="shared" si="408"/>
        <v>0</v>
      </c>
    </row>
    <row r="1346" spans="2:73">
      <c r="B1346" s="1" t="str">
        <f t="shared" si="402"/>
        <v>SkillDescBrief4100904</v>
      </c>
      <c r="C1346" s="1" t="str">
        <f t="shared" si="403"/>
        <v>SkillDescDetail410090401</v>
      </c>
      <c r="D1346" s="3">
        <v>410090401</v>
      </c>
      <c r="E1346" s="3">
        <v>4100904</v>
      </c>
      <c r="F1346" s="3">
        <v>1</v>
      </c>
      <c r="G1346" s="3" t="s">
        <v>332</v>
      </c>
      <c r="H1346" s="3">
        <f ca="1">ROUND(_xlfn.XLOOKUP($F1346,$D$1:$D$5,$E$1:$E$5)*OFFSET(H1346,5-F1346,0)/0.05,0)*0.05</f>
        <v>0.65</v>
      </c>
      <c r="I1346" s="3" t="s">
        <v>333</v>
      </c>
      <c r="J1346" s="3"/>
      <c r="K1346" s="3" t="s">
        <v>334</v>
      </c>
      <c r="L1346" s="3"/>
      <c r="M1346" s="3"/>
      <c r="N1346" s="3"/>
      <c r="O1346" s="3"/>
      <c r="P1346" s="3"/>
      <c r="Q1346" s="3" t="s">
        <v>335</v>
      </c>
      <c r="R1346" s="3"/>
      <c r="S1346" s="3" t="str">
        <f ca="1">IF(H1346="","",$B$2&amp;G1346&amp;$B$2&amp;$B$1&amp;H1346)</f>
        <v>"AtkPower":0.65</v>
      </c>
      <c r="T1346" s="3" t="str">
        <f>IF(J1346="","",$B$2&amp;I1346&amp;$B$2&amp;$B$1&amp;J1346)</f>
        <v/>
      </c>
      <c r="U1346" s="3" t="str">
        <f>IF(L1346="","",$B$2&amp;K1346&amp;$B$2&amp;$B$1&amp;L1346)</f>
        <v/>
      </c>
      <c r="V1346" s="3" t="str">
        <f>IF(N1346="","",$B$2&amp;M1346&amp;$B$2&amp;$B$1&amp;N1346)</f>
        <v/>
      </c>
      <c r="W1346" s="3" t="str">
        <f>IF(P1346="","",$B$2&amp;O1346&amp;$B$2&amp;$B$1&amp;P1346)</f>
        <v/>
      </c>
      <c r="X1346" s="3" t="str">
        <f>IF(R1346="","",$B$2&amp;Q1346&amp;$B$2&amp;$B$1&amp;R1346)</f>
        <v/>
      </c>
      <c r="Y1346" s="3" t="str">
        <f ca="1" t="shared" si="400"/>
        <v>{"AtkPower":0.65}</v>
      </c>
      <c r="Z1346" s="11" t="s">
        <v>708</v>
      </c>
      <c r="AA1346" s="11" t="str">
        <f ca="1" t="shared" si="412"/>
        <v>造成伤害的&lt;c=A6EC41&gt;65%&lt;/c&gt;可以转化为护盾</v>
      </c>
      <c r="AB1346" s="11"/>
      <c r="AC1346" s="11"/>
      <c r="AD1346" s="11"/>
      <c r="AE1346" s="11"/>
      <c r="AF1346" s="11"/>
      <c r="AG1346" s="11"/>
      <c r="AH1346" s="11"/>
      <c r="AI1346" s="11"/>
      <c r="AJ1346" s="11" t="s">
        <v>709</v>
      </c>
      <c r="AK1346" s="11" t="str">
        <f t="shared" ref="AK1346:AK1350" si="418">$B$6</f>
        <v>&lt;c=A6EC41&gt;</v>
      </c>
      <c r="AL1346" s="11" t="str">
        <f ca="1" t="shared" ref="AL1346:AL1350" si="419">ROUND($H1346*100,2)&amp;"%"</f>
        <v>65%</v>
      </c>
      <c r="AM1346" s="11" t="s">
        <v>298</v>
      </c>
      <c r="AN1346" s="11" t="s">
        <v>710</v>
      </c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 t="str">
        <f t="shared" si="401"/>
        <v>造成的伤害可以转化为护盾</v>
      </c>
      <c r="BQ1346" s="11" t="str">
        <f ca="1" t="shared" si="411"/>
        <v>造成伤害的&lt;c=A6EC41&gt;65%&lt;/c&gt;可以转化为护盾</v>
      </c>
      <c r="BR1346" s="1">
        <f t="shared" si="406"/>
        <v>4</v>
      </c>
      <c r="BS1346" s="1">
        <f t="shared" si="407"/>
        <v>401</v>
      </c>
      <c r="BT1346" s="1">
        <f>COUNTIF($BS$10:BS1346,601)</f>
        <v>28</v>
      </c>
      <c r="BU1346" s="1">
        <f t="shared" si="408"/>
        <v>0</v>
      </c>
    </row>
    <row r="1347" spans="2:73">
      <c r="B1347" s="1" t="str">
        <f t="shared" si="402"/>
        <v>SkillDescBrief4100904</v>
      </c>
      <c r="C1347" s="1" t="str">
        <f t="shared" si="403"/>
        <v>SkillDescDetail410090402</v>
      </c>
      <c r="D1347" s="3">
        <v>410090402</v>
      </c>
      <c r="E1347" s="3">
        <v>4100904</v>
      </c>
      <c r="F1347" s="3">
        <v>2</v>
      </c>
      <c r="G1347" s="3" t="s">
        <v>332</v>
      </c>
      <c r="H1347" s="3">
        <f ca="1">ROUND(_xlfn.XLOOKUP($F1347,$D$1:$D$5,$E$1:$E$5)*OFFSET(H1347,5-F1347,0)/0.05,0)*0.05</f>
        <v>0.7</v>
      </c>
      <c r="I1347" s="3" t="s">
        <v>333</v>
      </c>
      <c r="J1347" s="3"/>
      <c r="K1347" s="3" t="s">
        <v>334</v>
      </c>
      <c r="L1347" s="3"/>
      <c r="M1347" s="3"/>
      <c r="N1347" s="3"/>
      <c r="O1347" s="3"/>
      <c r="P1347" s="3"/>
      <c r="Q1347" s="3" t="s">
        <v>335</v>
      </c>
      <c r="R1347" s="3"/>
      <c r="S1347" s="3" t="str">
        <f ca="1">IF(H1347="","",$B$2&amp;G1347&amp;$B$2&amp;$B$1&amp;H1347)</f>
        <v>"AtkPower":0.7</v>
      </c>
      <c r="T1347" s="3" t="str">
        <f>IF(J1347="","",$B$2&amp;I1347&amp;$B$2&amp;$B$1&amp;J1347)</f>
        <v/>
      </c>
      <c r="U1347" s="3" t="str">
        <f>IF(L1347="","",$B$2&amp;K1347&amp;$B$2&amp;$B$1&amp;L1347)</f>
        <v/>
      </c>
      <c r="V1347" s="3" t="str">
        <f>IF(N1347="","",$B$2&amp;M1347&amp;$B$2&amp;$B$1&amp;N1347)</f>
        <v/>
      </c>
      <c r="W1347" s="3" t="str">
        <f>IF(P1347="","",$B$2&amp;O1347&amp;$B$2&amp;$B$1&amp;P1347)</f>
        <v/>
      </c>
      <c r="X1347" s="3" t="str">
        <f>IF(R1347="","",$B$2&amp;Q1347&amp;$B$2&amp;$B$1&amp;R1347)</f>
        <v/>
      </c>
      <c r="Y1347" s="3" t="str">
        <f ca="1" t="shared" si="400"/>
        <v>{"AtkPower":0.7}</v>
      </c>
      <c r="Z1347" s="11" t="s">
        <v>708</v>
      </c>
      <c r="AA1347" s="11" t="str">
        <f ca="1" t="shared" si="412"/>
        <v>2级：根据伤害转化护盾的比例提高至&lt;c=A6EC41&gt;70%&lt;/c&gt;</v>
      </c>
      <c r="AB1347" s="11"/>
      <c r="AC1347" s="11"/>
      <c r="AD1347" s="11">
        <v>2</v>
      </c>
      <c r="AE1347" s="11"/>
      <c r="AF1347" s="11" t="s">
        <v>345</v>
      </c>
      <c r="AG1347" s="11"/>
      <c r="AH1347" s="11"/>
      <c r="AI1347" s="11"/>
      <c r="AJ1347" s="11" t="s">
        <v>657</v>
      </c>
      <c r="AK1347" s="11" t="str">
        <f t="shared" si="418"/>
        <v>&lt;c=A6EC41&gt;</v>
      </c>
      <c r="AL1347" s="11" t="str">
        <f ca="1" t="shared" si="419"/>
        <v>70%</v>
      </c>
      <c r="AM1347" s="11" t="s">
        <v>298</v>
      </c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 t="str">
        <f t="shared" si="401"/>
        <v>造成的伤害可以转化为护盾</v>
      </c>
      <c r="BQ1347" s="11" t="str">
        <f ca="1" t="shared" si="411"/>
        <v>2级：根据伤害转化护盾的比例提高至&lt;c=A6EC41&gt;70%&lt;/c&gt;</v>
      </c>
      <c r="BR1347" s="1">
        <f t="shared" si="406"/>
        <v>4</v>
      </c>
      <c r="BS1347" s="1">
        <f t="shared" si="407"/>
        <v>402</v>
      </c>
      <c r="BT1347" s="1">
        <f>COUNTIF($BS$10:BS1347,601)</f>
        <v>28</v>
      </c>
      <c r="BU1347" s="1">
        <f t="shared" si="408"/>
        <v>0</v>
      </c>
    </row>
    <row r="1348" spans="2:73">
      <c r="B1348" s="1" t="str">
        <f t="shared" si="402"/>
        <v>SkillDescBrief4100904</v>
      </c>
      <c r="C1348" s="1" t="str">
        <f t="shared" si="403"/>
        <v>SkillDescDetail410090403</v>
      </c>
      <c r="D1348" s="3">
        <v>410090403</v>
      </c>
      <c r="E1348" s="3">
        <v>4100904</v>
      </c>
      <c r="F1348" s="3">
        <v>3</v>
      </c>
      <c r="G1348" s="3" t="s">
        <v>332</v>
      </c>
      <c r="H1348" s="3">
        <v>0.75</v>
      </c>
      <c r="I1348" s="3" t="s">
        <v>333</v>
      </c>
      <c r="J1348" s="3"/>
      <c r="K1348" s="3" t="s">
        <v>334</v>
      </c>
      <c r="L1348" s="3"/>
      <c r="M1348" s="3"/>
      <c r="N1348" s="3"/>
      <c r="O1348" s="3"/>
      <c r="P1348" s="3"/>
      <c r="Q1348" s="3" t="s">
        <v>335</v>
      </c>
      <c r="R1348" s="3"/>
      <c r="S1348" s="3" t="str">
        <f>IF(H1348="","",$B$2&amp;G1348&amp;$B$2&amp;$B$1&amp;H1348)</f>
        <v>"AtkPower":0.75</v>
      </c>
      <c r="T1348" s="3" t="str">
        <f>IF(J1348="","",$B$2&amp;I1348&amp;$B$2&amp;$B$1&amp;J1348)</f>
        <v/>
      </c>
      <c r="U1348" s="3" t="str">
        <f>IF(L1348="","",$B$2&amp;K1348&amp;$B$2&amp;$B$1&amp;L1348)</f>
        <v/>
      </c>
      <c r="V1348" s="3" t="str">
        <f>IF(N1348="","",$B$2&amp;M1348&amp;$B$2&amp;$B$1&amp;N1348)</f>
        <v/>
      </c>
      <c r="W1348" s="3" t="str">
        <f>IF(P1348="","",$B$2&amp;O1348&amp;$B$2&amp;$B$1&amp;P1348)</f>
        <v/>
      </c>
      <c r="X1348" s="3" t="str">
        <f>IF(R1348="","",$B$2&amp;Q1348&amp;$B$2&amp;$B$1&amp;R1348)</f>
        <v/>
      </c>
      <c r="Y1348" s="3" t="str">
        <f t="shared" si="400"/>
        <v>{"AtkPower":0.75}</v>
      </c>
      <c r="Z1348" s="11" t="s">
        <v>708</v>
      </c>
      <c r="AA1348" s="11" t="str">
        <f t="shared" si="412"/>
        <v>3级：根据伤害转化护盾的比例提高至&lt;c=A6EC41&gt;75%&lt;/c&gt;</v>
      </c>
      <c r="AB1348" s="11"/>
      <c r="AC1348" s="11"/>
      <c r="AD1348" s="11">
        <v>3</v>
      </c>
      <c r="AE1348" s="11"/>
      <c r="AF1348" s="11" t="s">
        <v>345</v>
      </c>
      <c r="AG1348" s="11"/>
      <c r="AH1348" s="11"/>
      <c r="AI1348" s="11"/>
      <c r="AJ1348" s="11" t="s">
        <v>657</v>
      </c>
      <c r="AK1348" s="11" t="str">
        <f t="shared" si="418"/>
        <v>&lt;c=A6EC41&gt;</v>
      </c>
      <c r="AL1348" s="11" t="str">
        <f t="shared" si="419"/>
        <v>75%</v>
      </c>
      <c r="AM1348" s="11" t="s">
        <v>298</v>
      </c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 t="str">
        <f t="shared" si="401"/>
        <v>造成的伤害可以转化为护盾</v>
      </c>
      <c r="BQ1348" s="11" t="str">
        <f t="shared" si="411"/>
        <v>3级：根据伤害转化护盾的比例提高至&lt;c=A6EC41&gt;75%&lt;/c&gt;</v>
      </c>
      <c r="BR1348" s="1">
        <f t="shared" si="406"/>
        <v>4</v>
      </c>
      <c r="BS1348" s="1">
        <f t="shared" si="407"/>
        <v>403</v>
      </c>
      <c r="BT1348" s="1">
        <f>COUNTIF($BS$10:BS1348,601)</f>
        <v>28</v>
      </c>
      <c r="BU1348" s="1">
        <f t="shared" si="408"/>
        <v>0</v>
      </c>
    </row>
    <row r="1349" spans="2:73">
      <c r="B1349" s="1" t="str">
        <f t="shared" si="402"/>
        <v>SkillDescBrief4100904</v>
      </c>
      <c r="C1349" s="1" t="str">
        <f t="shared" si="403"/>
        <v>SkillDescDetail410090404</v>
      </c>
      <c r="D1349" s="3">
        <v>410090404</v>
      </c>
      <c r="E1349" s="3">
        <v>4100904</v>
      </c>
      <c r="F1349" s="3">
        <v>4</v>
      </c>
      <c r="G1349" s="3" t="s">
        <v>332</v>
      </c>
      <c r="H1349" s="3">
        <f ca="1">ROUND(_xlfn.XLOOKUP($F1349,$D$1:$D$5,$E$1:$E$5)*OFFSET(H1349,5-F1349,0)/0.05,0)*0.05</f>
        <v>0.8</v>
      </c>
      <c r="I1349" s="3" t="s">
        <v>333</v>
      </c>
      <c r="J1349" s="3"/>
      <c r="K1349" s="3" t="s">
        <v>334</v>
      </c>
      <c r="L1349" s="3"/>
      <c r="M1349" s="3"/>
      <c r="N1349" s="3"/>
      <c r="O1349" s="3"/>
      <c r="P1349" s="3"/>
      <c r="Q1349" s="3" t="s">
        <v>335</v>
      </c>
      <c r="R1349" s="3"/>
      <c r="S1349" s="3" t="str">
        <f ca="1">IF(H1349="","",$B$2&amp;G1349&amp;$B$2&amp;$B$1&amp;H1349)</f>
        <v>"AtkPower":0.8</v>
      </c>
      <c r="T1349" s="3" t="str">
        <f>IF(J1349="","",$B$2&amp;I1349&amp;$B$2&amp;$B$1&amp;J1349)</f>
        <v/>
      </c>
      <c r="U1349" s="3" t="str">
        <f>IF(L1349="","",$B$2&amp;K1349&amp;$B$2&amp;$B$1&amp;L1349)</f>
        <v/>
      </c>
      <c r="V1349" s="3" t="str">
        <f>IF(N1349="","",$B$2&amp;M1349&amp;$B$2&amp;$B$1&amp;N1349)</f>
        <v/>
      </c>
      <c r="W1349" s="3" t="str">
        <f>IF(P1349="","",$B$2&amp;O1349&amp;$B$2&amp;$B$1&amp;P1349)</f>
        <v/>
      </c>
      <c r="X1349" s="3" t="str">
        <f>IF(R1349="","",$B$2&amp;Q1349&amp;$B$2&amp;$B$1&amp;R1349)</f>
        <v/>
      </c>
      <c r="Y1349" s="3" t="str">
        <f ca="1" t="shared" si="400"/>
        <v>{"AtkPower":0.8}</v>
      </c>
      <c r="Z1349" s="11" t="s">
        <v>708</v>
      </c>
      <c r="AA1349" s="11" t="str">
        <f ca="1" t="shared" si="412"/>
        <v>4级：根据伤害转化护盾的比例提高至&lt;c=A6EC41&gt;80%&lt;/c&gt;</v>
      </c>
      <c r="AB1349" s="11"/>
      <c r="AC1349" s="11"/>
      <c r="AD1349" s="11">
        <v>4</v>
      </c>
      <c r="AE1349" s="11"/>
      <c r="AF1349" s="11" t="s">
        <v>345</v>
      </c>
      <c r="AG1349" s="11"/>
      <c r="AH1349" s="11"/>
      <c r="AI1349" s="11"/>
      <c r="AJ1349" s="11" t="s">
        <v>657</v>
      </c>
      <c r="AK1349" s="11" t="str">
        <f t="shared" si="418"/>
        <v>&lt;c=A6EC41&gt;</v>
      </c>
      <c r="AL1349" s="11" t="str">
        <f ca="1" t="shared" si="419"/>
        <v>80%</v>
      </c>
      <c r="AM1349" s="11" t="s">
        <v>298</v>
      </c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 t="str">
        <f t="shared" si="401"/>
        <v>造成的伤害可以转化为护盾</v>
      </c>
      <c r="BQ1349" s="11" t="str">
        <f ca="1" t="shared" si="411"/>
        <v>4级：根据伤害转化护盾的比例提高至&lt;c=A6EC41&gt;80%&lt;/c&gt;</v>
      </c>
      <c r="BR1349" s="1">
        <f t="shared" si="406"/>
        <v>4</v>
      </c>
      <c r="BS1349" s="1">
        <f t="shared" si="407"/>
        <v>404</v>
      </c>
      <c r="BT1349" s="1">
        <f>COUNTIF($BS$10:BS1349,601)</f>
        <v>28</v>
      </c>
      <c r="BU1349" s="1">
        <f t="shared" si="408"/>
        <v>0</v>
      </c>
    </row>
    <row r="1350" spans="2:73">
      <c r="B1350" s="1" t="str">
        <f t="shared" si="402"/>
        <v>SkillDescBrief4100904</v>
      </c>
      <c r="C1350" s="1" t="str">
        <f t="shared" si="403"/>
        <v>SkillDescDetail410090405</v>
      </c>
      <c r="D1350" s="3">
        <v>410090405</v>
      </c>
      <c r="E1350" s="3">
        <v>4100904</v>
      </c>
      <c r="F1350" s="3">
        <v>5</v>
      </c>
      <c r="G1350" s="3" t="s">
        <v>332</v>
      </c>
      <c r="H1350" s="3">
        <v>0.9</v>
      </c>
      <c r="I1350" s="3" t="s">
        <v>333</v>
      </c>
      <c r="J1350" s="3"/>
      <c r="K1350" s="3" t="s">
        <v>334</v>
      </c>
      <c r="L1350" s="3"/>
      <c r="M1350" s="3"/>
      <c r="N1350" s="3"/>
      <c r="O1350" s="3"/>
      <c r="P1350" s="3"/>
      <c r="Q1350" s="3" t="s">
        <v>335</v>
      </c>
      <c r="R1350" s="3"/>
      <c r="S1350" s="3" t="str">
        <f>IF(H1350="","",$B$2&amp;G1350&amp;$B$2&amp;$B$1&amp;H1350)</f>
        <v>"AtkPower":0.9</v>
      </c>
      <c r="T1350" s="3" t="str">
        <f>IF(J1350="","",$B$2&amp;I1350&amp;$B$2&amp;$B$1&amp;J1350)</f>
        <v/>
      </c>
      <c r="U1350" s="3" t="str">
        <f>IF(L1350="","",$B$2&amp;K1350&amp;$B$2&amp;$B$1&amp;L1350)</f>
        <v/>
      </c>
      <c r="V1350" s="3" t="str">
        <f>IF(N1350="","",$B$2&amp;M1350&amp;$B$2&amp;$B$1&amp;N1350)</f>
        <v/>
      </c>
      <c r="W1350" s="3" t="str">
        <f>IF(P1350="","",$B$2&amp;O1350&amp;$B$2&amp;$B$1&amp;P1350)</f>
        <v/>
      </c>
      <c r="X1350" s="3" t="str">
        <f>IF(R1350="","",$B$2&amp;Q1350&amp;$B$2&amp;$B$1&amp;R1350)</f>
        <v/>
      </c>
      <c r="Y1350" s="3" t="str">
        <f t="shared" si="400"/>
        <v>{"AtkPower":0.9}</v>
      </c>
      <c r="Z1350" s="11" t="s">
        <v>708</v>
      </c>
      <c r="AA1350" s="11" t="str">
        <f t="shared" si="412"/>
        <v>5级：根据伤害转化护盾的比例提高至&lt;c=A6EC41&gt;90%&lt;/c&gt;</v>
      </c>
      <c r="AB1350" s="11"/>
      <c r="AC1350" s="11"/>
      <c r="AD1350" s="11">
        <v>5</v>
      </c>
      <c r="AE1350" s="11"/>
      <c r="AF1350" s="11" t="s">
        <v>345</v>
      </c>
      <c r="AG1350" s="11"/>
      <c r="AH1350" s="11"/>
      <c r="AI1350" s="11"/>
      <c r="AJ1350" s="11" t="s">
        <v>657</v>
      </c>
      <c r="AK1350" s="11" t="str">
        <f t="shared" si="418"/>
        <v>&lt;c=A6EC41&gt;</v>
      </c>
      <c r="AL1350" s="11" t="str">
        <f t="shared" si="419"/>
        <v>90%</v>
      </c>
      <c r="AM1350" s="11" t="s">
        <v>298</v>
      </c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 t="str">
        <f t="shared" si="401"/>
        <v>造成的伤害可以转化为护盾</v>
      </c>
      <c r="BQ1350" s="11" t="str">
        <f t="shared" si="411"/>
        <v>5级：根据伤害转化护盾的比例提高至&lt;c=A6EC41&gt;90%&lt;/c&gt;</v>
      </c>
      <c r="BR1350" s="1">
        <f t="shared" si="406"/>
        <v>4</v>
      </c>
      <c r="BS1350" s="1">
        <f t="shared" si="407"/>
        <v>405</v>
      </c>
      <c r="BT1350" s="1">
        <f>COUNTIF($BS$10:BS1350,601)</f>
        <v>28</v>
      </c>
      <c r="BU1350" s="1">
        <f t="shared" si="408"/>
        <v>0</v>
      </c>
    </row>
    <row r="1351" spans="2:73">
      <c r="B1351" s="1" t="str">
        <f t="shared" si="402"/>
        <v>SkillDescBrief// 战斗被动</v>
      </c>
      <c r="C1351" s="1" t="str">
        <f t="shared" si="403"/>
        <v>SkillDescDetail// 战斗被动2</v>
      </c>
      <c r="D1351" s="7" t="s">
        <v>338</v>
      </c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 t="str">
        <f t="shared" si="400"/>
        <v/>
      </c>
      <c r="Z1351" s="10" t="s">
        <v>336</v>
      </c>
      <c r="AA1351" s="10" t="str">
        <f t="shared" si="412"/>
        <v/>
      </c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 t="str">
        <f t="shared" si="401"/>
        <v/>
      </c>
      <c r="BQ1351" s="10" t="str">
        <f t="shared" si="411"/>
        <v/>
      </c>
      <c r="BR1351" s="1">
        <f t="shared" si="406"/>
        <v>0</v>
      </c>
      <c r="BS1351" s="1">
        <f t="shared" si="407"/>
        <v>0</v>
      </c>
      <c r="BT1351" s="1">
        <f>COUNTIF($BS$10:BS1351,601)</f>
        <v>28</v>
      </c>
      <c r="BU1351" s="1">
        <f t="shared" si="408"/>
        <v>0</v>
      </c>
    </row>
    <row r="1352" spans="2:73">
      <c r="B1352" s="1" t="str">
        <f t="shared" si="402"/>
        <v>SkillDescBrief4100905</v>
      </c>
      <c r="C1352" s="1" t="str">
        <f t="shared" si="403"/>
        <v>SkillDescDetail410090501</v>
      </c>
      <c r="D1352" s="3">
        <v>410090501</v>
      </c>
      <c r="E1352" s="3">
        <v>4100905</v>
      </c>
      <c r="F1352" s="3">
        <v>1</v>
      </c>
      <c r="G1352" s="3" t="s">
        <v>332</v>
      </c>
      <c r="H1352" s="3"/>
      <c r="I1352" s="3" t="s">
        <v>333</v>
      </c>
      <c r="J1352" s="3"/>
      <c r="K1352" s="3" t="s">
        <v>334</v>
      </c>
      <c r="L1352" s="3"/>
      <c r="M1352" s="3"/>
      <c r="N1352" s="3"/>
      <c r="O1352" s="3"/>
      <c r="P1352" s="3"/>
      <c r="Q1352" s="3" t="s">
        <v>335</v>
      </c>
      <c r="R1352" s="3"/>
      <c r="S1352" s="3" t="str">
        <f>IF(H1352="","",$B$2&amp;G1352&amp;$B$2&amp;$B$1&amp;H1352)</f>
        <v/>
      </c>
      <c r="T1352" s="3" t="str">
        <f>IF(J1352="","",$B$2&amp;I1352&amp;$B$2&amp;$B$1&amp;J1352)</f>
        <v/>
      </c>
      <c r="U1352" s="3" t="str">
        <f>IF(L1352="","",$B$2&amp;K1352&amp;$B$2&amp;$B$1&amp;L1352)</f>
        <v/>
      </c>
      <c r="V1352" s="3" t="str">
        <f>IF(N1352="","",$B$2&amp;M1352&amp;$B$2&amp;$B$1&amp;N1352)</f>
        <v/>
      </c>
      <c r="W1352" s="3" t="str">
        <f>IF(P1352="","",$B$2&amp;O1352&amp;$B$2&amp;$B$1&amp;P1352)</f>
        <v/>
      </c>
      <c r="X1352" s="3" t="str">
        <f>IF(R1352="","",$B$2&amp;Q1352&amp;$B$2&amp;$B$1&amp;R1352)</f>
        <v/>
      </c>
      <c r="Y1352" s="3" t="str">
        <f t="shared" si="400"/>
        <v>{}</v>
      </c>
      <c r="Z1352" s="11" t="s">
        <v>336</v>
      </c>
      <c r="AA1352" s="11" t="str">
        <f t="shared" si="412"/>
        <v/>
      </c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 t="str">
        <f t="shared" si="401"/>
        <v/>
      </c>
      <c r="BQ1352" s="11" t="str">
        <f t="shared" si="411"/>
        <v/>
      </c>
      <c r="BR1352" s="1">
        <f t="shared" si="406"/>
        <v>5</v>
      </c>
      <c r="BS1352" s="1">
        <f t="shared" si="407"/>
        <v>501</v>
      </c>
      <c r="BT1352" s="1">
        <f>COUNTIF($BS$10:BS1352,601)</f>
        <v>28</v>
      </c>
      <c r="BU1352" s="1">
        <f t="shared" si="408"/>
        <v>0</v>
      </c>
    </row>
    <row r="1353" spans="2:73">
      <c r="B1353" s="1" t="str">
        <f t="shared" si="402"/>
        <v>SkillDescBrief4100905</v>
      </c>
      <c r="C1353" s="1" t="str">
        <f t="shared" si="403"/>
        <v>SkillDescDetail410090502</v>
      </c>
      <c r="D1353" s="3">
        <v>410090502</v>
      </c>
      <c r="E1353" s="3">
        <v>4100905</v>
      </c>
      <c r="F1353" s="3">
        <v>2</v>
      </c>
      <c r="G1353" s="3" t="s">
        <v>332</v>
      </c>
      <c r="H1353" s="3"/>
      <c r="I1353" s="3" t="s">
        <v>333</v>
      </c>
      <c r="J1353" s="3"/>
      <c r="K1353" s="3" t="s">
        <v>334</v>
      </c>
      <c r="L1353" s="3"/>
      <c r="M1353" s="3"/>
      <c r="N1353" s="3"/>
      <c r="O1353" s="3"/>
      <c r="P1353" s="3"/>
      <c r="Q1353" s="3" t="s">
        <v>335</v>
      </c>
      <c r="R1353" s="3"/>
      <c r="S1353" s="3" t="str">
        <f>IF(H1353="","",$B$2&amp;G1353&amp;$B$2&amp;$B$1&amp;H1353)</f>
        <v/>
      </c>
      <c r="T1353" s="3" t="str">
        <f>IF(J1353="","",$B$2&amp;I1353&amp;$B$2&amp;$B$1&amp;J1353)</f>
        <v/>
      </c>
      <c r="U1353" s="3" t="str">
        <f>IF(L1353="","",$B$2&amp;K1353&amp;$B$2&amp;$B$1&amp;L1353)</f>
        <v/>
      </c>
      <c r="V1353" s="3" t="str">
        <f>IF(N1353="","",$B$2&amp;M1353&amp;$B$2&amp;$B$1&amp;N1353)</f>
        <v/>
      </c>
      <c r="W1353" s="3" t="str">
        <f>IF(P1353="","",$B$2&amp;O1353&amp;$B$2&amp;$B$1&amp;P1353)</f>
        <v/>
      </c>
      <c r="X1353" s="3" t="str">
        <f>IF(R1353="","",$B$2&amp;Q1353&amp;$B$2&amp;$B$1&amp;R1353)</f>
        <v/>
      </c>
      <c r="Y1353" s="3" t="str">
        <f t="shared" si="400"/>
        <v>{}</v>
      </c>
      <c r="Z1353" s="11" t="s">
        <v>336</v>
      </c>
      <c r="AA1353" s="11" t="str">
        <f t="shared" si="412"/>
        <v/>
      </c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 t="str">
        <f t="shared" si="401"/>
        <v/>
      </c>
      <c r="BQ1353" s="11" t="str">
        <f t="shared" si="411"/>
        <v/>
      </c>
      <c r="BR1353" s="1">
        <f t="shared" si="406"/>
        <v>5</v>
      </c>
      <c r="BS1353" s="1">
        <f t="shared" si="407"/>
        <v>502</v>
      </c>
      <c r="BT1353" s="1">
        <f>COUNTIF($BS$10:BS1353,601)</f>
        <v>28</v>
      </c>
      <c r="BU1353" s="1">
        <f t="shared" si="408"/>
        <v>0</v>
      </c>
    </row>
    <row r="1354" spans="2:73">
      <c r="B1354" s="1" t="str">
        <f t="shared" si="402"/>
        <v>SkillDescBrief4100905</v>
      </c>
      <c r="C1354" s="1" t="str">
        <f t="shared" si="403"/>
        <v>SkillDescDetail410090503</v>
      </c>
      <c r="D1354" s="3">
        <v>410090503</v>
      </c>
      <c r="E1354" s="3">
        <v>4100905</v>
      </c>
      <c r="F1354" s="3">
        <v>3</v>
      </c>
      <c r="G1354" s="3" t="s">
        <v>332</v>
      </c>
      <c r="H1354" s="3"/>
      <c r="I1354" s="3" t="s">
        <v>333</v>
      </c>
      <c r="J1354" s="3"/>
      <c r="K1354" s="3" t="s">
        <v>334</v>
      </c>
      <c r="L1354" s="3"/>
      <c r="M1354" s="3"/>
      <c r="N1354" s="3"/>
      <c r="O1354" s="3"/>
      <c r="P1354" s="3"/>
      <c r="Q1354" s="3" t="s">
        <v>335</v>
      </c>
      <c r="R1354" s="3"/>
      <c r="S1354" s="3" t="str">
        <f>IF(H1354="","",$B$2&amp;G1354&amp;$B$2&amp;$B$1&amp;H1354)</f>
        <v/>
      </c>
      <c r="T1354" s="3" t="str">
        <f>IF(J1354="","",$B$2&amp;I1354&amp;$B$2&amp;$B$1&amp;J1354)</f>
        <v/>
      </c>
      <c r="U1354" s="3" t="str">
        <f>IF(L1354="","",$B$2&amp;K1354&amp;$B$2&amp;$B$1&amp;L1354)</f>
        <v/>
      </c>
      <c r="V1354" s="3" t="str">
        <f>IF(N1354="","",$B$2&amp;M1354&amp;$B$2&amp;$B$1&amp;N1354)</f>
        <v/>
      </c>
      <c r="W1354" s="3" t="str">
        <f>IF(P1354="","",$B$2&amp;O1354&amp;$B$2&amp;$B$1&amp;P1354)</f>
        <v/>
      </c>
      <c r="X1354" s="3" t="str">
        <f>IF(R1354="","",$B$2&amp;Q1354&amp;$B$2&amp;$B$1&amp;R1354)</f>
        <v/>
      </c>
      <c r="Y1354" s="3" t="str">
        <f t="shared" ref="Y1354:Y1417" si="420">IF(E1354="","",$A$3&amp;_xlfn.TEXTJOIN($C$1,1,S1354:X1354)&amp;$A$4)</f>
        <v>{}</v>
      </c>
      <c r="Z1354" s="11" t="s">
        <v>336</v>
      </c>
      <c r="AA1354" s="11" t="str">
        <f t="shared" si="412"/>
        <v/>
      </c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 t="str">
        <f t="shared" ref="BP1354:BP1417" si="421">Z1354</f>
        <v/>
      </c>
      <c r="BQ1354" s="11" t="str">
        <f t="shared" si="411"/>
        <v/>
      </c>
      <c r="BR1354" s="1">
        <f t="shared" si="406"/>
        <v>5</v>
      </c>
      <c r="BS1354" s="1">
        <f t="shared" si="407"/>
        <v>503</v>
      </c>
      <c r="BT1354" s="1">
        <f>COUNTIF($BS$10:BS1354,601)</f>
        <v>28</v>
      </c>
      <c r="BU1354" s="1">
        <f t="shared" si="408"/>
        <v>0</v>
      </c>
    </row>
    <row r="1355" spans="2:73">
      <c r="B1355" s="1" t="str">
        <f t="shared" ref="B1355:B1418" si="422">$C$3&amp;LEFT($D1355,7)</f>
        <v>SkillDescBrief4100905</v>
      </c>
      <c r="C1355" s="1" t="str">
        <f t="shared" ref="C1355:C1418" si="423">$C$4&amp;$D1355</f>
        <v>SkillDescDetail410090504</v>
      </c>
      <c r="D1355" s="3">
        <v>410090504</v>
      </c>
      <c r="E1355" s="3">
        <v>4100905</v>
      </c>
      <c r="F1355" s="3">
        <v>4</v>
      </c>
      <c r="G1355" s="3" t="s">
        <v>332</v>
      </c>
      <c r="H1355" s="3"/>
      <c r="I1355" s="3" t="s">
        <v>333</v>
      </c>
      <c r="J1355" s="3"/>
      <c r="K1355" s="3" t="s">
        <v>334</v>
      </c>
      <c r="L1355" s="3"/>
      <c r="M1355" s="3"/>
      <c r="N1355" s="3"/>
      <c r="O1355" s="3"/>
      <c r="P1355" s="3"/>
      <c r="Q1355" s="3" t="s">
        <v>335</v>
      </c>
      <c r="R1355" s="3"/>
      <c r="S1355" s="3" t="str">
        <f>IF(H1355="","",$B$2&amp;G1355&amp;$B$2&amp;$B$1&amp;H1355)</f>
        <v/>
      </c>
      <c r="T1355" s="3" t="str">
        <f>IF(J1355="","",$B$2&amp;I1355&amp;$B$2&amp;$B$1&amp;J1355)</f>
        <v/>
      </c>
      <c r="U1355" s="3" t="str">
        <f>IF(L1355="","",$B$2&amp;K1355&amp;$B$2&amp;$B$1&amp;L1355)</f>
        <v/>
      </c>
      <c r="V1355" s="3" t="str">
        <f>IF(N1355="","",$B$2&amp;M1355&amp;$B$2&amp;$B$1&amp;N1355)</f>
        <v/>
      </c>
      <c r="W1355" s="3" t="str">
        <f>IF(P1355="","",$B$2&amp;O1355&amp;$B$2&amp;$B$1&amp;P1355)</f>
        <v/>
      </c>
      <c r="X1355" s="3" t="str">
        <f>IF(R1355="","",$B$2&amp;Q1355&amp;$B$2&amp;$B$1&amp;R1355)</f>
        <v/>
      </c>
      <c r="Y1355" s="3" t="str">
        <f t="shared" si="420"/>
        <v>{}</v>
      </c>
      <c r="Z1355" s="11" t="s">
        <v>336</v>
      </c>
      <c r="AA1355" s="11" t="str">
        <f t="shared" si="412"/>
        <v/>
      </c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 t="str">
        <f t="shared" si="421"/>
        <v/>
      </c>
      <c r="BQ1355" s="11" t="str">
        <f t="shared" si="411"/>
        <v/>
      </c>
      <c r="BR1355" s="1">
        <f t="shared" ref="BR1355:BR1418" si="424">MOD(E1355,100)</f>
        <v>5</v>
      </c>
      <c r="BS1355" s="1">
        <f t="shared" ref="BS1355:BS1418" si="425">BR1355*100+F1355</f>
        <v>504</v>
      </c>
      <c r="BT1355" s="1">
        <f>COUNTIF($BS$10:BS1355,601)</f>
        <v>28</v>
      </c>
      <c r="BU1355" s="1">
        <f t="shared" ref="BU1355:BU1418" si="426">IF(MOD(BT1355,2)=0,0,1)</f>
        <v>0</v>
      </c>
    </row>
    <row r="1356" spans="2:73">
      <c r="B1356" s="1" t="str">
        <f t="shared" si="422"/>
        <v>SkillDescBrief4100905</v>
      </c>
      <c r="C1356" s="1" t="str">
        <f t="shared" si="423"/>
        <v>SkillDescDetail410090505</v>
      </c>
      <c r="D1356" s="3">
        <v>410090505</v>
      </c>
      <c r="E1356" s="3">
        <v>4100905</v>
      </c>
      <c r="F1356" s="3">
        <v>5</v>
      </c>
      <c r="G1356" s="3" t="s">
        <v>332</v>
      </c>
      <c r="H1356" s="3"/>
      <c r="I1356" s="3" t="s">
        <v>333</v>
      </c>
      <c r="J1356" s="3"/>
      <c r="K1356" s="3" t="s">
        <v>334</v>
      </c>
      <c r="L1356" s="3"/>
      <c r="M1356" s="3"/>
      <c r="N1356" s="3"/>
      <c r="O1356" s="3"/>
      <c r="P1356" s="3"/>
      <c r="Q1356" s="3" t="s">
        <v>335</v>
      </c>
      <c r="R1356" s="3"/>
      <c r="S1356" s="3" t="str">
        <f>IF(H1356="","",$B$2&amp;G1356&amp;$B$2&amp;$B$1&amp;H1356)</f>
        <v/>
      </c>
      <c r="T1356" s="3" t="str">
        <f>IF(J1356="","",$B$2&amp;I1356&amp;$B$2&amp;$B$1&amp;J1356)</f>
        <v/>
      </c>
      <c r="U1356" s="3" t="str">
        <f>IF(L1356="","",$B$2&amp;K1356&amp;$B$2&amp;$B$1&amp;L1356)</f>
        <v/>
      </c>
      <c r="V1356" s="3" t="str">
        <f>IF(N1356="","",$B$2&amp;M1356&amp;$B$2&amp;$B$1&amp;N1356)</f>
        <v/>
      </c>
      <c r="W1356" s="3" t="str">
        <f>IF(P1356="","",$B$2&amp;O1356&amp;$B$2&amp;$B$1&amp;P1356)</f>
        <v/>
      </c>
      <c r="X1356" s="3" t="str">
        <f>IF(R1356="","",$B$2&amp;Q1356&amp;$B$2&amp;$B$1&amp;R1356)</f>
        <v/>
      </c>
      <c r="Y1356" s="3" t="str">
        <f t="shared" si="420"/>
        <v>{}</v>
      </c>
      <c r="Z1356" s="11" t="s">
        <v>336</v>
      </c>
      <c r="AA1356" s="11" t="str">
        <f t="shared" si="412"/>
        <v/>
      </c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 t="str">
        <f t="shared" si="421"/>
        <v/>
      </c>
      <c r="BQ1356" s="11" t="str">
        <f t="shared" si="411"/>
        <v/>
      </c>
      <c r="BR1356" s="1">
        <f t="shared" si="424"/>
        <v>5</v>
      </c>
      <c r="BS1356" s="1">
        <f t="shared" si="425"/>
        <v>505</v>
      </c>
      <c r="BT1356" s="1">
        <f>COUNTIF($BS$10:BS1356,601)</f>
        <v>28</v>
      </c>
      <c r="BU1356" s="1">
        <f t="shared" si="426"/>
        <v>0</v>
      </c>
    </row>
    <row r="1357" spans="2:73">
      <c r="B1357" s="1" t="str">
        <f t="shared" si="422"/>
        <v>SkillDescBrief// 战斗被动</v>
      </c>
      <c r="C1357" s="1" t="str">
        <f t="shared" si="423"/>
        <v>SkillDescDetail// 战斗被动3</v>
      </c>
      <c r="D1357" s="7" t="s">
        <v>339</v>
      </c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 t="str">
        <f t="shared" si="420"/>
        <v/>
      </c>
      <c r="Z1357" s="10" t="s">
        <v>336</v>
      </c>
      <c r="AA1357" s="10" t="str">
        <f t="shared" si="412"/>
        <v/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 t="str">
        <f t="shared" si="421"/>
        <v/>
      </c>
      <c r="BQ1357" s="10" t="str">
        <f t="shared" si="411"/>
        <v/>
      </c>
      <c r="BR1357" s="1">
        <f t="shared" si="424"/>
        <v>0</v>
      </c>
      <c r="BS1357" s="1">
        <f t="shared" si="425"/>
        <v>0</v>
      </c>
      <c r="BT1357" s="1">
        <f>COUNTIF($BS$10:BS1357,601)</f>
        <v>28</v>
      </c>
      <c r="BU1357" s="1">
        <f t="shared" si="426"/>
        <v>0</v>
      </c>
    </row>
    <row r="1358" spans="2:73">
      <c r="B1358" s="1" t="str">
        <f t="shared" si="422"/>
        <v>SkillDescBrief4100906</v>
      </c>
      <c r="C1358" s="1" t="str">
        <f t="shared" si="423"/>
        <v>SkillDescDetail410090601</v>
      </c>
      <c r="D1358" s="3">
        <v>410090601</v>
      </c>
      <c r="E1358" s="3">
        <v>4100906</v>
      </c>
      <c r="F1358" s="3">
        <v>1</v>
      </c>
      <c r="G1358" s="3" t="s">
        <v>332</v>
      </c>
      <c r="H1358" s="3"/>
      <c r="I1358" s="3" t="s">
        <v>333</v>
      </c>
      <c r="J1358" s="3"/>
      <c r="K1358" s="3" t="s">
        <v>334</v>
      </c>
      <c r="L1358" s="3"/>
      <c r="M1358" s="3"/>
      <c r="N1358" s="3"/>
      <c r="O1358" s="3"/>
      <c r="P1358" s="3"/>
      <c r="Q1358" s="3" t="s">
        <v>335</v>
      </c>
      <c r="R1358" s="3"/>
      <c r="S1358" s="3" t="str">
        <f>IF(H1358="","",$B$2&amp;G1358&amp;$B$2&amp;$B$1&amp;H1358)</f>
        <v/>
      </c>
      <c r="T1358" s="3" t="str">
        <f>IF(J1358="","",$B$2&amp;I1358&amp;$B$2&amp;$B$1&amp;J1358)</f>
        <v/>
      </c>
      <c r="U1358" s="3" t="str">
        <f>IF(L1358="","",$B$2&amp;K1358&amp;$B$2&amp;$B$1&amp;L1358)</f>
        <v/>
      </c>
      <c r="V1358" s="3" t="str">
        <f>IF(N1358="","",$B$2&amp;M1358&amp;$B$2&amp;$B$1&amp;N1358)</f>
        <v/>
      </c>
      <c r="W1358" s="3" t="str">
        <f>IF(P1358="","",$B$2&amp;O1358&amp;$B$2&amp;$B$1&amp;P1358)</f>
        <v/>
      </c>
      <c r="X1358" s="3" t="str">
        <f>IF(R1358="","",$B$2&amp;Q1358&amp;$B$2&amp;$B$1&amp;R1358)</f>
        <v/>
      </c>
      <c r="Y1358" s="3" t="str">
        <f t="shared" si="420"/>
        <v>{}</v>
      </c>
      <c r="Z1358" s="11" t="s">
        <v>367</v>
      </c>
      <c r="AA1358" s="11" t="str">
        <f t="shared" si="41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358" s="11"/>
      <c r="AC1358" s="11"/>
      <c r="AD1358" s="11"/>
      <c r="AE1358" s="11"/>
      <c r="AF1358" s="11"/>
      <c r="AG1358" s="11"/>
      <c r="AH1358" s="11"/>
      <c r="AI1358" s="11"/>
      <c r="AJ1358" s="11" t="s">
        <v>368</v>
      </c>
      <c r="AK1358" s="11" t="str">
        <f>$B$6</f>
        <v>&lt;c=A6EC41&gt;</v>
      </c>
      <c r="AL1358" s="11">
        <v>1</v>
      </c>
      <c r="AM1358" s="11" t="s">
        <v>298</v>
      </c>
      <c r="AN1358" s="11" t="s">
        <v>369</v>
      </c>
      <c r="AO1358" s="11" t="str">
        <f t="shared" ref="AO1358:AO1362" si="427">$B$8&amp;$B$6</f>
        <v>&lt;q=attr_atk&gt;&lt;c=A6EC41&gt;</v>
      </c>
      <c r="AP1358" s="11" t="str">
        <f t="shared" ref="AP1358:AP1362" si="428">ROUND($H1358*100,2)&amp;"%"</f>
        <v>0%</v>
      </c>
      <c r="AQ1358" s="11" t="s">
        <v>298</v>
      </c>
      <c r="AR1358" s="11" t="s">
        <v>370</v>
      </c>
      <c r="AS1358" s="11" t="str">
        <f>$B$6</f>
        <v>&lt;c=A6EC41&gt;</v>
      </c>
      <c r="AT1358" s="11">
        <v>1</v>
      </c>
      <c r="AU1358" s="11" t="s">
        <v>298</v>
      </c>
      <c r="AV1358" s="11" t="s">
        <v>371</v>
      </c>
      <c r="AW1358" s="11" t="str">
        <f>$B$6</f>
        <v>&lt;c=A6EC41&gt;</v>
      </c>
      <c r="AX1358" s="11">
        <v>6</v>
      </c>
      <c r="AY1358" s="11" t="s">
        <v>298</v>
      </c>
      <c r="AZ1358" s="11" t="s">
        <v>372</v>
      </c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 t="str">
        <f t="shared" si="421"/>
        <v>这是一个专属装备技能，它很好很强大</v>
      </c>
      <c r="BQ1358" s="11" t="str">
        <f t="shared" si="41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358" s="1">
        <f t="shared" si="424"/>
        <v>6</v>
      </c>
      <c r="BS1358" s="1">
        <f t="shared" si="425"/>
        <v>601</v>
      </c>
      <c r="BT1358" s="1">
        <f>COUNTIF($BS$10:BS1358,601)</f>
        <v>29</v>
      </c>
      <c r="BU1358" s="1">
        <f t="shared" si="426"/>
        <v>1</v>
      </c>
    </row>
    <row r="1359" spans="2:73">
      <c r="B1359" s="1" t="str">
        <f t="shared" si="422"/>
        <v>SkillDescBrief4100906</v>
      </c>
      <c r="C1359" s="1" t="str">
        <f t="shared" si="423"/>
        <v>SkillDescDetail410090602</v>
      </c>
      <c r="D1359" s="3">
        <v>410090602</v>
      </c>
      <c r="E1359" s="3">
        <v>4100906</v>
      </c>
      <c r="F1359" s="3">
        <v>2</v>
      </c>
      <c r="G1359" s="3" t="s">
        <v>332</v>
      </c>
      <c r="H1359" s="3"/>
      <c r="I1359" s="3" t="s">
        <v>333</v>
      </c>
      <c r="J1359" s="3"/>
      <c r="K1359" s="3" t="s">
        <v>334</v>
      </c>
      <c r="L1359" s="3"/>
      <c r="M1359" s="3"/>
      <c r="N1359" s="3"/>
      <c r="O1359" s="3"/>
      <c r="P1359" s="3"/>
      <c r="Q1359" s="3" t="s">
        <v>335</v>
      </c>
      <c r="R1359" s="3"/>
      <c r="S1359" s="3" t="str">
        <f>IF(H1359="","",$B$2&amp;G1359&amp;$B$2&amp;$B$1&amp;H1359)</f>
        <v/>
      </c>
      <c r="T1359" s="3" t="str">
        <f>IF(J1359="","",$B$2&amp;I1359&amp;$B$2&amp;$B$1&amp;J1359)</f>
        <v/>
      </c>
      <c r="U1359" s="3" t="str">
        <f>IF(L1359="","",$B$2&amp;K1359&amp;$B$2&amp;$B$1&amp;L1359)</f>
        <v/>
      </c>
      <c r="V1359" s="3" t="str">
        <f>IF(N1359="","",$B$2&amp;M1359&amp;$B$2&amp;$B$1&amp;N1359)</f>
        <v/>
      </c>
      <c r="W1359" s="3" t="str">
        <f>IF(P1359="","",$B$2&amp;O1359&amp;$B$2&amp;$B$1&amp;P1359)</f>
        <v/>
      </c>
      <c r="X1359" s="3" t="str">
        <f>IF(R1359="","",$B$2&amp;Q1359&amp;$B$2&amp;$B$1&amp;R1359)</f>
        <v/>
      </c>
      <c r="Y1359" s="3" t="str">
        <f t="shared" si="420"/>
        <v>{}</v>
      </c>
      <c r="Z1359" s="11" t="s">
        <v>367</v>
      </c>
      <c r="AA1359" s="11" t="str">
        <f t="shared" si="412"/>
        <v>2级：伤害提升至&lt;q=attr_atk&gt;&lt;c=A6EC41&gt;0%&lt;/c&gt;</v>
      </c>
      <c r="AB1359" s="11"/>
      <c r="AC1359" s="11"/>
      <c r="AD1359" s="11">
        <v>2</v>
      </c>
      <c r="AE1359" s="11"/>
      <c r="AF1359" s="11" t="s">
        <v>345</v>
      </c>
      <c r="AG1359" s="11"/>
      <c r="AH1359" s="11"/>
      <c r="AI1359" s="11"/>
      <c r="AJ1359" s="11"/>
      <c r="AK1359" s="11"/>
      <c r="AL1359" s="11"/>
      <c r="AM1359" s="11"/>
      <c r="AN1359" s="11" t="s">
        <v>346</v>
      </c>
      <c r="AO1359" s="11" t="str">
        <f t="shared" si="427"/>
        <v>&lt;q=attr_atk&gt;&lt;c=A6EC41&gt;</v>
      </c>
      <c r="AP1359" s="11" t="str">
        <f t="shared" si="428"/>
        <v>0%</v>
      </c>
      <c r="AQ1359" s="11" t="s">
        <v>298</v>
      </c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 t="str">
        <f t="shared" si="421"/>
        <v>这是一个专属装备技能，它很好很强大</v>
      </c>
      <c r="BQ1359" s="11" t="str">
        <f t="shared" si="411"/>
        <v>2级：伤害提升至&lt;q=attr_atk&gt;&lt;c=A6EC41&gt;0%&lt;/c&gt;</v>
      </c>
      <c r="BR1359" s="1">
        <f t="shared" si="424"/>
        <v>6</v>
      </c>
      <c r="BS1359" s="1">
        <f t="shared" si="425"/>
        <v>602</v>
      </c>
      <c r="BT1359" s="1">
        <f>COUNTIF($BS$10:BS1359,601)</f>
        <v>29</v>
      </c>
      <c r="BU1359" s="1">
        <f t="shared" si="426"/>
        <v>1</v>
      </c>
    </row>
    <row r="1360" spans="2:73">
      <c r="B1360" s="1" t="str">
        <f t="shared" si="422"/>
        <v>SkillDescBrief4100906</v>
      </c>
      <c r="C1360" s="1" t="str">
        <f t="shared" si="423"/>
        <v>SkillDescDetail410090603</v>
      </c>
      <c r="D1360" s="3">
        <v>410090603</v>
      </c>
      <c r="E1360" s="3">
        <v>4100906</v>
      </c>
      <c r="F1360" s="3">
        <v>3</v>
      </c>
      <c r="G1360" s="3" t="s">
        <v>332</v>
      </c>
      <c r="H1360" s="3"/>
      <c r="I1360" s="3" t="s">
        <v>333</v>
      </c>
      <c r="J1360" s="3"/>
      <c r="K1360" s="3" t="s">
        <v>334</v>
      </c>
      <c r="L1360" s="3"/>
      <c r="M1360" s="3"/>
      <c r="N1360" s="3"/>
      <c r="O1360" s="3"/>
      <c r="P1360" s="3"/>
      <c r="Q1360" s="3" t="s">
        <v>335</v>
      </c>
      <c r="R1360" s="3"/>
      <c r="S1360" s="3" t="str">
        <f>IF(H1360="","",$B$2&amp;G1360&amp;$B$2&amp;$B$1&amp;H1360)</f>
        <v/>
      </c>
      <c r="T1360" s="3" t="str">
        <f>IF(J1360="","",$B$2&amp;I1360&amp;$B$2&amp;$B$1&amp;J1360)</f>
        <v/>
      </c>
      <c r="U1360" s="3" t="str">
        <f>IF(L1360="","",$B$2&amp;K1360&amp;$B$2&amp;$B$1&amp;L1360)</f>
        <v/>
      </c>
      <c r="V1360" s="3" t="str">
        <f>IF(N1360="","",$B$2&amp;M1360&amp;$B$2&amp;$B$1&amp;N1360)</f>
        <v/>
      </c>
      <c r="W1360" s="3" t="str">
        <f>IF(P1360="","",$B$2&amp;O1360&amp;$B$2&amp;$B$1&amp;P1360)</f>
        <v/>
      </c>
      <c r="X1360" s="3" t="str">
        <f>IF(R1360="","",$B$2&amp;Q1360&amp;$B$2&amp;$B$1&amp;R1360)</f>
        <v/>
      </c>
      <c r="Y1360" s="3" t="str">
        <f t="shared" si="420"/>
        <v>{}</v>
      </c>
      <c r="Z1360" s="11" t="s">
        <v>367</v>
      </c>
      <c r="AA1360" s="11" t="str">
        <f t="shared" si="412"/>
        <v>3级：伤害提升至&lt;q=attr_atk&gt;&lt;c=A6EC41&gt;0%&lt;/c&gt;</v>
      </c>
      <c r="AB1360" s="11"/>
      <c r="AC1360" s="11"/>
      <c r="AD1360" s="11">
        <v>3</v>
      </c>
      <c r="AE1360" s="11"/>
      <c r="AF1360" s="11" t="s">
        <v>345</v>
      </c>
      <c r="AG1360" s="11"/>
      <c r="AH1360" s="11"/>
      <c r="AI1360" s="11"/>
      <c r="AJ1360" s="11"/>
      <c r="AK1360" s="11"/>
      <c r="AL1360" s="11"/>
      <c r="AM1360" s="11"/>
      <c r="AN1360" s="11" t="s">
        <v>346</v>
      </c>
      <c r="AO1360" s="11" t="str">
        <f t="shared" si="427"/>
        <v>&lt;q=attr_atk&gt;&lt;c=A6EC41&gt;</v>
      </c>
      <c r="AP1360" s="11" t="str">
        <f t="shared" si="428"/>
        <v>0%</v>
      </c>
      <c r="AQ1360" s="11" t="s">
        <v>298</v>
      </c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 t="str">
        <f t="shared" si="421"/>
        <v>这是一个专属装备技能，它很好很强大</v>
      </c>
      <c r="BQ1360" s="11" t="str">
        <f t="shared" si="411"/>
        <v>3级：伤害提升至&lt;q=attr_atk&gt;&lt;c=A6EC41&gt;0%&lt;/c&gt;</v>
      </c>
      <c r="BR1360" s="1">
        <f t="shared" si="424"/>
        <v>6</v>
      </c>
      <c r="BS1360" s="1">
        <f t="shared" si="425"/>
        <v>603</v>
      </c>
      <c r="BT1360" s="1">
        <f>COUNTIF($BS$10:BS1360,601)</f>
        <v>29</v>
      </c>
      <c r="BU1360" s="1">
        <f t="shared" si="426"/>
        <v>1</v>
      </c>
    </row>
    <row r="1361" spans="2:73">
      <c r="B1361" s="1" t="str">
        <f t="shared" si="422"/>
        <v>SkillDescBrief4100906</v>
      </c>
      <c r="C1361" s="1" t="str">
        <f t="shared" si="423"/>
        <v>SkillDescDetail410090604</v>
      </c>
      <c r="D1361" s="3">
        <v>410090604</v>
      </c>
      <c r="E1361" s="3">
        <v>4100906</v>
      </c>
      <c r="F1361" s="3">
        <v>4</v>
      </c>
      <c r="G1361" s="3" t="s">
        <v>332</v>
      </c>
      <c r="H1361" s="3"/>
      <c r="I1361" s="3" t="s">
        <v>333</v>
      </c>
      <c r="J1361" s="3"/>
      <c r="K1361" s="3" t="s">
        <v>334</v>
      </c>
      <c r="L1361" s="3"/>
      <c r="M1361" s="3"/>
      <c r="N1361" s="3"/>
      <c r="O1361" s="3"/>
      <c r="P1361" s="3"/>
      <c r="Q1361" s="3" t="s">
        <v>335</v>
      </c>
      <c r="R1361" s="3"/>
      <c r="S1361" s="3" t="str">
        <f>IF(H1361="","",$B$2&amp;G1361&amp;$B$2&amp;$B$1&amp;H1361)</f>
        <v/>
      </c>
      <c r="T1361" s="3" t="str">
        <f>IF(J1361="","",$B$2&amp;I1361&amp;$B$2&amp;$B$1&amp;J1361)</f>
        <v/>
      </c>
      <c r="U1361" s="3" t="str">
        <f>IF(L1361="","",$B$2&amp;K1361&amp;$B$2&amp;$B$1&amp;L1361)</f>
        <v/>
      </c>
      <c r="V1361" s="3" t="str">
        <f>IF(N1361="","",$B$2&amp;M1361&amp;$B$2&amp;$B$1&amp;N1361)</f>
        <v/>
      </c>
      <c r="W1361" s="3" t="str">
        <f>IF(P1361="","",$B$2&amp;O1361&amp;$B$2&amp;$B$1&amp;P1361)</f>
        <v/>
      </c>
      <c r="X1361" s="3" t="str">
        <f>IF(R1361="","",$B$2&amp;Q1361&amp;$B$2&amp;$B$1&amp;R1361)</f>
        <v/>
      </c>
      <c r="Y1361" s="3" t="str">
        <f t="shared" si="420"/>
        <v>{}</v>
      </c>
      <c r="Z1361" s="11" t="s">
        <v>367</v>
      </c>
      <c r="AA1361" s="11" t="str">
        <f t="shared" si="412"/>
        <v>4级：伤害提升至&lt;q=attr_atk&gt;&lt;c=A6EC41&gt;0%&lt;/c&gt;</v>
      </c>
      <c r="AB1361" s="11"/>
      <c r="AC1361" s="11"/>
      <c r="AD1361" s="11">
        <v>4</v>
      </c>
      <c r="AE1361" s="11"/>
      <c r="AF1361" s="11" t="s">
        <v>345</v>
      </c>
      <c r="AG1361" s="11"/>
      <c r="AH1361" s="11"/>
      <c r="AI1361" s="11"/>
      <c r="AJ1361" s="11"/>
      <c r="AK1361" s="11"/>
      <c r="AL1361" s="11"/>
      <c r="AM1361" s="11"/>
      <c r="AN1361" s="11" t="s">
        <v>346</v>
      </c>
      <c r="AO1361" s="11" t="str">
        <f t="shared" si="427"/>
        <v>&lt;q=attr_atk&gt;&lt;c=A6EC41&gt;</v>
      </c>
      <c r="AP1361" s="11" t="str">
        <f t="shared" si="428"/>
        <v>0%</v>
      </c>
      <c r="AQ1361" s="11" t="s">
        <v>298</v>
      </c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 t="str">
        <f t="shared" si="421"/>
        <v>这是一个专属装备技能，它很好很强大</v>
      </c>
      <c r="BQ1361" s="11" t="str">
        <f t="shared" si="411"/>
        <v>4级：伤害提升至&lt;q=attr_atk&gt;&lt;c=A6EC41&gt;0%&lt;/c&gt;</v>
      </c>
      <c r="BR1361" s="1">
        <f t="shared" si="424"/>
        <v>6</v>
      </c>
      <c r="BS1361" s="1">
        <f t="shared" si="425"/>
        <v>604</v>
      </c>
      <c r="BT1361" s="1">
        <f>COUNTIF($BS$10:BS1361,601)</f>
        <v>29</v>
      </c>
      <c r="BU1361" s="1">
        <f t="shared" si="426"/>
        <v>1</v>
      </c>
    </row>
    <row r="1362" spans="2:73">
      <c r="B1362" s="1" t="str">
        <f t="shared" si="422"/>
        <v>SkillDescBrief4100906</v>
      </c>
      <c r="C1362" s="1" t="str">
        <f t="shared" si="423"/>
        <v>SkillDescDetail410090605</v>
      </c>
      <c r="D1362" s="3">
        <v>410090605</v>
      </c>
      <c r="E1362" s="3">
        <v>4100906</v>
      </c>
      <c r="F1362" s="3">
        <v>5</v>
      </c>
      <c r="G1362" s="3" t="s">
        <v>332</v>
      </c>
      <c r="H1362" s="3"/>
      <c r="I1362" s="3" t="s">
        <v>333</v>
      </c>
      <c r="J1362" s="3"/>
      <c r="K1362" s="3" t="s">
        <v>334</v>
      </c>
      <c r="L1362" s="3"/>
      <c r="M1362" s="3"/>
      <c r="N1362" s="3"/>
      <c r="O1362" s="3"/>
      <c r="P1362" s="3"/>
      <c r="Q1362" s="3" t="s">
        <v>335</v>
      </c>
      <c r="R1362" s="3"/>
      <c r="S1362" s="3" t="str">
        <f>IF(H1362="","",$B$2&amp;G1362&amp;$B$2&amp;$B$1&amp;H1362)</f>
        <v/>
      </c>
      <c r="T1362" s="3" t="str">
        <f>IF(J1362="","",$B$2&amp;I1362&amp;$B$2&amp;$B$1&amp;J1362)</f>
        <v/>
      </c>
      <c r="U1362" s="3" t="str">
        <f>IF(L1362="","",$B$2&amp;K1362&amp;$B$2&amp;$B$1&amp;L1362)</f>
        <v/>
      </c>
      <c r="V1362" s="3" t="str">
        <f>IF(N1362="","",$B$2&amp;M1362&amp;$B$2&amp;$B$1&amp;N1362)</f>
        <v/>
      </c>
      <c r="W1362" s="3" t="str">
        <f>IF(P1362="","",$B$2&amp;O1362&amp;$B$2&amp;$B$1&amp;P1362)</f>
        <v/>
      </c>
      <c r="X1362" s="3" t="str">
        <f>IF(R1362="","",$B$2&amp;Q1362&amp;$B$2&amp;$B$1&amp;R1362)</f>
        <v/>
      </c>
      <c r="Y1362" s="3" t="str">
        <f t="shared" si="420"/>
        <v>{}</v>
      </c>
      <c r="Z1362" s="11" t="s">
        <v>373</v>
      </c>
      <c r="AA1362" s="11" t="str">
        <f t="shared" si="412"/>
        <v>5级：伤害提升至&lt;q=attr_atk&gt;&lt;c=A6EC41&gt;0%&lt;/c&gt;</v>
      </c>
      <c r="AB1362" s="11"/>
      <c r="AC1362" s="11"/>
      <c r="AD1362" s="11">
        <v>5</v>
      </c>
      <c r="AE1362" s="11"/>
      <c r="AF1362" s="11" t="s">
        <v>345</v>
      </c>
      <c r="AG1362" s="11"/>
      <c r="AH1362" s="11"/>
      <c r="AI1362" s="11"/>
      <c r="AJ1362" s="11"/>
      <c r="AK1362" s="11"/>
      <c r="AL1362" s="11"/>
      <c r="AM1362" s="11"/>
      <c r="AN1362" s="11" t="s">
        <v>346</v>
      </c>
      <c r="AO1362" s="11" t="str">
        <f t="shared" si="427"/>
        <v>&lt;q=attr_atk&gt;&lt;c=A6EC41&gt;</v>
      </c>
      <c r="AP1362" s="11" t="str">
        <f t="shared" si="428"/>
        <v>0%</v>
      </c>
      <c r="AQ1362" s="11" t="s">
        <v>298</v>
      </c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 t="str">
        <f t="shared" si="421"/>
        <v>这是一个专属装备技能，它非常好非常强大</v>
      </c>
      <c r="BQ1362" s="11" t="str">
        <f t="shared" si="411"/>
        <v>5级：伤害提升至&lt;q=attr_atk&gt;&lt;c=A6EC41&gt;0%&lt;/c&gt;</v>
      </c>
      <c r="BR1362" s="1">
        <f t="shared" si="424"/>
        <v>6</v>
      </c>
      <c r="BS1362" s="1">
        <f t="shared" si="425"/>
        <v>605</v>
      </c>
      <c r="BT1362" s="1">
        <f>COUNTIF($BS$10:BS1362,601)</f>
        <v>29</v>
      </c>
      <c r="BU1362" s="1">
        <f t="shared" si="426"/>
        <v>1</v>
      </c>
    </row>
    <row r="1363" spans="2:73">
      <c r="B1363" s="1" t="str">
        <f t="shared" si="422"/>
        <v>SkillDescBrief// 战斗被动</v>
      </c>
      <c r="C1363" s="1" t="str">
        <f t="shared" si="423"/>
        <v>SkillDescDetail// 战斗被动4</v>
      </c>
      <c r="D1363" s="7" t="s">
        <v>340</v>
      </c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 t="str">
        <f t="shared" si="420"/>
        <v/>
      </c>
      <c r="Z1363" s="10" t="s">
        <v>336</v>
      </c>
      <c r="AA1363" s="10" t="str">
        <f t="shared" si="412"/>
        <v/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 t="str">
        <f t="shared" si="421"/>
        <v/>
      </c>
      <c r="BQ1363" s="10" t="str">
        <f t="shared" si="411"/>
        <v/>
      </c>
      <c r="BR1363" s="1">
        <f t="shared" si="424"/>
        <v>0</v>
      </c>
      <c r="BS1363" s="1">
        <f t="shared" si="425"/>
        <v>0</v>
      </c>
      <c r="BT1363" s="1">
        <f>COUNTIF($BS$10:BS1363,601)</f>
        <v>29</v>
      </c>
      <c r="BU1363" s="1">
        <f t="shared" si="426"/>
        <v>1</v>
      </c>
    </row>
    <row r="1364" spans="2:73">
      <c r="B1364" s="1" t="str">
        <f t="shared" si="422"/>
        <v>SkillDescBrief4100907</v>
      </c>
      <c r="C1364" s="1" t="str">
        <f t="shared" si="423"/>
        <v>SkillDescDetail410090701</v>
      </c>
      <c r="D1364" s="3">
        <v>410090701</v>
      </c>
      <c r="E1364" s="3">
        <v>4100907</v>
      </c>
      <c r="F1364" s="3">
        <v>1</v>
      </c>
      <c r="G1364" s="3" t="s">
        <v>332</v>
      </c>
      <c r="H1364" s="3">
        <v>0.3</v>
      </c>
      <c r="I1364" s="3" t="s">
        <v>333</v>
      </c>
      <c r="J1364" s="3"/>
      <c r="K1364" s="3" t="s">
        <v>334</v>
      </c>
      <c r="L1364" s="3"/>
      <c r="M1364" s="3"/>
      <c r="N1364" s="3"/>
      <c r="O1364" s="3"/>
      <c r="P1364" s="3"/>
      <c r="Q1364" s="3" t="s">
        <v>335</v>
      </c>
      <c r="R1364" s="3"/>
      <c r="S1364" s="3" t="str">
        <f>IF(H1364="","",$B$2&amp;G1364&amp;$B$2&amp;$B$1&amp;H1364)</f>
        <v>"AtkPower":0.3</v>
      </c>
      <c r="T1364" s="3" t="str">
        <f>IF(J1364="","",$B$2&amp;I1364&amp;$B$2&amp;$B$1&amp;J1364)</f>
        <v/>
      </c>
      <c r="U1364" s="3" t="str">
        <f>IF(L1364="","",$B$2&amp;K1364&amp;$B$2&amp;$B$1&amp;L1364)</f>
        <v/>
      </c>
      <c r="V1364" s="3" t="str">
        <f>IF(N1364="","",$B$2&amp;M1364&amp;$B$2&amp;$B$1&amp;N1364)</f>
        <v/>
      </c>
      <c r="W1364" s="3" t="str">
        <f>IF(P1364="","",$B$2&amp;O1364&amp;$B$2&amp;$B$1&amp;P1364)</f>
        <v/>
      </c>
      <c r="X1364" s="3" t="str">
        <f>IF(R1364="","",$B$2&amp;Q1364&amp;$B$2&amp;$B$1&amp;R1364)</f>
        <v/>
      </c>
      <c r="Y1364" s="3" t="str">
        <f t="shared" si="420"/>
        <v>{"AtkPower":0.3}</v>
      </c>
      <c r="Z1364" s="11" t="s">
        <v>711</v>
      </c>
      <c r="AA1364" s="11" t="str">
        <f t="shared" si="412"/>
        <v>自身生命值低于&lt;q=attr_hp&gt;&lt;c=A6EC41&gt;30%&lt;/c&gt;时，根据已损生命值立即获得&lt;q=attr_hp&gt;&lt;c=A6EC41&gt;65%&lt;/c&gt;的护盾</v>
      </c>
      <c r="AB1364" s="11"/>
      <c r="AC1364" s="11"/>
      <c r="AD1364" s="11"/>
      <c r="AE1364" s="11"/>
      <c r="AF1364" s="11"/>
      <c r="AG1364" s="11"/>
      <c r="AH1364" s="11"/>
      <c r="AI1364" s="11"/>
      <c r="AJ1364" s="11" t="s">
        <v>712</v>
      </c>
      <c r="AK1364" s="11" t="str">
        <f>$B$9&amp;$B$6</f>
        <v>&lt;q=attr_hp&gt;&lt;c=A6EC41&gt;</v>
      </c>
      <c r="AL1364" s="11" t="str">
        <f>ROUND($H1364*100,2)&amp;"%"</f>
        <v>30%</v>
      </c>
      <c r="AM1364" s="11" t="s">
        <v>298</v>
      </c>
      <c r="AN1364" s="11" t="s">
        <v>713</v>
      </c>
      <c r="AO1364" s="11" t="str">
        <f>$B$9&amp;$B$6</f>
        <v>&lt;q=attr_hp&gt;&lt;c=A6EC41&gt;</v>
      </c>
      <c r="AP1364" s="11" t="str">
        <f>"65%"</f>
        <v>65%</v>
      </c>
      <c r="AQ1364" s="11" t="s">
        <v>298</v>
      </c>
      <c r="AR1364" s="11" t="s">
        <v>714</v>
      </c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 t="str">
        <f t="shared" si="421"/>
        <v>自身生命值较低时立即获得大量护盾</v>
      </c>
      <c r="BQ1364" s="11" t="str">
        <f t="shared" si="411"/>
        <v>自身生命值低于&lt;q=attr_hp&gt;&lt;c=A6EC41&gt;30%&lt;/c&gt;时，根据已损生命值立即获得&lt;q=attr_hp&gt;&lt;c=A6EC41&gt;65%&lt;/c&gt;的护盾</v>
      </c>
      <c r="BR1364" s="1">
        <f t="shared" si="424"/>
        <v>7</v>
      </c>
      <c r="BS1364" s="1">
        <f t="shared" si="425"/>
        <v>701</v>
      </c>
      <c r="BT1364" s="1">
        <f>COUNTIF($BS$10:BS1364,601)</f>
        <v>29</v>
      </c>
      <c r="BU1364" s="1">
        <f t="shared" si="426"/>
        <v>1</v>
      </c>
    </row>
    <row r="1365" spans="2:73">
      <c r="B1365" s="1" t="str">
        <f t="shared" si="422"/>
        <v>SkillDescBrief4100907</v>
      </c>
      <c r="C1365" s="1" t="str">
        <f t="shared" si="423"/>
        <v>SkillDescDetail410090702</v>
      </c>
      <c r="D1365" s="3">
        <v>410090702</v>
      </c>
      <c r="E1365" s="3">
        <v>4100907</v>
      </c>
      <c r="F1365" s="3">
        <v>2</v>
      </c>
      <c r="G1365" s="3" t="s">
        <v>332</v>
      </c>
      <c r="H1365" s="3"/>
      <c r="I1365" s="3" t="s">
        <v>333</v>
      </c>
      <c r="J1365" s="3"/>
      <c r="K1365" s="3" t="s">
        <v>334</v>
      </c>
      <c r="L1365" s="3"/>
      <c r="M1365" s="3"/>
      <c r="N1365" s="3"/>
      <c r="O1365" s="3"/>
      <c r="P1365" s="3"/>
      <c r="Q1365" s="3" t="s">
        <v>335</v>
      </c>
      <c r="R1365" s="3"/>
      <c r="S1365" s="3" t="str">
        <f>IF(H1365="","",$B$2&amp;G1365&amp;$B$2&amp;$B$1&amp;H1365)</f>
        <v/>
      </c>
      <c r="T1365" s="3" t="str">
        <f>IF(J1365="","",$B$2&amp;I1365&amp;$B$2&amp;$B$1&amp;J1365)</f>
        <v/>
      </c>
      <c r="U1365" s="3" t="str">
        <f>IF(L1365="","",$B$2&amp;K1365&amp;$B$2&amp;$B$1&amp;L1365)</f>
        <v/>
      </c>
      <c r="V1365" s="3" t="str">
        <f>IF(N1365="","",$B$2&amp;M1365&amp;$B$2&amp;$B$1&amp;N1365)</f>
        <v/>
      </c>
      <c r="W1365" s="3" t="str">
        <f>IF(P1365="","",$B$2&amp;O1365&amp;$B$2&amp;$B$1&amp;P1365)</f>
        <v/>
      </c>
      <c r="X1365" s="3" t="str">
        <f>IF(R1365="","",$B$2&amp;Q1365&amp;$B$2&amp;$B$1&amp;R1365)</f>
        <v/>
      </c>
      <c r="Y1365" s="3" t="str">
        <f t="shared" si="420"/>
        <v>{}</v>
      </c>
      <c r="Z1365" s="11" t="s">
        <v>336</v>
      </c>
      <c r="AA1365" s="11" t="str">
        <f t="shared" si="412"/>
        <v/>
      </c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 t="str">
        <f t="shared" si="421"/>
        <v/>
      </c>
      <c r="BQ1365" s="11" t="str">
        <f t="shared" si="411"/>
        <v/>
      </c>
      <c r="BR1365" s="1">
        <f t="shared" si="424"/>
        <v>7</v>
      </c>
      <c r="BS1365" s="1">
        <f t="shared" si="425"/>
        <v>702</v>
      </c>
      <c r="BT1365" s="1">
        <f>COUNTIF($BS$10:BS1365,601)</f>
        <v>29</v>
      </c>
      <c r="BU1365" s="1">
        <f t="shared" si="426"/>
        <v>1</v>
      </c>
    </row>
    <row r="1366" spans="2:73">
      <c r="B1366" s="1" t="str">
        <f t="shared" si="422"/>
        <v>SkillDescBrief4100907</v>
      </c>
      <c r="C1366" s="1" t="str">
        <f t="shared" si="423"/>
        <v>SkillDescDetail410090703</v>
      </c>
      <c r="D1366" s="3">
        <v>410090703</v>
      </c>
      <c r="E1366" s="3">
        <v>4100907</v>
      </c>
      <c r="F1366" s="3">
        <v>3</v>
      </c>
      <c r="G1366" s="3" t="s">
        <v>332</v>
      </c>
      <c r="H1366" s="3"/>
      <c r="I1366" s="3" t="s">
        <v>333</v>
      </c>
      <c r="J1366" s="3"/>
      <c r="K1366" s="3" t="s">
        <v>334</v>
      </c>
      <c r="L1366" s="3"/>
      <c r="M1366" s="3"/>
      <c r="N1366" s="3"/>
      <c r="O1366" s="3"/>
      <c r="P1366" s="3"/>
      <c r="Q1366" s="3" t="s">
        <v>335</v>
      </c>
      <c r="R1366" s="3"/>
      <c r="S1366" s="3" t="str">
        <f>IF(H1366="","",$B$2&amp;G1366&amp;$B$2&amp;$B$1&amp;H1366)</f>
        <v/>
      </c>
      <c r="T1366" s="3" t="str">
        <f>IF(J1366="","",$B$2&amp;I1366&amp;$B$2&amp;$B$1&amp;J1366)</f>
        <v/>
      </c>
      <c r="U1366" s="3" t="str">
        <f>IF(L1366="","",$B$2&amp;K1366&amp;$B$2&amp;$B$1&amp;L1366)</f>
        <v/>
      </c>
      <c r="V1366" s="3" t="str">
        <f>IF(N1366="","",$B$2&amp;M1366&amp;$B$2&amp;$B$1&amp;N1366)</f>
        <v/>
      </c>
      <c r="W1366" s="3" t="str">
        <f>IF(P1366="","",$B$2&amp;O1366&amp;$B$2&amp;$B$1&amp;P1366)</f>
        <v/>
      </c>
      <c r="X1366" s="3" t="str">
        <f>IF(R1366="","",$B$2&amp;Q1366&amp;$B$2&amp;$B$1&amp;R1366)</f>
        <v/>
      </c>
      <c r="Y1366" s="3" t="str">
        <f t="shared" si="420"/>
        <v>{}</v>
      </c>
      <c r="Z1366" s="11" t="s">
        <v>336</v>
      </c>
      <c r="AA1366" s="11" t="str">
        <f t="shared" si="412"/>
        <v/>
      </c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 t="str">
        <f t="shared" si="421"/>
        <v/>
      </c>
      <c r="BQ1366" s="11" t="str">
        <f t="shared" si="411"/>
        <v/>
      </c>
      <c r="BR1366" s="1">
        <f t="shared" si="424"/>
        <v>7</v>
      </c>
      <c r="BS1366" s="1">
        <f t="shared" si="425"/>
        <v>703</v>
      </c>
      <c r="BT1366" s="1">
        <f>COUNTIF($BS$10:BS1366,601)</f>
        <v>29</v>
      </c>
      <c r="BU1366" s="1">
        <f t="shared" si="426"/>
        <v>1</v>
      </c>
    </row>
    <row r="1367" spans="2:73">
      <c r="B1367" s="1" t="str">
        <f t="shared" si="422"/>
        <v>SkillDescBrief4100907</v>
      </c>
      <c r="C1367" s="1" t="str">
        <f t="shared" si="423"/>
        <v>SkillDescDetail410090704</v>
      </c>
      <c r="D1367" s="3">
        <v>410090704</v>
      </c>
      <c r="E1367" s="3">
        <v>4100907</v>
      </c>
      <c r="F1367" s="3">
        <v>4</v>
      </c>
      <c r="G1367" s="3" t="s">
        <v>332</v>
      </c>
      <c r="H1367" s="3"/>
      <c r="I1367" s="3" t="s">
        <v>333</v>
      </c>
      <c r="J1367" s="3"/>
      <c r="K1367" s="3" t="s">
        <v>334</v>
      </c>
      <c r="L1367" s="3"/>
      <c r="M1367" s="3"/>
      <c r="N1367" s="3"/>
      <c r="O1367" s="3"/>
      <c r="P1367" s="3"/>
      <c r="Q1367" s="3" t="s">
        <v>335</v>
      </c>
      <c r="R1367" s="3"/>
      <c r="S1367" s="3" t="str">
        <f>IF(H1367="","",$B$2&amp;G1367&amp;$B$2&amp;$B$1&amp;H1367)</f>
        <v/>
      </c>
      <c r="T1367" s="3" t="str">
        <f>IF(J1367="","",$B$2&amp;I1367&amp;$B$2&amp;$B$1&amp;J1367)</f>
        <v/>
      </c>
      <c r="U1367" s="3" t="str">
        <f>IF(L1367="","",$B$2&amp;K1367&amp;$B$2&amp;$B$1&amp;L1367)</f>
        <v/>
      </c>
      <c r="V1367" s="3" t="str">
        <f>IF(N1367="","",$B$2&amp;M1367&amp;$B$2&amp;$B$1&amp;N1367)</f>
        <v/>
      </c>
      <c r="W1367" s="3" t="str">
        <f>IF(P1367="","",$B$2&amp;O1367&amp;$B$2&amp;$B$1&amp;P1367)</f>
        <v/>
      </c>
      <c r="X1367" s="3" t="str">
        <f>IF(R1367="","",$B$2&amp;Q1367&amp;$B$2&amp;$B$1&amp;R1367)</f>
        <v/>
      </c>
      <c r="Y1367" s="3" t="str">
        <f t="shared" si="420"/>
        <v>{}</v>
      </c>
      <c r="Z1367" s="11" t="s">
        <v>336</v>
      </c>
      <c r="AA1367" s="11" t="str">
        <f t="shared" si="412"/>
        <v/>
      </c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 t="str">
        <f t="shared" si="421"/>
        <v/>
      </c>
      <c r="BQ1367" s="11" t="str">
        <f t="shared" si="411"/>
        <v/>
      </c>
      <c r="BR1367" s="1">
        <f t="shared" si="424"/>
        <v>7</v>
      </c>
      <c r="BS1367" s="1">
        <f t="shared" si="425"/>
        <v>704</v>
      </c>
      <c r="BT1367" s="1">
        <f>COUNTIF($BS$10:BS1367,601)</f>
        <v>29</v>
      </c>
      <c r="BU1367" s="1">
        <f t="shared" si="426"/>
        <v>1</v>
      </c>
    </row>
    <row r="1368" spans="2:73">
      <c r="B1368" s="1" t="str">
        <f t="shared" si="422"/>
        <v>SkillDescBrief4100907</v>
      </c>
      <c r="C1368" s="1" t="str">
        <f t="shared" si="423"/>
        <v>SkillDescDetail410090705</v>
      </c>
      <c r="D1368" s="3">
        <v>410090705</v>
      </c>
      <c r="E1368" s="3">
        <v>4100907</v>
      </c>
      <c r="F1368" s="3">
        <v>5</v>
      </c>
      <c r="G1368" s="3" t="s">
        <v>332</v>
      </c>
      <c r="H1368" s="3"/>
      <c r="I1368" s="3" t="s">
        <v>333</v>
      </c>
      <c r="J1368" s="3"/>
      <c r="K1368" s="3" t="s">
        <v>334</v>
      </c>
      <c r="L1368" s="3"/>
      <c r="M1368" s="3"/>
      <c r="N1368" s="3"/>
      <c r="O1368" s="3"/>
      <c r="P1368" s="3"/>
      <c r="Q1368" s="3" t="s">
        <v>335</v>
      </c>
      <c r="R1368" s="3"/>
      <c r="S1368" s="3" t="str">
        <f>IF(H1368="","",$B$2&amp;G1368&amp;$B$2&amp;$B$1&amp;H1368)</f>
        <v/>
      </c>
      <c r="T1368" s="3" t="str">
        <f>IF(J1368="","",$B$2&amp;I1368&amp;$B$2&amp;$B$1&amp;J1368)</f>
        <v/>
      </c>
      <c r="U1368" s="3" t="str">
        <f>IF(L1368="","",$B$2&amp;K1368&amp;$B$2&amp;$B$1&amp;L1368)</f>
        <v/>
      </c>
      <c r="V1368" s="3" t="str">
        <f>IF(N1368="","",$B$2&amp;M1368&amp;$B$2&amp;$B$1&amp;N1368)</f>
        <v/>
      </c>
      <c r="W1368" s="3" t="str">
        <f>IF(P1368="","",$B$2&amp;O1368&amp;$B$2&amp;$B$1&amp;P1368)</f>
        <v/>
      </c>
      <c r="X1368" s="3" t="str">
        <f>IF(R1368="","",$B$2&amp;Q1368&amp;$B$2&amp;$B$1&amp;R1368)</f>
        <v/>
      </c>
      <c r="Y1368" s="3" t="str">
        <f t="shared" si="420"/>
        <v>{}</v>
      </c>
      <c r="Z1368" s="11" t="s">
        <v>336</v>
      </c>
      <c r="AA1368" s="11" t="str">
        <f t="shared" si="412"/>
        <v/>
      </c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 t="str">
        <f t="shared" si="421"/>
        <v/>
      </c>
      <c r="BQ1368" s="11" t="str">
        <f t="shared" si="411"/>
        <v/>
      </c>
      <c r="BR1368" s="1">
        <f t="shared" si="424"/>
        <v>7</v>
      </c>
      <c r="BS1368" s="1">
        <f t="shared" si="425"/>
        <v>705</v>
      </c>
      <c r="BT1368" s="1">
        <f>COUNTIF($BS$10:BS1368,601)</f>
        <v>29</v>
      </c>
      <c r="BU1368" s="1">
        <f t="shared" si="426"/>
        <v>1</v>
      </c>
    </row>
    <row r="1369" spans="2:73">
      <c r="B1369" s="1" t="str">
        <f t="shared" si="422"/>
        <v>SkillDescBrief// 医疗包&amp;</v>
      </c>
      <c r="C1369" s="1" t="str">
        <f t="shared" si="423"/>
        <v>SkillDescDetail// 医疗包&amp;弹药箱</v>
      </c>
      <c r="D1369" s="7" t="s">
        <v>715</v>
      </c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 t="str">
        <f t="shared" si="420"/>
        <v/>
      </c>
      <c r="Z1369" s="10" t="s">
        <v>336</v>
      </c>
      <c r="AA1369" s="10" t="str">
        <f t="shared" si="412"/>
        <v/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 t="str">
        <f t="shared" si="421"/>
        <v/>
      </c>
      <c r="BQ1369" s="10" t="str">
        <f t="shared" si="411"/>
        <v/>
      </c>
      <c r="BR1369" s="1">
        <f t="shared" si="424"/>
        <v>0</v>
      </c>
      <c r="BS1369" s="1">
        <f t="shared" si="425"/>
        <v>0</v>
      </c>
      <c r="BT1369" s="1">
        <f>COUNTIF($BS$10:BS1369,601)</f>
        <v>29</v>
      </c>
      <c r="BU1369" s="1">
        <f t="shared" si="426"/>
        <v>1</v>
      </c>
    </row>
    <row r="1370" spans="2:73">
      <c r="B1370" s="1" t="str">
        <f t="shared" si="422"/>
        <v>SkillDescBrief// 普攻</v>
      </c>
      <c r="C1370" s="1" t="str">
        <f t="shared" si="423"/>
        <v>SkillDescDetail// 普攻</v>
      </c>
      <c r="D1370" s="7" t="s">
        <v>331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 t="str">
        <f t="shared" si="420"/>
        <v/>
      </c>
      <c r="Z1370" s="10" t="s">
        <v>336</v>
      </c>
      <c r="AA1370" s="10" t="str">
        <f t="shared" si="412"/>
        <v/>
      </c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 t="str">
        <f t="shared" si="421"/>
        <v/>
      </c>
      <c r="BQ1370" s="10" t="str">
        <f t="shared" si="411"/>
        <v/>
      </c>
      <c r="BR1370" s="1">
        <f t="shared" si="424"/>
        <v>0</v>
      </c>
      <c r="BS1370" s="1">
        <f t="shared" si="425"/>
        <v>0</v>
      </c>
      <c r="BT1370" s="1">
        <f>COUNTIF($BS$10:BS1370,601)</f>
        <v>29</v>
      </c>
      <c r="BU1370" s="1">
        <f t="shared" si="426"/>
        <v>1</v>
      </c>
    </row>
    <row r="1371" spans="2:73">
      <c r="B1371" s="1" t="str">
        <f t="shared" si="422"/>
        <v>SkillDescBrief4101001</v>
      </c>
      <c r="C1371" s="1" t="str">
        <f t="shared" si="423"/>
        <v>SkillDescDetail410100101</v>
      </c>
      <c r="D1371" s="3">
        <v>410100101</v>
      </c>
      <c r="E1371" s="3">
        <v>4101001</v>
      </c>
      <c r="F1371" s="3">
        <v>1</v>
      </c>
      <c r="G1371" s="3" t="s">
        <v>332</v>
      </c>
      <c r="H1371" s="3">
        <v>0.45</v>
      </c>
      <c r="I1371" s="3" t="s">
        <v>333</v>
      </c>
      <c r="J1371" s="3"/>
      <c r="K1371" s="3" t="s">
        <v>334</v>
      </c>
      <c r="L1371" s="3"/>
      <c r="M1371" s="3"/>
      <c r="N1371" s="3"/>
      <c r="O1371" s="3"/>
      <c r="P1371" s="3"/>
      <c r="Q1371" s="3" t="s">
        <v>335</v>
      </c>
      <c r="R1371" s="3"/>
      <c r="S1371" s="3" t="str">
        <f>IF(H1371="","",$B$2&amp;G1371&amp;$B$2&amp;$B$1&amp;H1371)</f>
        <v>"AtkPower":0.45</v>
      </c>
      <c r="T1371" s="3" t="str">
        <f>IF(J1371="","",$B$2&amp;I1371&amp;$B$2&amp;$B$1&amp;J1371)</f>
        <v/>
      </c>
      <c r="U1371" s="3" t="str">
        <f>IF(L1371="","",$B$2&amp;K1371&amp;$B$2&amp;$B$1&amp;L1371)</f>
        <v/>
      </c>
      <c r="V1371" s="3" t="str">
        <f>IF(N1371="","",$B$2&amp;M1371&amp;$B$2&amp;$B$1&amp;N1371)</f>
        <v/>
      </c>
      <c r="W1371" s="3" t="str">
        <f>IF(P1371="","",$B$2&amp;O1371&amp;$B$2&amp;$B$1&amp;P1371)</f>
        <v/>
      </c>
      <c r="X1371" s="3" t="str">
        <f>IF(R1371="","",$B$2&amp;Q1371&amp;$B$2&amp;$B$1&amp;R1371)</f>
        <v/>
      </c>
      <c r="Y1371" s="3" t="str">
        <f t="shared" si="420"/>
        <v>{"AtkPower":0.45}</v>
      </c>
      <c r="Z1371" s="11" t="s">
        <v>716</v>
      </c>
      <c r="AA1371" s="11" t="str">
        <f t="shared" si="412"/>
        <v>向队友投掷医疗包，为&lt;c=A6EC41&gt;2&lt;/c&gt;名队友恢复&lt;q=attr_atk&gt;&lt;c=A6EC41&gt;45%&lt;/c&gt;生命值</v>
      </c>
      <c r="AB1371" s="11"/>
      <c r="AC1371" s="11"/>
      <c r="AD1371" s="11"/>
      <c r="AE1371" s="11"/>
      <c r="AF1371" s="11"/>
      <c r="AG1371" s="11"/>
      <c r="AH1371" s="11"/>
      <c r="AI1371" s="11"/>
      <c r="AJ1371" s="11" t="s">
        <v>717</v>
      </c>
      <c r="AK1371" s="11" t="str">
        <f>$B$6</f>
        <v>&lt;c=A6EC41&gt;</v>
      </c>
      <c r="AL1371" s="12">
        <v>2</v>
      </c>
      <c r="AM1371" s="11" t="s">
        <v>298</v>
      </c>
      <c r="AN1371" s="11" t="s">
        <v>718</v>
      </c>
      <c r="AO1371" s="11" t="str">
        <f>$B$8&amp;$B$6</f>
        <v>&lt;q=attr_atk&gt;&lt;c=A6EC41&gt;</v>
      </c>
      <c r="AP1371" s="11" t="str">
        <f>ROUND($H1371*100,2)&amp;"%"</f>
        <v>45%</v>
      </c>
      <c r="AQ1371" s="11" t="s">
        <v>298</v>
      </c>
      <c r="AR1371" s="11" t="s">
        <v>584</v>
      </c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 t="str">
        <f t="shared" si="421"/>
        <v>向队友投掷医疗包</v>
      </c>
      <c r="BQ1371" s="11" t="str">
        <f t="shared" si="411"/>
        <v>向队友投掷医疗包，为&lt;c=A6EC41&gt;2&lt;/c&gt;名队友恢复&lt;q=attr_atk&gt;&lt;c=A6EC41&gt;45%&lt;/c&gt;生命值</v>
      </c>
      <c r="BR1371" s="1">
        <f t="shared" si="424"/>
        <v>1</v>
      </c>
      <c r="BS1371" s="1">
        <f t="shared" si="425"/>
        <v>101</v>
      </c>
      <c r="BT1371" s="1">
        <f>COUNTIF($BS$10:BS1371,601)</f>
        <v>29</v>
      </c>
      <c r="BU1371" s="1">
        <f t="shared" si="426"/>
        <v>1</v>
      </c>
    </row>
    <row r="1372" spans="2:73">
      <c r="B1372" s="1" t="str">
        <f t="shared" si="422"/>
        <v>SkillDescBrief4101001</v>
      </c>
      <c r="C1372" s="1" t="str">
        <f t="shared" si="423"/>
        <v>SkillDescDetail410100102</v>
      </c>
      <c r="D1372" s="3">
        <v>410100102</v>
      </c>
      <c r="E1372" s="3">
        <v>4101001</v>
      </c>
      <c r="F1372" s="3">
        <v>2</v>
      </c>
      <c r="G1372" s="3" t="s">
        <v>332</v>
      </c>
      <c r="H1372" s="3">
        <v>0.5</v>
      </c>
      <c r="I1372" s="3" t="s">
        <v>333</v>
      </c>
      <c r="J1372" s="3"/>
      <c r="K1372" s="3" t="s">
        <v>334</v>
      </c>
      <c r="L1372" s="3"/>
      <c r="M1372" s="3"/>
      <c r="N1372" s="3"/>
      <c r="O1372" s="3"/>
      <c r="P1372" s="3"/>
      <c r="Q1372" s="3" t="s">
        <v>335</v>
      </c>
      <c r="R1372" s="3"/>
      <c r="S1372" s="3" t="str">
        <f>IF(H1372="","",$B$2&amp;G1372&amp;$B$2&amp;$B$1&amp;H1372)</f>
        <v>"AtkPower":0.5</v>
      </c>
      <c r="T1372" s="3" t="str">
        <f>IF(J1372="","",$B$2&amp;I1372&amp;$B$2&amp;$B$1&amp;J1372)</f>
        <v/>
      </c>
      <c r="U1372" s="3" t="str">
        <f>IF(L1372="","",$B$2&amp;K1372&amp;$B$2&amp;$B$1&amp;L1372)</f>
        <v/>
      </c>
      <c r="V1372" s="3" t="str">
        <f>IF(N1372="","",$B$2&amp;M1372&amp;$B$2&amp;$B$1&amp;N1372)</f>
        <v/>
      </c>
      <c r="W1372" s="3" t="str">
        <f>IF(P1372="","",$B$2&amp;O1372&amp;$B$2&amp;$B$1&amp;P1372)</f>
        <v/>
      </c>
      <c r="X1372" s="3" t="str">
        <f>IF(R1372="","",$B$2&amp;Q1372&amp;$B$2&amp;$B$1&amp;R1372)</f>
        <v/>
      </c>
      <c r="Y1372" s="3" t="str">
        <f t="shared" si="420"/>
        <v>{"AtkPower":0.5}</v>
      </c>
      <c r="Z1372" s="11" t="s">
        <v>716</v>
      </c>
      <c r="AA1372" s="11" t="str">
        <f t="shared" si="412"/>
        <v>2级：恢复的生命提升&lt;q=attr_atk&gt;&lt;c=A6EC41&gt;50%&lt;/c&gt;</v>
      </c>
      <c r="AB1372" s="11"/>
      <c r="AC1372" s="11"/>
      <c r="AD1372" s="11">
        <v>2</v>
      </c>
      <c r="AE1372" s="11"/>
      <c r="AF1372" s="11" t="s">
        <v>345</v>
      </c>
      <c r="AG1372" s="11"/>
      <c r="AH1372" s="11"/>
      <c r="AI1372" s="11"/>
      <c r="AJ1372" s="11" t="s">
        <v>719</v>
      </c>
      <c r="AK1372" s="11" t="str">
        <f t="shared" ref="AK1372:AK1375" si="429">$B$8&amp;$B$6</f>
        <v>&lt;q=attr_atk&gt;&lt;c=A6EC41&gt;</v>
      </c>
      <c r="AL1372" s="11" t="str">
        <f t="shared" ref="AL1372:AL1375" si="430">ROUND($H1372*100,2)&amp;"%"</f>
        <v>50%</v>
      </c>
      <c r="AM1372" s="11" t="s">
        <v>298</v>
      </c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 t="str">
        <f t="shared" si="421"/>
        <v>向队友投掷医疗包</v>
      </c>
      <c r="BQ1372" s="11" t="str">
        <f t="shared" si="411"/>
        <v>2级：恢复的生命提升&lt;q=attr_atk&gt;&lt;c=A6EC41&gt;50%&lt;/c&gt;</v>
      </c>
      <c r="BR1372" s="1">
        <f t="shared" si="424"/>
        <v>1</v>
      </c>
      <c r="BS1372" s="1">
        <f t="shared" si="425"/>
        <v>102</v>
      </c>
      <c r="BT1372" s="1">
        <f>COUNTIF($BS$10:BS1372,601)</f>
        <v>29</v>
      </c>
      <c r="BU1372" s="1">
        <f t="shared" si="426"/>
        <v>1</v>
      </c>
    </row>
    <row r="1373" spans="2:73">
      <c r="B1373" s="1" t="str">
        <f t="shared" si="422"/>
        <v>SkillDescBrief4101001</v>
      </c>
      <c r="C1373" s="1" t="str">
        <f t="shared" si="423"/>
        <v>SkillDescDetail410100103</v>
      </c>
      <c r="D1373" s="3">
        <v>410100103</v>
      </c>
      <c r="E1373" s="3">
        <v>4101001</v>
      </c>
      <c r="F1373" s="3">
        <v>3</v>
      </c>
      <c r="G1373" s="3" t="s">
        <v>332</v>
      </c>
      <c r="H1373" s="3">
        <f ca="1">ROUND(_xlfn.XLOOKUP($F1373,$D$1:$D$5,$E$1:$E$5)*OFFSET(H1373,5-F1373,0)/0.05,0)*0.05</f>
        <v>0.55</v>
      </c>
      <c r="I1373" s="3" t="s">
        <v>333</v>
      </c>
      <c r="J1373" s="3"/>
      <c r="K1373" s="3" t="s">
        <v>334</v>
      </c>
      <c r="L1373" s="3"/>
      <c r="M1373" s="3"/>
      <c r="N1373" s="3"/>
      <c r="O1373" s="3"/>
      <c r="P1373" s="3"/>
      <c r="Q1373" s="3" t="s">
        <v>335</v>
      </c>
      <c r="R1373" s="3"/>
      <c r="S1373" s="3" t="str">
        <f ca="1">IF(H1373="","",$B$2&amp;G1373&amp;$B$2&amp;$B$1&amp;H1373)</f>
        <v>"AtkPower":0.55</v>
      </c>
      <c r="T1373" s="3" t="str">
        <f>IF(J1373="","",$B$2&amp;I1373&amp;$B$2&amp;$B$1&amp;J1373)</f>
        <v/>
      </c>
      <c r="U1373" s="3" t="str">
        <f>IF(L1373="","",$B$2&amp;K1373&amp;$B$2&amp;$B$1&amp;L1373)</f>
        <v/>
      </c>
      <c r="V1373" s="3" t="str">
        <f>IF(N1373="","",$B$2&amp;M1373&amp;$B$2&amp;$B$1&amp;N1373)</f>
        <v/>
      </c>
      <c r="W1373" s="3" t="str">
        <f>IF(P1373="","",$B$2&amp;O1373&amp;$B$2&amp;$B$1&amp;P1373)</f>
        <v/>
      </c>
      <c r="X1373" s="3" t="str">
        <f>IF(R1373="","",$B$2&amp;Q1373&amp;$B$2&amp;$B$1&amp;R1373)</f>
        <v/>
      </c>
      <c r="Y1373" s="3" t="str">
        <f ca="1" t="shared" si="420"/>
        <v>{"AtkPower":0.55}</v>
      </c>
      <c r="Z1373" s="11" t="s">
        <v>716</v>
      </c>
      <c r="AA1373" s="11" t="str">
        <f ca="1" t="shared" si="412"/>
        <v>3级：恢复的生命提升&lt;q=attr_atk&gt;&lt;c=A6EC41&gt;55%&lt;/c&gt;</v>
      </c>
      <c r="AB1373" s="11"/>
      <c r="AC1373" s="11"/>
      <c r="AD1373" s="11">
        <v>3</v>
      </c>
      <c r="AE1373" s="11"/>
      <c r="AF1373" s="11" t="s">
        <v>345</v>
      </c>
      <c r="AG1373" s="11"/>
      <c r="AH1373" s="11"/>
      <c r="AI1373" s="11"/>
      <c r="AJ1373" s="11" t="s">
        <v>719</v>
      </c>
      <c r="AK1373" s="11" t="str">
        <f t="shared" si="429"/>
        <v>&lt;q=attr_atk&gt;&lt;c=A6EC41&gt;</v>
      </c>
      <c r="AL1373" s="11" t="str">
        <f ca="1" t="shared" si="430"/>
        <v>55%</v>
      </c>
      <c r="AM1373" s="11" t="s">
        <v>298</v>
      </c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 t="str">
        <f t="shared" si="421"/>
        <v>向队友投掷医疗包</v>
      </c>
      <c r="BQ1373" s="11" t="str">
        <f ca="1" t="shared" si="411"/>
        <v>3级：恢复的生命提升&lt;q=attr_atk&gt;&lt;c=A6EC41&gt;55%&lt;/c&gt;</v>
      </c>
      <c r="BR1373" s="1">
        <f t="shared" si="424"/>
        <v>1</v>
      </c>
      <c r="BS1373" s="1">
        <f t="shared" si="425"/>
        <v>103</v>
      </c>
      <c r="BT1373" s="1">
        <f>COUNTIF($BS$10:BS1373,601)</f>
        <v>29</v>
      </c>
      <c r="BU1373" s="1">
        <f t="shared" si="426"/>
        <v>1</v>
      </c>
    </row>
    <row r="1374" spans="2:73">
      <c r="B1374" s="1" t="str">
        <f t="shared" si="422"/>
        <v>SkillDescBrief4101001</v>
      </c>
      <c r="C1374" s="1" t="str">
        <f t="shared" si="423"/>
        <v>SkillDescDetail410100104</v>
      </c>
      <c r="D1374" s="3">
        <v>410100104</v>
      </c>
      <c r="E1374" s="3">
        <v>4101001</v>
      </c>
      <c r="F1374" s="3">
        <v>4</v>
      </c>
      <c r="G1374" s="3" t="s">
        <v>332</v>
      </c>
      <c r="H1374" s="3">
        <f ca="1">ROUND(_xlfn.XLOOKUP($F1374,$D$1:$D$5,$E$1:$E$5)*OFFSET(H1374,5-F1374,0)/0.05,0)*0.05</f>
        <v>0.65</v>
      </c>
      <c r="I1374" s="3" t="s">
        <v>333</v>
      </c>
      <c r="J1374" s="3"/>
      <c r="K1374" s="3" t="s">
        <v>334</v>
      </c>
      <c r="L1374" s="3"/>
      <c r="M1374" s="3"/>
      <c r="N1374" s="3"/>
      <c r="O1374" s="3"/>
      <c r="P1374" s="3"/>
      <c r="Q1374" s="3" t="s">
        <v>335</v>
      </c>
      <c r="R1374" s="3"/>
      <c r="S1374" s="3" t="str">
        <f ca="1">IF(H1374="","",$B$2&amp;G1374&amp;$B$2&amp;$B$1&amp;H1374)</f>
        <v>"AtkPower":0.65</v>
      </c>
      <c r="T1374" s="3" t="str">
        <f>IF(J1374="","",$B$2&amp;I1374&amp;$B$2&amp;$B$1&amp;J1374)</f>
        <v/>
      </c>
      <c r="U1374" s="3" t="str">
        <f>IF(L1374="","",$B$2&amp;K1374&amp;$B$2&amp;$B$1&amp;L1374)</f>
        <v/>
      </c>
      <c r="V1374" s="3" t="str">
        <f>IF(N1374="","",$B$2&amp;M1374&amp;$B$2&amp;$B$1&amp;N1374)</f>
        <v/>
      </c>
      <c r="W1374" s="3" t="str">
        <f>IF(P1374="","",$B$2&amp;O1374&amp;$B$2&amp;$B$1&amp;P1374)</f>
        <v/>
      </c>
      <c r="X1374" s="3" t="str">
        <f>IF(R1374="","",$B$2&amp;Q1374&amp;$B$2&amp;$B$1&amp;R1374)</f>
        <v/>
      </c>
      <c r="Y1374" s="3" t="str">
        <f ca="1" t="shared" si="420"/>
        <v>{"AtkPower":0.65}</v>
      </c>
      <c r="Z1374" s="11" t="s">
        <v>716</v>
      </c>
      <c r="AA1374" s="11" t="str">
        <f ca="1" t="shared" si="412"/>
        <v>4级：恢复的生命提升&lt;q=attr_atk&gt;&lt;c=A6EC41&gt;65%&lt;/c&gt;</v>
      </c>
      <c r="AB1374" s="11"/>
      <c r="AC1374" s="11"/>
      <c r="AD1374" s="11">
        <v>4</v>
      </c>
      <c r="AE1374" s="11"/>
      <c r="AF1374" s="11" t="s">
        <v>345</v>
      </c>
      <c r="AG1374" s="11"/>
      <c r="AH1374" s="11"/>
      <c r="AI1374" s="11"/>
      <c r="AJ1374" s="11" t="s">
        <v>719</v>
      </c>
      <c r="AK1374" s="11" t="str">
        <f t="shared" si="429"/>
        <v>&lt;q=attr_atk&gt;&lt;c=A6EC41&gt;</v>
      </c>
      <c r="AL1374" s="11" t="str">
        <f ca="1" t="shared" si="430"/>
        <v>65%</v>
      </c>
      <c r="AM1374" s="11" t="s">
        <v>298</v>
      </c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 t="str">
        <f t="shared" si="421"/>
        <v>向队友投掷医疗包</v>
      </c>
      <c r="BQ1374" s="11" t="str">
        <f ca="1" t="shared" si="411"/>
        <v>4级：恢复的生命提升&lt;q=attr_atk&gt;&lt;c=A6EC41&gt;65%&lt;/c&gt;</v>
      </c>
      <c r="BR1374" s="1">
        <f t="shared" si="424"/>
        <v>1</v>
      </c>
      <c r="BS1374" s="1">
        <f t="shared" si="425"/>
        <v>104</v>
      </c>
      <c r="BT1374" s="1">
        <f>COUNTIF($BS$10:BS1374,601)</f>
        <v>29</v>
      </c>
      <c r="BU1374" s="1">
        <f t="shared" si="426"/>
        <v>1</v>
      </c>
    </row>
    <row r="1375" spans="2:73">
      <c r="B1375" s="1" t="str">
        <f t="shared" si="422"/>
        <v>SkillDescBrief4101001</v>
      </c>
      <c r="C1375" s="1" t="str">
        <f t="shared" si="423"/>
        <v>SkillDescDetail410100105</v>
      </c>
      <c r="D1375" s="3">
        <v>410100105</v>
      </c>
      <c r="E1375" s="3">
        <v>4101001</v>
      </c>
      <c r="F1375" s="3">
        <v>5</v>
      </c>
      <c r="G1375" s="3" t="s">
        <v>332</v>
      </c>
      <c r="H1375" s="3">
        <v>0.7</v>
      </c>
      <c r="I1375" s="3" t="s">
        <v>333</v>
      </c>
      <c r="J1375" s="3"/>
      <c r="K1375" s="3" t="s">
        <v>334</v>
      </c>
      <c r="L1375" s="3"/>
      <c r="M1375" s="3"/>
      <c r="N1375" s="3"/>
      <c r="O1375" s="3"/>
      <c r="P1375" s="3"/>
      <c r="Q1375" s="3" t="s">
        <v>335</v>
      </c>
      <c r="R1375" s="3"/>
      <c r="S1375" s="3" t="str">
        <f>IF(H1375="","",$B$2&amp;G1375&amp;$B$2&amp;$B$1&amp;H1375)</f>
        <v>"AtkPower":0.7</v>
      </c>
      <c r="T1375" s="3" t="str">
        <f>IF(J1375="","",$B$2&amp;I1375&amp;$B$2&amp;$B$1&amp;J1375)</f>
        <v/>
      </c>
      <c r="U1375" s="3" t="str">
        <f>IF(L1375="","",$B$2&amp;K1375&amp;$B$2&amp;$B$1&amp;L1375)</f>
        <v/>
      </c>
      <c r="V1375" s="3" t="str">
        <f>IF(N1375="","",$B$2&amp;M1375&amp;$B$2&amp;$B$1&amp;N1375)</f>
        <v/>
      </c>
      <c r="W1375" s="3" t="str">
        <f>IF(P1375="","",$B$2&amp;O1375&amp;$B$2&amp;$B$1&amp;P1375)</f>
        <v/>
      </c>
      <c r="X1375" s="3" t="str">
        <f>IF(R1375="","",$B$2&amp;Q1375&amp;$B$2&amp;$B$1&amp;R1375)</f>
        <v/>
      </c>
      <c r="Y1375" s="3" t="str">
        <f t="shared" si="420"/>
        <v>{"AtkPower":0.7}</v>
      </c>
      <c r="Z1375" s="11" t="s">
        <v>716</v>
      </c>
      <c r="AA1375" s="11" t="str">
        <f t="shared" si="412"/>
        <v>5级：恢复的生命提升&lt;q=attr_atk&gt;&lt;c=A6EC41&gt;70%&lt;/c&gt;</v>
      </c>
      <c r="AB1375" s="11"/>
      <c r="AC1375" s="11"/>
      <c r="AD1375" s="11">
        <v>5</v>
      </c>
      <c r="AE1375" s="11"/>
      <c r="AF1375" s="11" t="s">
        <v>345</v>
      </c>
      <c r="AG1375" s="11"/>
      <c r="AH1375" s="11"/>
      <c r="AI1375" s="11"/>
      <c r="AJ1375" s="11" t="s">
        <v>719</v>
      </c>
      <c r="AK1375" s="11" t="str">
        <f t="shared" si="429"/>
        <v>&lt;q=attr_atk&gt;&lt;c=A6EC41&gt;</v>
      </c>
      <c r="AL1375" s="11" t="str">
        <f t="shared" si="430"/>
        <v>70%</v>
      </c>
      <c r="AM1375" s="11" t="s">
        <v>298</v>
      </c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 t="str">
        <f t="shared" si="421"/>
        <v>向队友投掷医疗包</v>
      </c>
      <c r="BQ1375" s="11" t="str">
        <f t="shared" si="411"/>
        <v>5级：恢复的生命提升&lt;q=attr_atk&gt;&lt;c=A6EC41&gt;70%&lt;/c&gt;</v>
      </c>
      <c r="BR1375" s="1">
        <f t="shared" si="424"/>
        <v>1</v>
      </c>
      <c r="BS1375" s="1">
        <f t="shared" si="425"/>
        <v>105</v>
      </c>
      <c r="BT1375" s="1">
        <f>COUNTIF($BS$10:BS1375,601)</f>
        <v>29</v>
      </c>
      <c r="BU1375" s="1">
        <f t="shared" si="426"/>
        <v>1</v>
      </c>
    </row>
    <row r="1376" spans="2:73">
      <c r="B1376" s="1" t="str">
        <f t="shared" si="422"/>
        <v>SkillDescBrief// 大招</v>
      </c>
      <c r="C1376" s="1" t="str">
        <f t="shared" si="423"/>
        <v>SkillDescDetail// 大招</v>
      </c>
      <c r="D1376" s="7" t="s">
        <v>199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 t="str">
        <f t="shared" si="420"/>
        <v/>
      </c>
      <c r="Z1376" s="10" t="s">
        <v>336</v>
      </c>
      <c r="AA1376" s="10" t="str">
        <f t="shared" si="412"/>
        <v/>
      </c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 t="str">
        <f t="shared" si="421"/>
        <v/>
      </c>
      <c r="BQ1376" s="10" t="str">
        <f t="shared" si="411"/>
        <v/>
      </c>
      <c r="BR1376" s="1">
        <f t="shared" si="424"/>
        <v>0</v>
      </c>
      <c r="BS1376" s="1">
        <f t="shared" si="425"/>
        <v>0</v>
      </c>
      <c r="BT1376" s="1">
        <f>COUNTIF($BS$10:BS1376,601)</f>
        <v>29</v>
      </c>
      <c r="BU1376" s="1">
        <f t="shared" si="426"/>
        <v>1</v>
      </c>
    </row>
    <row r="1377" spans="2:73">
      <c r="B1377" s="1" t="str">
        <f t="shared" si="422"/>
        <v>SkillDescBrief4101002</v>
      </c>
      <c r="C1377" s="1" t="str">
        <f t="shared" si="423"/>
        <v>SkillDescDetail410100201</v>
      </c>
      <c r="D1377" s="3">
        <v>410100201</v>
      </c>
      <c r="E1377" s="3">
        <v>4101002</v>
      </c>
      <c r="F1377" s="3">
        <v>1</v>
      </c>
      <c r="G1377" s="3" t="s">
        <v>332</v>
      </c>
      <c r="H1377" s="3">
        <f ca="1">ROUND(_xlfn.XLOOKUP($F1377,$D$1:$D$5,$E$1:$E$5)*OFFSET(H1377,5-F1377,0)/0.05,0)*0.05</f>
        <v>0.9</v>
      </c>
      <c r="I1377" s="3" t="s">
        <v>333</v>
      </c>
      <c r="J1377" s="3"/>
      <c r="K1377" s="3" t="s">
        <v>334</v>
      </c>
      <c r="L1377" s="3"/>
      <c r="M1377" s="3"/>
      <c r="N1377" s="3"/>
      <c r="O1377" s="3"/>
      <c r="P1377" s="3"/>
      <c r="Q1377" s="3" t="s">
        <v>335</v>
      </c>
      <c r="R1377" s="3"/>
      <c r="S1377" s="3" t="str">
        <f ca="1">IF(H1377="","",$B$2&amp;G1377&amp;$B$2&amp;$B$1&amp;H1377)</f>
        <v>"AtkPower":0.9</v>
      </c>
      <c r="T1377" s="3" t="str">
        <f>IF(J1377="","",$B$2&amp;I1377&amp;$B$2&amp;$B$1&amp;J1377)</f>
        <v/>
      </c>
      <c r="U1377" s="3" t="str">
        <f>IF(L1377="","",$B$2&amp;K1377&amp;$B$2&amp;$B$1&amp;L1377)</f>
        <v/>
      </c>
      <c r="V1377" s="3" t="str">
        <f>IF(N1377="","",$B$2&amp;M1377&amp;$B$2&amp;$B$1&amp;N1377)</f>
        <v/>
      </c>
      <c r="W1377" s="3" t="str">
        <f>IF(P1377="","",$B$2&amp;O1377&amp;$B$2&amp;$B$1&amp;P1377)</f>
        <v/>
      </c>
      <c r="X1377" s="3" t="str">
        <f>IF(R1377="","",$B$2&amp;Q1377&amp;$B$2&amp;$B$1&amp;R1377)</f>
        <v/>
      </c>
      <c r="Y1377" s="3" t="str">
        <f ca="1" t="shared" si="420"/>
        <v>{"AtkPower":0.9}</v>
      </c>
      <c r="Z1377" s="11" t="s">
        <v>720</v>
      </c>
      <c r="AA1377" s="11" t="str">
        <f ca="1" t="shared" si="412"/>
        <v>进入火力全开模式，持续投掷&lt;c=A6EC41&gt;4&lt;/c&gt;波医疗包，每波为所有队友恢复&lt;q=attr_atk&gt;&lt;c=A6EC41&gt;90%&lt;/c&gt;生命值</v>
      </c>
      <c r="AB1377" s="11"/>
      <c r="AC1377" s="11"/>
      <c r="AD1377" s="11"/>
      <c r="AE1377" s="11"/>
      <c r="AF1377" s="11"/>
      <c r="AG1377" s="11"/>
      <c r="AH1377" s="11"/>
      <c r="AI1377" s="11"/>
      <c r="AJ1377" s="11" t="s">
        <v>721</v>
      </c>
      <c r="AK1377" s="11" t="str">
        <f t="shared" ref="AK1377:AK1381" si="431">$B$8&amp;$B$6</f>
        <v>&lt;q=attr_atk&gt;&lt;c=A6EC41&gt;</v>
      </c>
      <c r="AL1377" s="11" t="str">
        <f ca="1" t="shared" ref="AL1377:AL1381" si="432">ROUND($H1377*100,2)&amp;"%"</f>
        <v>90%</v>
      </c>
      <c r="AM1377" s="11" t="s">
        <v>298</v>
      </c>
      <c r="AN1377" s="11" t="s">
        <v>584</v>
      </c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 t="str">
        <f t="shared" si="421"/>
        <v>进入火力全开模式，持续投掷医疗包</v>
      </c>
      <c r="BQ1377" s="11" t="str">
        <f ca="1" t="shared" ref="BQ1377:BQ1440" si="433">AA1377</f>
        <v>进入火力全开模式，持续投掷&lt;c=A6EC41&gt;4&lt;/c&gt;波医疗包，每波为所有队友恢复&lt;q=attr_atk&gt;&lt;c=A6EC41&gt;90%&lt;/c&gt;生命值</v>
      </c>
      <c r="BR1377" s="1">
        <f t="shared" si="424"/>
        <v>2</v>
      </c>
      <c r="BS1377" s="1">
        <f t="shared" si="425"/>
        <v>201</v>
      </c>
      <c r="BT1377" s="1">
        <f>COUNTIF($BS$10:BS1377,601)</f>
        <v>29</v>
      </c>
      <c r="BU1377" s="1">
        <f t="shared" si="426"/>
        <v>1</v>
      </c>
    </row>
    <row r="1378" spans="2:73">
      <c r="B1378" s="1" t="str">
        <f t="shared" si="422"/>
        <v>SkillDescBrief4101002</v>
      </c>
      <c r="C1378" s="1" t="str">
        <f t="shared" si="423"/>
        <v>SkillDescDetail410100202</v>
      </c>
      <c r="D1378" s="3">
        <v>410100202</v>
      </c>
      <c r="E1378" s="3">
        <v>4101002</v>
      </c>
      <c r="F1378" s="3">
        <v>2</v>
      </c>
      <c r="G1378" s="3" t="s">
        <v>332</v>
      </c>
      <c r="H1378" s="3">
        <f ca="1">ROUND(_xlfn.XLOOKUP($F1378,$D$1:$D$5,$E$1:$E$5)*OFFSET(H1378,5-F1378,0)/0.05,0)*0.05</f>
        <v>0.95</v>
      </c>
      <c r="I1378" s="3" t="s">
        <v>333</v>
      </c>
      <c r="J1378" s="3"/>
      <c r="K1378" s="3" t="s">
        <v>334</v>
      </c>
      <c r="L1378" s="3"/>
      <c r="M1378" s="3"/>
      <c r="N1378" s="3"/>
      <c r="O1378" s="3"/>
      <c r="P1378" s="3"/>
      <c r="Q1378" s="3" t="s">
        <v>335</v>
      </c>
      <c r="R1378" s="3"/>
      <c r="S1378" s="3" t="str">
        <f ca="1">IF(H1378="","",$B$2&amp;G1378&amp;$B$2&amp;$B$1&amp;H1378)</f>
        <v>"AtkPower":0.95</v>
      </c>
      <c r="T1378" s="3" t="str">
        <f>IF(J1378="","",$B$2&amp;I1378&amp;$B$2&amp;$B$1&amp;J1378)</f>
        <v/>
      </c>
      <c r="U1378" s="3" t="str">
        <f>IF(L1378="","",$B$2&amp;K1378&amp;$B$2&amp;$B$1&amp;L1378)</f>
        <v/>
      </c>
      <c r="V1378" s="3" t="str">
        <f>IF(N1378="","",$B$2&amp;M1378&amp;$B$2&amp;$B$1&amp;N1378)</f>
        <v/>
      </c>
      <c r="W1378" s="3" t="str">
        <f>IF(P1378="","",$B$2&amp;O1378&amp;$B$2&amp;$B$1&amp;P1378)</f>
        <v/>
      </c>
      <c r="X1378" s="3" t="str">
        <f>IF(R1378="","",$B$2&amp;Q1378&amp;$B$2&amp;$B$1&amp;R1378)</f>
        <v/>
      </c>
      <c r="Y1378" s="3" t="str">
        <f ca="1" t="shared" si="420"/>
        <v>{"AtkPower":0.95}</v>
      </c>
      <c r="Z1378" s="11" t="s">
        <v>720</v>
      </c>
      <c r="AA1378" s="11" t="str">
        <f ca="1" t="shared" si="412"/>
        <v>2级：恢复的生命提升&lt;q=attr_atk&gt;&lt;c=A6EC41&gt;95%&lt;/c&gt;</v>
      </c>
      <c r="AB1378" s="11"/>
      <c r="AC1378" s="11"/>
      <c r="AD1378" s="11">
        <v>2</v>
      </c>
      <c r="AE1378" s="11"/>
      <c r="AF1378" s="11" t="s">
        <v>345</v>
      </c>
      <c r="AG1378" s="11"/>
      <c r="AH1378" s="11"/>
      <c r="AI1378" s="11"/>
      <c r="AJ1378" s="11" t="s">
        <v>719</v>
      </c>
      <c r="AK1378" s="11" t="str">
        <f t="shared" si="431"/>
        <v>&lt;q=attr_atk&gt;&lt;c=A6EC41&gt;</v>
      </c>
      <c r="AL1378" s="11" t="str">
        <f ca="1" t="shared" si="432"/>
        <v>95%</v>
      </c>
      <c r="AM1378" s="11" t="s">
        <v>298</v>
      </c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 t="str">
        <f t="shared" si="421"/>
        <v>进入火力全开模式，持续投掷医疗包</v>
      </c>
      <c r="BQ1378" s="11" t="str">
        <f ca="1" t="shared" si="433"/>
        <v>2级：恢复的生命提升&lt;q=attr_atk&gt;&lt;c=A6EC41&gt;95%&lt;/c&gt;</v>
      </c>
      <c r="BR1378" s="1">
        <f t="shared" si="424"/>
        <v>2</v>
      </c>
      <c r="BS1378" s="1">
        <f t="shared" si="425"/>
        <v>202</v>
      </c>
      <c r="BT1378" s="1">
        <f>COUNTIF($BS$10:BS1378,601)</f>
        <v>29</v>
      </c>
      <c r="BU1378" s="1">
        <f t="shared" si="426"/>
        <v>1</v>
      </c>
    </row>
    <row r="1379" spans="2:73">
      <c r="B1379" s="1" t="str">
        <f t="shared" si="422"/>
        <v>SkillDescBrief4101002</v>
      </c>
      <c r="C1379" s="1" t="str">
        <f t="shared" si="423"/>
        <v>SkillDescDetail410100203</v>
      </c>
      <c r="D1379" s="3">
        <v>410100203</v>
      </c>
      <c r="E1379" s="3">
        <v>4101002</v>
      </c>
      <c r="F1379" s="3">
        <v>3</v>
      </c>
      <c r="G1379" s="3" t="s">
        <v>332</v>
      </c>
      <c r="H1379" s="3">
        <f ca="1">ROUND(_xlfn.XLOOKUP($F1379,$D$1:$D$5,$E$1:$E$5)*OFFSET(H1379,5-F1379,0)/0.05,0)*0.05</f>
        <v>1</v>
      </c>
      <c r="I1379" s="3" t="s">
        <v>333</v>
      </c>
      <c r="J1379" s="3"/>
      <c r="K1379" s="3" t="s">
        <v>334</v>
      </c>
      <c r="L1379" s="3"/>
      <c r="M1379" s="3"/>
      <c r="N1379" s="3"/>
      <c r="O1379" s="3"/>
      <c r="P1379" s="3"/>
      <c r="Q1379" s="3" t="s">
        <v>335</v>
      </c>
      <c r="R1379" s="3"/>
      <c r="S1379" s="3" t="str">
        <f ca="1">IF(H1379="","",$B$2&amp;G1379&amp;$B$2&amp;$B$1&amp;H1379)</f>
        <v>"AtkPower":1</v>
      </c>
      <c r="T1379" s="3" t="str">
        <f>IF(J1379="","",$B$2&amp;I1379&amp;$B$2&amp;$B$1&amp;J1379)</f>
        <v/>
      </c>
      <c r="U1379" s="3" t="str">
        <f>IF(L1379="","",$B$2&amp;K1379&amp;$B$2&amp;$B$1&amp;L1379)</f>
        <v/>
      </c>
      <c r="V1379" s="3" t="str">
        <f>IF(N1379="","",$B$2&amp;M1379&amp;$B$2&amp;$B$1&amp;N1379)</f>
        <v/>
      </c>
      <c r="W1379" s="3" t="str">
        <f>IF(P1379="","",$B$2&amp;O1379&amp;$B$2&amp;$B$1&amp;P1379)</f>
        <v/>
      </c>
      <c r="X1379" s="3" t="str">
        <f>IF(R1379="","",$B$2&amp;Q1379&amp;$B$2&amp;$B$1&amp;R1379)</f>
        <v/>
      </c>
      <c r="Y1379" s="3" t="str">
        <f ca="1" t="shared" si="420"/>
        <v>{"AtkPower":1}</v>
      </c>
      <c r="Z1379" s="11" t="s">
        <v>720</v>
      </c>
      <c r="AA1379" s="11" t="str">
        <f ca="1" t="shared" si="412"/>
        <v>3级：恢复的生命提升&lt;q=attr_atk&gt;&lt;c=A6EC41&gt;100%&lt;/c&gt;</v>
      </c>
      <c r="AB1379" s="11"/>
      <c r="AC1379" s="11"/>
      <c r="AD1379" s="11">
        <v>3</v>
      </c>
      <c r="AE1379" s="11"/>
      <c r="AF1379" s="11" t="s">
        <v>345</v>
      </c>
      <c r="AG1379" s="11"/>
      <c r="AH1379" s="11"/>
      <c r="AI1379" s="11"/>
      <c r="AJ1379" s="11" t="s">
        <v>719</v>
      </c>
      <c r="AK1379" s="11" t="str">
        <f t="shared" si="431"/>
        <v>&lt;q=attr_atk&gt;&lt;c=A6EC41&gt;</v>
      </c>
      <c r="AL1379" s="11" t="str">
        <f ca="1" t="shared" si="432"/>
        <v>100%</v>
      </c>
      <c r="AM1379" s="11" t="s">
        <v>298</v>
      </c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 t="str">
        <f t="shared" si="421"/>
        <v>进入火力全开模式，持续投掷医疗包</v>
      </c>
      <c r="BQ1379" s="11" t="str">
        <f ca="1" t="shared" si="433"/>
        <v>3级：恢复的生命提升&lt;q=attr_atk&gt;&lt;c=A6EC41&gt;100%&lt;/c&gt;</v>
      </c>
      <c r="BR1379" s="1">
        <f t="shared" si="424"/>
        <v>2</v>
      </c>
      <c r="BS1379" s="1">
        <f t="shared" si="425"/>
        <v>203</v>
      </c>
      <c r="BT1379" s="1">
        <f>COUNTIF($BS$10:BS1379,601)</f>
        <v>29</v>
      </c>
      <c r="BU1379" s="1">
        <f t="shared" si="426"/>
        <v>1</v>
      </c>
    </row>
    <row r="1380" spans="2:73">
      <c r="B1380" s="1" t="str">
        <f t="shared" si="422"/>
        <v>SkillDescBrief4101002</v>
      </c>
      <c r="C1380" s="1" t="str">
        <f t="shared" si="423"/>
        <v>SkillDescDetail410100204</v>
      </c>
      <c r="D1380" s="3">
        <v>410100204</v>
      </c>
      <c r="E1380" s="3">
        <v>4101002</v>
      </c>
      <c r="F1380" s="3">
        <v>4</v>
      </c>
      <c r="G1380" s="3" t="s">
        <v>332</v>
      </c>
      <c r="H1380" s="3">
        <f ca="1">ROUND(_xlfn.XLOOKUP($F1380,$D$1:$D$5,$E$1:$E$5)*OFFSET(H1380,5-F1380,0)/0.05,0)*0.05</f>
        <v>1.15</v>
      </c>
      <c r="I1380" s="3" t="s">
        <v>333</v>
      </c>
      <c r="J1380" s="3"/>
      <c r="K1380" s="3" t="s">
        <v>334</v>
      </c>
      <c r="L1380" s="3"/>
      <c r="M1380" s="3"/>
      <c r="N1380" s="3"/>
      <c r="O1380" s="3"/>
      <c r="P1380" s="3"/>
      <c r="Q1380" s="3" t="s">
        <v>335</v>
      </c>
      <c r="R1380" s="3"/>
      <c r="S1380" s="3" t="str">
        <f ca="1">IF(H1380="","",$B$2&amp;G1380&amp;$B$2&amp;$B$1&amp;H1380)</f>
        <v>"AtkPower":1.15</v>
      </c>
      <c r="T1380" s="3" t="str">
        <f>IF(J1380="","",$B$2&amp;I1380&amp;$B$2&amp;$B$1&amp;J1380)</f>
        <v/>
      </c>
      <c r="U1380" s="3" t="str">
        <f>IF(L1380="","",$B$2&amp;K1380&amp;$B$2&amp;$B$1&amp;L1380)</f>
        <v/>
      </c>
      <c r="V1380" s="3" t="str">
        <f>IF(N1380="","",$B$2&amp;M1380&amp;$B$2&amp;$B$1&amp;N1380)</f>
        <v/>
      </c>
      <c r="W1380" s="3" t="str">
        <f>IF(P1380="","",$B$2&amp;O1380&amp;$B$2&amp;$B$1&amp;P1380)</f>
        <v/>
      </c>
      <c r="X1380" s="3" t="str">
        <f>IF(R1380="","",$B$2&amp;Q1380&amp;$B$2&amp;$B$1&amp;R1380)</f>
        <v/>
      </c>
      <c r="Y1380" s="3" t="str">
        <f ca="1" t="shared" si="420"/>
        <v>{"AtkPower":1.15}</v>
      </c>
      <c r="Z1380" s="11" t="s">
        <v>720</v>
      </c>
      <c r="AA1380" s="11" t="str">
        <f ca="1" t="shared" si="412"/>
        <v>4级：恢复的生命提升&lt;q=attr_atk&gt;&lt;c=A6EC41&gt;115%&lt;/c&gt;</v>
      </c>
      <c r="AB1380" s="11"/>
      <c r="AC1380" s="11"/>
      <c r="AD1380" s="11">
        <v>4</v>
      </c>
      <c r="AE1380" s="11"/>
      <c r="AF1380" s="11" t="s">
        <v>345</v>
      </c>
      <c r="AG1380" s="11"/>
      <c r="AH1380" s="11"/>
      <c r="AI1380" s="11"/>
      <c r="AJ1380" s="11" t="s">
        <v>719</v>
      </c>
      <c r="AK1380" s="11" t="str">
        <f t="shared" si="431"/>
        <v>&lt;q=attr_atk&gt;&lt;c=A6EC41&gt;</v>
      </c>
      <c r="AL1380" s="11" t="str">
        <f ca="1" t="shared" si="432"/>
        <v>115%</v>
      </c>
      <c r="AM1380" s="11" t="s">
        <v>298</v>
      </c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 t="str">
        <f t="shared" si="421"/>
        <v>进入火力全开模式，持续投掷医疗包</v>
      </c>
      <c r="BQ1380" s="11" t="str">
        <f ca="1" t="shared" si="433"/>
        <v>4级：恢复的生命提升&lt;q=attr_atk&gt;&lt;c=A6EC41&gt;115%&lt;/c&gt;</v>
      </c>
      <c r="BR1380" s="1">
        <f t="shared" si="424"/>
        <v>2</v>
      </c>
      <c r="BS1380" s="1">
        <f t="shared" si="425"/>
        <v>204</v>
      </c>
      <c r="BT1380" s="1">
        <f>COUNTIF($BS$10:BS1380,601)</f>
        <v>29</v>
      </c>
      <c r="BU1380" s="1">
        <f t="shared" si="426"/>
        <v>1</v>
      </c>
    </row>
    <row r="1381" spans="2:73">
      <c r="B1381" s="1" t="str">
        <f t="shared" si="422"/>
        <v>SkillDescBrief4101002</v>
      </c>
      <c r="C1381" s="1" t="str">
        <f t="shared" si="423"/>
        <v>SkillDescDetail410100205</v>
      </c>
      <c r="D1381" s="3">
        <v>410100205</v>
      </c>
      <c r="E1381" s="3">
        <v>4101002</v>
      </c>
      <c r="F1381" s="3">
        <v>5</v>
      </c>
      <c r="G1381" s="3" t="s">
        <v>332</v>
      </c>
      <c r="H1381" s="3">
        <v>1.25</v>
      </c>
      <c r="I1381" s="3" t="s">
        <v>333</v>
      </c>
      <c r="J1381" s="3"/>
      <c r="K1381" s="3" t="s">
        <v>334</v>
      </c>
      <c r="L1381" s="3"/>
      <c r="M1381" s="3"/>
      <c r="N1381" s="3"/>
      <c r="O1381" s="3"/>
      <c r="P1381" s="3"/>
      <c r="Q1381" s="3" t="s">
        <v>335</v>
      </c>
      <c r="R1381" s="3"/>
      <c r="S1381" s="3" t="str">
        <f>IF(H1381="","",$B$2&amp;G1381&amp;$B$2&amp;$B$1&amp;H1381)</f>
        <v>"AtkPower":1.25</v>
      </c>
      <c r="T1381" s="3" t="str">
        <f>IF(J1381="","",$B$2&amp;I1381&amp;$B$2&amp;$B$1&amp;J1381)</f>
        <v/>
      </c>
      <c r="U1381" s="3" t="str">
        <f>IF(L1381="","",$B$2&amp;K1381&amp;$B$2&amp;$B$1&amp;L1381)</f>
        <v/>
      </c>
      <c r="V1381" s="3" t="str">
        <f>IF(N1381="","",$B$2&amp;M1381&amp;$B$2&amp;$B$1&amp;N1381)</f>
        <v/>
      </c>
      <c r="W1381" s="3" t="str">
        <f>IF(P1381="","",$B$2&amp;O1381&amp;$B$2&amp;$B$1&amp;P1381)</f>
        <v/>
      </c>
      <c r="X1381" s="3" t="str">
        <f>IF(R1381="","",$B$2&amp;Q1381&amp;$B$2&amp;$B$1&amp;R1381)</f>
        <v/>
      </c>
      <c r="Y1381" s="3" t="str">
        <f t="shared" si="420"/>
        <v>{"AtkPower":1.25}</v>
      </c>
      <c r="Z1381" s="11" t="s">
        <v>720</v>
      </c>
      <c r="AA1381" s="11" t="str">
        <f t="shared" si="412"/>
        <v>5级：恢复的生命提升&lt;q=attr_atk&gt;&lt;c=A6EC41&gt;125%&lt;/c&gt;</v>
      </c>
      <c r="AB1381" s="11"/>
      <c r="AC1381" s="11"/>
      <c r="AD1381" s="11">
        <v>5</v>
      </c>
      <c r="AE1381" s="11"/>
      <c r="AF1381" s="11" t="s">
        <v>345</v>
      </c>
      <c r="AG1381" s="11"/>
      <c r="AH1381" s="11"/>
      <c r="AI1381" s="11"/>
      <c r="AJ1381" s="11" t="s">
        <v>719</v>
      </c>
      <c r="AK1381" s="11" t="str">
        <f t="shared" si="431"/>
        <v>&lt;q=attr_atk&gt;&lt;c=A6EC41&gt;</v>
      </c>
      <c r="AL1381" s="11" t="str">
        <f t="shared" si="432"/>
        <v>125%</v>
      </c>
      <c r="AM1381" s="11" t="s">
        <v>298</v>
      </c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 t="str">
        <f t="shared" si="421"/>
        <v>进入火力全开模式，持续投掷医疗包</v>
      </c>
      <c r="BQ1381" s="11" t="str">
        <f t="shared" si="433"/>
        <v>5级：恢复的生命提升&lt;q=attr_atk&gt;&lt;c=A6EC41&gt;125%&lt;/c&gt;</v>
      </c>
      <c r="BR1381" s="1">
        <f t="shared" si="424"/>
        <v>2</v>
      </c>
      <c r="BS1381" s="1">
        <f t="shared" si="425"/>
        <v>205</v>
      </c>
      <c r="BT1381" s="1">
        <f>COUNTIF($BS$10:BS1381,601)</f>
        <v>29</v>
      </c>
      <c r="BU1381" s="1">
        <f t="shared" si="426"/>
        <v>1</v>
      </c>
    </row>
    <row r="1382" spans="2:73">
      <c r="B1382" s="1" t="str">
        <f t="shared" si="422"/>
        <v>SkillDescBrief// 经营被动</v>
      </c>
      <c r="C1382" s="1" t="str">
        <f t="shared" si="423"/>
        <v>SkillDescDetail// 经营被动</v>
      </c>
      <c r="D1382" s="7" t="s">
        <v>71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 t="str">
        <f t="shared" si="420"/>
        <v/>
      </c>
      <c r="Z1382" s="10" t="s">
        <v>336</v>
      </c>
      <c r="AA1382" s="10" t="str">
        <f t="shared" si="412"/>
        <v/>
      </c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 t="str">
        <f t="shared" si="421"/>
        <v/>
      </c>
      <c r="BQ1382" s="10" t="str">
        <f t="shared" si="433"/>
        <v/>
      </c>
      <c r="BR1382" s="1">
        <f t="shared" si="424"/>
        <v>0</v>
      </c>
      <c r="BS1382" s="1">
        <f t="shared" si="425"/>
        <v>0</v>
      </c>
      <c r="BT1382" s="1">
        <f>COUNTIF($BS$10:BS1382,601)</f>
        <v>29</v>
      </c>
      <c r="BU1382" s="1">
        <f t="shared" si="426"/>
        <v>1</v>
      </c>
    </row>
    <row r="1383" spans="2:73">
      <c r="B1383" s="1" t="str">
        <f t="shared" si="422"/>
        <v>SkillDescBrief4101003</v>
      </c>
      <c r="C1383" s="1" t="str">
        <f t="shared" si="423"/>
        <v>SkillDescDetail410100301</v>
      </c>
      <c r="D1383" s="3">
        <v>410100301</v>
      </c>
      <c r="E1383" s="3">
        <v>4101003</v>
      </c>
      <c r="F1383" s="3">
        <v>1</v>
      </c>
      <c r="G1383" s="3" t="s">
        <v>332</v>
      </c>
      <c r="H1383" s="3"/>
      <c r="I1383" s="3" t="s">
        <v>333</v>
      </c>
      <c r="J1383" s="3"/>
      <c r="K1383" s="3" t="s">
        <v>334</v>
      </c>
      <c r="L1383" s="3"/>
      <c r="M1383" s="3"/>
      <c r="N1383" s="3"/>
      <c r="O1383" s="3"/>
      <c r="P1383" s="3"/>
      <c r="Q1383" s="3" t="s">
        <v>335</v>
      </c>
      <c r="R1383" s="3"/>
      <c r="S1383" s="3" t="str">
        <f>IF(H1383="","",$B$2&amp;G1383&amp;$B$2&amp;$B$1&amp;H1383)</f>
        <v/>
      </c>
      <c r="T1383" s="3" t="str">
        <f>IF(J1383="","",$B$2&amp;I1383&amp;$B$2&amp;$B$1&amp;J1383)</f>
        <v/>
      </c>
      <c r="U1383" s="3" t="str">
        <f>IF(L1383="","",$B$2&amp;K1383&amp;$B$2&amp;$B$1&amp;L1383)</f>
        <v/>
      </c>
      <c r="V1383" s="3" t="str">
        <f>IF(N1383="","",$B$2&amp;M1383&amp;$B$2&amp;$B$1&amp;N1383)</f>
        <v/>
      </c>
      <c r="W1383" s="3" t="str">
        <f>IF(P1383="","",$B$2&amp;O1383&amp;$B$2&amp;$B$1&amp;P1383)</f>
        <v/>
      </c>
      <c r="X1383" s="3" t="str">
        <f>IF(R1383="","",$B$2&amp;Q1383&amp;$B$2&amp;$B$1&amp;R1383)</f>
        <v/>
      </c>
      <c r="Y1383" s="3" t="str">
        <f t="shared" si="420"/>
        <v>{}</v>
      </c>
      <c r="Z1383" s="11" t="s">
        <v>358</v>
      </c>
      <c r="AA1383" s="11" t="str">
        <f t="shared" si="412"/>
        <v>放置在产业中时，产业收入提高&lt;c=A6EC41&gt;2&lt;/c&gt;倍，产业升级消耗减少&lt;c=A6EC41&gt;2&lt;/c&gt;倍</v>
      </c>
      <c r="AB1383" s="11"/>
      <c r="AC1383" s="11"/>
      <c r="AD1383" s="11"/>
      <c r="AE1383" s="11"/>
      <c r="AF1383" s="11"/>
      <c r="AG1383" s="11"/>
      <c r="AH1383" s="11"/>
      <c r="AI1383" s="11"/>
      <c r="AJ1383" s="11" t="s">
        <v>359</v>
      </c>
      <c r="AK1383" s="11" t="str">
        <f t="shared" ref="AK1383:AK1387" si="434">$B$6</f>
        <v>&lt;c=A6EC41&gt;</v>
      </c>
      <c r="AL1383" s="11">
        <v>2</v>
      </c>
      <c r="AM1383" s="11" t="s">
        <v>298</v>
      </c>
      <c r="AN1383" s="11" t="s">
        <v>360</v>
      </c>
      <c r="AO1383" s="11" t="s">
        <v>304</v>
      </c>
      <c r="AP1383" s="11">
        <v>2</v>
      </c>
      <c r="AQ1383" s="11" t="s">
        <v>298</v>
      </c>
      <c r="AR1383" s="11" t="s">
        <v>361</v>
      </c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 t="str">
        <f t="shared" si="421"/>
        <v>使产业收入提高，升级消耗减少</v>
      </c>
      <c r="BQ1383" s="11" t="str">
        <f t="shared" si="433"/>
        <v>放置在产业中时，产业收入提高&lt;c=A6EC41&gt;2&lt;/c&gt;倍，产业升级消耗减少&lt;c=A6EC41&gt;2&lt;/c&gt;倍</v>
      </c>
      <c r="BR1383" s="1">
        <f t="shared" si="424"/>
        <v>3</v>
      </c>
      <c r="BS1383" s="1">
        <f t="shared" si="425"/>
        <v>301</v>
      </c>
      <c r="BT1383" s="1">
        <f>COUNTIF($BS$10:BS1383,601)</f>
        <v>29</v>
      </c>
      <c r="BU1383" s="1">
        <f t="shared" si="426"/>
        <v>1</v>
      </c>
    </row>
    <row r="1384" spans="2:73">
      <c r="B1384" s="1" t="str">
        <f t="shared" si="422"/>
        <v>SkillDescBrief4101003</v>
      </c>
      <c r="C1384" s="1" t="str">
        <f t="shared" si="423"/>
        <v>SkillDescDetail410100302</v>
      </c>
      <c r="D1384" s="3">
        <v>410100302</v>
      </c>
      <c r="E1384" s="3">
        <v>4101003</v>
      </c>
      <c r="F1384" s="3">
        <v>2</v>
      </c>
      <c r="G1384" s="3" t="s">
        <v>332</v>
      </c>
      <c r="H1384" s="3"/>
      <c r="I1384" s="3" t="s">
        <v>333</v>
      </c>
      <c r="J1384" s="3"/>
      <c r="K1384" s="3" t="s">
        <v>334</v>
      </c>
      <c r="L1384" s="3"/>
      <c r="M1384" s="3"/>
      <c r="N1384" s="3"/>
      <c r="O1384" s="3"/>
      <c r="P1384" s="3"/>
      <c r="Q1384" s="3" t="s">
        <v>335</v>
      </c>
      <c r="R1384" s="3"/>
      <c r="S1384" s="3" t="str">
        <f>IF(H1384="","",$B$2&amp;G1384&amp;$B$2&amp;$B$1&amp;H1384)</f>
        <v/>
      </c>
      <c r="T1384" s="3" t="str">
        <f>IF(J1384="","",$B$2&amp;I1384&amp;$B$2&amp;$B$1&amp;J1384)</f>
        <v/>
      </c>
      <c r="U1384" s="3" t="str">
        <f>IF(L1384="","",$B$2&amp;K1384&amp;$B$2&amp;$B$1&amp;L1384)</f>
        <v/>
      </c>
      <c r="V1384" s="3" t="str">
        <f>IF(N1384="","",$B$2&amp;M1384&amp;$B$2&amp;$B$1&amp;N1384)</f>
        <v/>
      </c>
      <c r="W1384" s="3" t="str">
        <f>IF(P1384="","",$B$2&amp;O1384&amp;$B$2&amp;$B$1&amp;P1384)</f>
        <v/>
      </c>
      <c r="X1384" s="3" t="str">
        <f>IF(R1384="","",$B$2&amp;Q1384&amp;$B$2&amp;$B$1&amp;R1384)</f>
        <v/>
      </c>
      <c r="Y1384" s="3" t="str">
        <f t="shared" si="420"/>
        <v>{}</v>
      </c>
      <c r="Z1384" s="11" t="s">
        <v>358</v>
      </c>
      <c r="AA1384" s="11" t="str">
        <f t="shared" ref="AA1384:AA1447" si="435">_xlfn.TEXTJOIN("",1,AB1384:BO1384)</f>
        <v>2级：放置在产业中时，产业收入提高&lt;c=A6EC41&gt;8&lt;/c&gt;倍，产业升级消耗减少&lt;c=A6EC41&gt;8&lt;/c&gt;倍</v>
      </c>
      <c r="AB1384" s="11"/>
      <c r="AC1384" s="11"/>
      <c r="AD1384" s="11">
        <v>2</v>
      </c>
      <c r="AE1384" s="11"/>
      <c r="AF1384" s="11" t="s">
        <v>345</v>
      </c>
      <c r="AG1384" s="11"/>
      <c r="AH1384" s="11"/>
      <c r="AI1384" s="11"/>
      <c r="AJ1384" s="11" t="s">
        <v>359</v>
      </c>
      <c r="AK1384" s="11" t="str">
        <f t="shared" si="434"/>
        <v>&lt;c=A6EC41&gt;</v>
      </c>
      <c r="AL1384" s="11">
        <f>AL1383*4</f>
        <v>8</v>
      </c>
      <c r="AM1384" s="11" t="s">
        <v>298</v>
      </c>
      <c r="AN1384" s="11" t="s">
        <v>360</v>
      </c>
      <c r="AO1384" s="11" t="s">
        <v>304</v>
      </c>
      <c r="AP1384" s="11">
        <f>AP1383*4</f>
        <v>8</v>
      </c>
      <c r="AQ1384" s="11" t="s">
        <v>298</v>
      </c>
      <c r="AR1384" s="11" t="s">
        <v>361</v>
      </c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 t="str">
        <f t="shared" si="421"/>
        <v>使产业收入提高，升级消耗减少</v>
      </c>
      <c r="BQ1384" s="11" t="str">
        <f t="shared" si="433"/>
        <v>2级：放置在产业中时，产业收入提高&lt;c=A6EC41&gt;8&lt;/c&gt;倍，产业升级消耗减少&lt;c=A6EC41&gt;8&lt;/c&gt;倍</v>
      </c>
      <c r="BR1384" s="1">
        <f t="shared" si="424"/>
        <v>3</v>
      </c>
      <c r="BS1384" s="1">
        <f t="shared" si="425"/>
        <v>302</v>
      </c>
      <c r="BT1384" s="1">
        <f>COUNTIF($BS$10:BS1384,601)</f>
        <v>29</v>
      </c>
      <c r="BU1384" s="1">
        <f t="shared" si="426"/>
        <v>1</v>
      </c>
    </row>
    <row r="1385" spans="2:73">
      <c r="B1385" s="1" t="str">
        <f t="shared" si="422"/>
        <v>SkillDescBrief4101003</v>
      </c>
      <c r="C1385" s="1" t="str">
        <f t="shared" si="423"/>
        <v>SkillDescDetail410100303</v>
      </c>
      <c r="D1385" s="3">
        <v>410100303</v>
      </c>
      <c r="E1385" s="3">
        <v>4101003</v>
      </c>
      <c r="F1385" s="3">
        <v>3</v>
      </c>
      <c r="G1385" s="3" t="s">
        <v>332</v>
      </c>
      <c r="H1385" s="3"/>
      <c r="I1385" s="3" t="s">
        <v>333</v>
      </c>
      <c r="J1385" s="3"/>
      <c r="K1385" s="3" t="s">
        <v>334</v>
      </c>
      <c r="L1385" s="3"/>
      <c r="M1385" s="3"/>
      <c r="N1385" s="3"/>
      <c r="O1385" s="3"/>
      <c r="P1385" s="3"/>
      <c r="Q1385" s="3" t="s">
        <v>335</v>
      </c>
      <c r="R1385" s="3"/>
      <c r="S1385" s="3" t="str">
        <f>IF(H1385="","",$B$2&amp;G1385&amp;$B$2&amp;$B$1&amp;H1385)</f>
        <v/>
      </c>
      <c r="T1385" s="3" t="str">
        <f>IF(J1385="","",$B$2&amp;I1385&amp;$B$2&amp;$B$1&amp;J1385)</f>
        <v/>
      </c>
      <c r="U1385" s="3" t="str">
        <f>IF(L1385="","",$B$2&amp;K1385&amp;$B$2&amp;$B$1&amp;L1385)</f>
        <v/>
      </c>
      <c r="V1385" s="3" t="str">
        <f>IF(N1385="","",$B$2&amp;M1385&amp;$B$2&amp;$B$1&amp;N1385)</f>
        <v/>
      </c>
      <c r="W1385" s="3" t="str">
        <f>IF(P1385="","",$B$2&amp;O1385&amp;$B$2&amp;$B$1&amp;P1385)</f>
        <v/>
      </c>
      <c r="X1385" s="3" t="str">
        <f>IF(R1385="","",$B$2&amp;Q1385&amp;$B$2&amp;$B$1&amp;R1385)</f>
        <v/>
      </c>
      <c r="Y1385" s="3" t="str">
        <f t="shared" si="420"/>
        <v>{}</v>
      </c>
      <c r="Z1385" s="11" t="s">
        <v>358</v>
      </c>
      <c r="AA1385" s="11" t="str">
        <f t="shared" si="435"/>
        <v>3级：放置在产业中时，产业收入提高&lt;c=A6EC41&gt;32&lt;/c&gt;倍，产业升级消耗减少&lt;c=A6EC41&gt;32&lt;/c&gt;倍</v>
      </c>
      <c r="AB1385" s="11"/>
      <c r="AC1385" s="11"/>
      <c r="AD1385" s="11">
        <v>3</v>
      </c>
      <c r="AE1385" s="11"/>
      <c r="AF1385" s="11" t="s">
        <v>345</v>
      </c>
      <c r="AG1385" s="11"/>
      <c r="AH1385" s="11"/>
      <c r="AI1385" s="11"/>
      <c r="AJ1385" s="11" t="s">
        <v>359</v>
      </c>
      <c r="AK1385" s="11" t="str">
        <f t="shared" si="434"/>
        <v>&lt;c=A6EC41&gt;</v>
      </c>
      <c r="AL1385" s="11">
        <f>AL1384*4</f>
        <v>32</v>
      </c>
      <c r="AM1385" s="11" t="s">
        <v>298</v>
      </c>
      <c r="AN1385" s="11" t="s">
        <v>360</v>
      </c>
      <c r="AO1385" s="11" t="s">
        <v>304</v>
      </c>
      <c r="AP1385" s="11">
        <f>AP1384*4</f>
        <v>32</v>
      </c>
      <c r="AQ1385" s="11" t="s">
        <v>298</v>
      </c>
      <c r="AR1385" s="11" t="s">
        <v>361</v>
      </c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 t="str">
        <f t="shared" si="421"/>
        <v>使产业收入提高，升级消耗减少</v>
      </c>
      <c r="BQ1385" s="11" t="str">
        <f t="shared" si="433"/>
        <v>3级：放置在产业中时，产业收入提高&lt;c=A6EC41&gt;32&lt;/c&gt;倍，产业升级消耗减少&lt;c=A6EC41&gt;32&lt;/c&gt;倍</v>
      </c>
      <c r="BR1385" s="1">
        <f t="shared" si="424"/>
        <v>3</v>
      </c>
      <c r="BS1385" s="1">
        <f t="shared" si="425"/>
        <v>303</v>
      </c>
      <c r="BT1385" s="1">
        <f>COUNTIF($BS$10:BS1385,601)</f>
        <v>29</v>
      </c>
      <c r="BU1385" s="1">
        <f t="shared" si="426"/>
        <v>1</v>
      </c>
    </row>
    <row r="1386" spans="2:73">
      <c r="B1386" s="1" t="str">
        <f t="shared" si="422"/>
        <v>SkillDescBrief4101003</v>
      </c>
      <c r="C1386" s="1" t="str">
        <f t="shared" si="423"/>
        <v>SkillDescDetail410100304</v>
      </c>
      <c r="D1386" s="3">
        <v>410100304</v>
      </c>
      <c r="E1386" s="3">
        <v>4101003</v>
      </c>
      <c r="F1386" s="3">
        <v>4</v>
      </c>
      <c r="G1386" s="3" t="s">
        <v>332</v>
      </c>
      <c r="H1386" s="3"/>
      <c r="I1386" s="3" t="s">
        <v>333</v>
      </c>
      <c r="J1386" s="3"/>
      <c r="K1386" s="3" t="s">
        <v>334</v>
      </c>
      <c r="L1386" s="3"/>
      <c r="M1386" s="3"/>
      <c r="N1386" s="3"/>
      <c r="O1386" s="3"/>
      <c r="P1386" s="3"/>
      <c r="Q1386" s="3" t="s">
        <v>335</v>
      </c>
      <c r="R1386" s="3"/>
      <c r="S1386" s="3" t="str">
        <f>IF(H1386="","",$B$2&amp;G1386&amp;$B$2&amp;$B$1&amp;H1386)</f>
        <v/>
      </c>
      <c r="T1386" s="3" t="str">
        <f>IF(J1386="","",$B$2&amp;I1386&amp;$B$2&amp;$B$1&amp;J1386)</f>
        <v/>
      </c>
      <c r="U1386" s="3" t="str">
        <f>IF(L1386="","",$B$2&amp;K1386&amp;$B$2&amp;$B$1&amp;L1386)</f>
        <v/>
      </c>
      <c r="V1386" s="3" t="str">
        <f>IF(N1386="","",$B$2&amp;M1386&amp;$B$2&amp;$B$1&amp;N1386)</f>
        <v/>
      </c>
      <c r="W1386" s="3" t="str">
        <f>IF(P1386="","",$B$2&amp;O1386&amp;$B$2&amp;$B$1&amp;P1386)</f>
        <v/>
      </c>
      <c r="X1386" s="3" t="str">
        <f>IF(R1386="","",$B$2&amp;Q1386&amp;$B$2&amp;$B$1&amp;R1386)</f>
        <v/>
      </c>
      <c r="Y1386" s="3" t="str">
        <f t="shared" si="420"/>
        <v>{}</v>
      </c>
      <c r="Z1386" s="11" t="s">
        <v>358</v>
      </c>
      <c r="AA1386" s="11" t="str">
        <f t="shared" si="435"/>
        <v>4级：放置在产业中时，产业收入提高&lt;c=A6EC41&gt;64&lt;/c&gt;倍，产业升级消耗减少&lt;c=A6EC41&gt;64&lt;/c&gt;倍</v>
      </c>
      <c r="AB1386" s="11"/>
      <c r="AC1386" s="11"/>
      <c r="AD1386" s="11">
        <v>4</v>
      </c>
      <c r="AE1386" s="11"/>
      <c r="AF1386" s="11" t="s">
        <v>345</v>
      </c>
      <c r="AG1386" s="11"/>
      <c r="AH1386" s="11"/>
      <c r="AI1386" s="11"/>
      <c r="AJ1386" s="11" t="s">
        <v>359</v>
      </c>
      <c r="AK1386" s="11" t="str">
        <f t="shared" si="434"/>
        <v>&lt;c=A6EC41&gt;</v>
      </c>
      <c r="AL1386" s="11">
        <v>64</v>
      </c>
      <c r="AM1386" s="11" t="s">
        <v>298</v>
      </c>
      <c r="AN1386" s="11" t="s">
        <v>360</v>
      </c>
      <c r="AO1386" s="11" t="s">
        <v>304</v>
      </c>
      <c r="AP1386" s="11">
        <v>64</v>
      </c>
      <c r="AQ1386" s="11" t="s">
        <v>298</v>
      </c>
      <c r="AR1386" s="11" t="s">
        <v>361</v>
      </c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 t="str">
        <f t="shared" si="421"/>
        <v>使产业收入提高，升级消耗减少</v>
      </c>
      <c r="BQ1386" s="11" t="str">
        <f t="shared" si="433"/>
        <v>4级：放置在产业中时，产业收入提高&lt;c=A6EC41&gt;64&lt;/c&gt;倍，产业升级消耗减少&lt;c=A6EC41&gt;64&lt;/c&gt;倍</v>
      </c>
      <c r="BR1386" s="1">
        <f t="shared" si="424"/>
        <v>3</v>
      </c>
      <c r="BS1386" s="1">
        <f t="shared" si="425"/>
        <v>304</v>
      </c>
      <c r="BT1386" s="1">
        <f>COUNTIF($BS$10:BS1386,601)</f>
        <v>29</v>
      </c>
      <c r="BU1386" s="1">
        <f t="shared" si="426"/>
        <v>1</v>
      </c>
    </row>
    <row r="1387" spans="2:73">
      <c r="B1387" s="1" t="str">
        <f t="shared" si="422"/>
        <v>SkillDescBrief4101003</v>
      </c>
      <c r="C1387" s="1" t="str">
        <f t="shared" si="423"/>
        <v>SkillDescDetail410100305</v>
      </c>
      <c r="D1387" s="3">
        <v>410100305</v>
      </c>
      <c r="E1387" s="3">
        <v>4101003</v>
      </c>
      <c r="F1387" s="3">
        <v>5</v>
      </c>
      <c r="G1387" s="3" t="s">
        <v>332</v>
      </c>
      <c r="H1387" s="3"/>
      <c r="I1387" s="3" t="s">
        <v>333</v>
      </c>
      <c r="J1387" s="3"/>
      <c r="K1387" s="3" t="s">
        <v>334</v>
      </c>
      <c r="L1387" s="3"/>
      <c r="M1387" s="3"/>
      <c r="N1387" s="3"/>
      <c r="O1387" s="3"/>
      <c r="P1387" s="3"/>
      <c r="Q1387" s="3" t="s">
        <v>335</v>
      </c>
      <c r="R1387" s="3"/>
      <c r="S1387" s="3" t="str">
        <f>IF(H1387="","",$B$2&amp;G1387&amp;$B$2&amp;$B$1&amp;H1387)</f>
        <v/>
      </c>
      <c r="T1387" s="3" t="str">
        <f>IF(J1387="","",$B$2&amp;I1387&amp;$B$2&amp;$B$1&amp;J1387)</f>
        <v/>
      </c>
      <c r="U1387" s="3" t="str">
        <f>IF(L1387="","",$B$2&amp;K1387&amp;$B$2&amp;$B$1&amp;L1387)</f>
        <v/>
      </c>
      <c r="V1387" s="3" t="str">
        <f>IF(N1387="","",$B$2&amp;M1387&amp;$B$2&amp;$B$1&amp;N1387)</f>
        <v/>
      </c>
      <c r="W1387" s="3" t="str">
        <f>IF(P1387="","",$B$2&amp;O1387&amp;$B$2&amp;$B$1&amp;P1387)</f>
        <v/>
      </c>
      <c r="X1387" s="3" t="str">
        <f>IF(R1387="","",$B$2&amp;Q1387&amp;$B$2&amp;$B$1&amp;R1387)</f>
        <v/>
      </c>
      <c r="Y1387" s="3" t="str">
        <f t="shared" si="420"/>
        <v>{}</v>
      </c>
      <c r="Z1387" s="11" t="s">
        <v>358</v>
      </c>
      <c r="AA1387" s="11" t="str">
        <f t="shared" si="435"/>
        <v>5级：放置在产业中时，产业收入提高&lt;c=A6EC41&gt;128&lt;/c&gt;倍，产业升级消耗减少&lt;c=A6EC41&gt;128&lt;/c&gt;倍</v>
      </c>
      <c r="AB1387" s="11"/>
      <c r="AC1387" s="11"/>
      <c r="AD1387" s="11">
        <v>5</v>
      </c>
      <c r="AE1387" s="11"/>
      <c r="AF1387" s="11" t="s">
        <v>345</v>
      </c>
      <c r="AG1387" s="11"/>
      <c r="AH1387" s="11"/>
      <c r="AI1387" s="11"/>
      <c r="AJ1387" s="11" t="s">
        <v>359</v>
      </c>
      <c r="AK1387" s="11" t="str">
        <f t="shared" si="434"/>
        <v>&lt;c=A6EC41&gt;</v>
      </c>
      <c r="AL1387" s="11">
        <v>128</v>
      </c>
      <c r="AM1387" s="11" t="s">
        <v>298</v>
      </c>
      <c r="AN1387" s="11" t="s">
        <v>360</v>
      </c>
      <c r="AO1387" s="11" t="s">
        <v>304</v>
      </c>
      <c r="AP1387" s="11">
        <v>128</v>
      </c>
      <c r="AQ1387" s="11" t="s">
        <v>298</v>
      </c>
      <c r="AR1387" s="11" t="s">
        <v>361</v>
      </c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 t="str">
        <f t="shared" si="421"/>
        <v>使产业收入提高，升级消耗减少</v>
      </c>
      <c r="BQ1387" s="11" t="str">
        <f t="shared" si="433"/>
        <v>5级：放置在产业中时，产业收入提高&lt;c=A6EC41&gt;128&lt;/c&gt;倍，产业升级消耗减少&lt;c=A6EC41&gt;128&lt;/c&gt;倍</v>
      </c>
      <c r="BR1387" s="1">
        <f t="shared" si="424"/>
        <v>3</v>
      </c>
      <c r="BS1387" s="1">
        <f t="shared" si="425"/>
        <v>305</v>
      </c>
      <c r="BT1387" s="1">
        <f>COUNTIF($BS$10:BS1387,601)</f>
        <v>29</v>
      </c>
      <c r="BU1387" s="1">
        <f t="shared" si="426"/>
        <v>1</v>
      </c>
    </row>
    <row r="1388" spans="2:73">
      <c r="B1388" s="1" t="str">
        <f t="shared" si="422"/>
        <v>SkillDescBrief// 战斗被动</v>
      </c>
      <c r="C1388" s="1" t="str">
        <f t="shared" si="423"/>
        <v>SkillDescDetail// 战斗被动1</v>
      </c>
      <c r="D1388" s="7" t="s">
        <v>337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 t="str">
        <f t="shared" si="420"/>
        <v/>
      </c>
      <c r="Z1388" s="10" t="s">
        <v>336</v>
      </c>
      <c r="AA1388" s="10" t="str">
        <f t="shared" si="435"/>
        <v/>
      </c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 t="str">
        <f t="shared" si="421"/>
        <v/>
      </c>
      <c r="BQ1388" s="10" t="str">
        <f t="shared" si="433"/>
        <v/>
      </c>
      <c r="BR1388" s="1">
        <f t="shared" si="424"/>
        <v>0</v>
      </c>
      <c r="BS1388" s="1">
        <f t="shared" si="425"/>
        <v>0</v>
      </c>
      <c r="BT1388" s="1">
        <f>COUNTIF($BS$10:BS1388,601)</f>
        <v>29</v>
      </c>
      <c r="BU1388" s="1">
        <f t="shared" si="426"/>
        <v>1</v>
      </c>
    </row>
    <row r="1389" spans="2:73">
      <c r="B1389" s="1" t="str">
        <f t="shared" si="422"/>
        <v>SkillDescBrief4101004</v>
      </c>
      <c r="C1389" s="1" t="str">
        <f t="shared" si="423"/>
        <v>SkillDescDetail410100401</v>
      </c>
      <c r="D1389" s="3">
        <v>410100401</v>
      </c>
      <c r="E1389" s="3">
        <v>4101004</v>
      </c>
      <c r="F1389" s="3">
        <v>1</v>
      </c>
      <c r="G1389" s="3" t="s">
        <v>332</v>
      </c>
      <c r="H1389" s="3">
        <v>0.3</v>
      </c>
      <c r="I1389" s="3" t="s">
        <v>333</v>
      </c>
      <c r="J1389" s="3"/>
      <c r="K1389" s="3" t="s">
        <v>334</v>
      </c>
      <c r="L1389" s="3">
        <f ca="1">ROUND(_xlfn.XLOOKUP($F1389,$D$1:$D$5,$E$1:$E$5)*OFFSET(L1389,5-F1389,0)/0.05,0)*0.05</f>
        <v>0.7</v>
      </c>
      <c r="M1389" s="3"/>
      <c r="N1389" s="3"/>
      <c r="O1389" s="3"/>
      <c r="P1389" s="3"/>
      <c r="Q1389" s="3" t="s">
        <v>335</v>
      </c>
      <c r="R1389" s="3"/>
      <c r="S1389" s="3" t="str">
        <f>IF(H1389="","",$B$2&amp;G1389&amp;$B$2&amp;$B$1&amp;H1389)</f>
        <v>"AtkPower":0.3</v>
      </c>
      <c r="T1389" s="3" t="str">
        <f>IF(J1389="","",$B$2&amp;I1389&amp;$B$2&amp;$B$1&amp;J1389)</f>
        <v/>
      </c>
      <c r="U1389" s="3" t="str">
        <f ca="1">IF(L1389="","",$B$2&amp;K1389&amp;$B$2&amp;$B$1&amp;L1389)</f>
        <v>"BuffPower":0.7</v>
      </c>
      <c r="V1389" s="3" t="str">
        <f>IF(N1389="","",$B$2&amp;M1389&amp;$B$2&amp;$B$1&amp;N1389)</f>
        <v/>
      </c>
      <c r="W1389" s="3" t="str">
        <f>IF(P1389="","",$B$2&amp;O1389&amp;$B$2&amp;$B$1&amp;P1389)</f>
        <v/>
      </c>
      <c r="X1389" s="3" t="str">
        <f>IF(R1389="","",$B$2&amp;Q1389&amp;$B$2&amp;$B$1&amp;R1389)</f>
        <v/>
      </c>
      <c r="Y1389" s="3" t="str">
        <f ca="1" t="shared" si="420"/>
        <v>{"AtkPower":0.3,"BuffPower":0.7}</v>
      </c>
      <c r="Z1389" s="11" t="s">
        <v>722</v>
      </c>
      <c r="AA1389" s="11" t="str">
        <f t="shared" si="435"/>
        <v>每隔&lt;c=A6EC41&gt;7&lt;/c&gt;秒会投掷弹匣，提高目标&lt;c=A6EC41&gt;30%&lt;/c&gt;攻击力并为拥有弹匣的队友恢复&lt;c=A6EC41&gt;1&lt;/c&gt;枚弹药</v>
      </c>
      <c r="AB1389" s="11"/>
      <c r="AC1389" s="11"/>
      <c r="AD1389" s="11"/>
      <c r="AE1389" s="11"/>
      <c r="AF1389" s="11"/>
      <c r="AG1389" s="11"/>
      <c r="AH1389" s="11"/>
      <c r="AI1389" s="11"/>
      <c r="AJ1389" s="11" t="s">
        <v>451</v>
      </c>
      <c r="AK1389" s="11" t="str">
        <f>$B$6</f>
        <v>&lt;c=A6EC41&gt;</v>
      </c>
      <c r="AL1389" s="12">
        <v>7</v>
      </c>
      <c r="AM1389" s="11" t="s">
        <v>298</v>
      </c>
      <c r="AN1389" s="11" t="s">
        <v>723</v>
      </c>
      <c r="AO1389" s="11" t="s">
        <v>304</v>
      </c>
      <c r="AP1389" s="11" t="str">
        <f t="shared" ref="AP1389:AP1393" si="436">ROUND($H1389*100,2)&amp;"%"</f>
        <v>30%</v>
      </c>
      <c r="AQ1389" s="11" t="s">
        <v>298</v>
      </c>
      <c r="AR1389" s="11" t="s">
        <v>724</v>
      </c>
      <c r="AS1389" s="11" t="s">
        <v>304</v>
      </c>
      <c r="AT1389" s="11">
        <v>1</v>
      </c>
      <c r="AU1389" s="11" t="s">
        <v>298</v>
      </c>
      <c r="AV1389" s="11" t="s">
        <v>725</v>
      </c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 t="str">
        <f t="shared" si="421"/>
        <v>周期性投掷弹匣，提升队友攻击力</v>
      </c>
      <c r="BQ1389" s="11" t="str">
        <f t="shared" si="433"/>
        <v>每隔&lt;c=A6EC41&gt;7&lt;/c&gt;秒会投掷弹匣，提高目标&lt;c=A6EC41&gt;30%&lt;/c&gt;攻击力并为拥有弹匣的队友恢复&lt;c=A6EC41&gt;1&lt;/c&gt;枚弹药</v>
      </c>
      <c r="BR1389" s="1">
        <f t="shared" si="424"/>
        <v>4</v>
      </c>
      <c r="BS1389" s="1">
        <f t="shared" si="425"/>
        <v>401</v>
      </c>
      <c r="BT1389" s="1">
        <f>COUNTIF($BS$10:BS1389,601)</f>
        <v>29</v>
      </c>
      <c r="BU1389" s="1">
        <f t="shared" si="426"/>
        <v>1</v>
      </c>
    </row>
    <row r="1390" spans="2:73">
      <c r="B1390" s="1" t="str">
        <f t="shared" si="422"/>
        <v>SkillDescBrief4101004</v>
      </c>
      <c r="C1390" s="1" t="str">
        <f t="shared" si="423"/>
        <v>SkillDescDetail410100402</v>
      </c>
      <c r="D1390" s="3">
        <v>410100402</v>
      </c>
      <c r="E1390" s="3">
        <v>4101004</v>
      </c>
      <c r="F1390" s="3">
        <v>2</v>
      </c>
      <c r="G1390" s="3" t="s">
        <v>332</v>
      </c>
      <c r="H1390" s="3">
        <v>0.35</v>
      </c>
      <c r="I1390" s="3" t="s">
        <v>333</v>
      </c>
      <c r="J1390" s="3"/>
      <c r="K1390" s="3" t="s">
        <v>334</v>
      </c>
      <c r="L1390" s="3">
        <f ca="1">ROUND(_xlfn.XLOOKUP($F1390,$D$1:$D$5,$E$1:$E$5)*OFFSET(L1390,5-F1390,0)/0.05,0)*0.05</f>
        <v>0.75</v>
      </c>
      <c r="M1390" s="3"/>
      <c r="N1390" s="3"/>
      <c r="O1390" s="3"/>
      <c r="P1390" s="3"/>
      <c r="Q1390" s="3" t="s">
        <v>335</v>
      </c>
      <c r="R1390" s="3"/>
      <c r="S1390" s="3" t="str">
        <f>IF(H1390="","",$B$2&amp;G1390&amp;$B$2&amp;$B$1&amp;H1390)</f>
        <v>"AtkPower":0.35</v>
      </c>
      <c r="T1390" s="3" t="str">
        <f>IF(J1390="","",$B$2&amp;I1390&amp;$B$2&amp;$B$1&amp;J1390)</f>
        <v/>
      </c>
      <c r="U1390" s="3" t="str">
        <f ca="1">IF(L1390="","",$B$2&amp;K1390&amp;$B$2&amp;$B$1&amp;L1390)</f>
        <v>"BuffPower":0.75</v>
      </c>
      <c r="V1390" s="3" t="str">
        <f>IF(N1390="","",$B$2&amp;M1390&amp;$B$2&amp;$B$1&amp;N1390)</f>
        <v/>
      </c>
      <c r="W1390" s="3" t="str">
        <f>IF(P1390="","",$B$2&amp;O1390&amp;$B$2&amp;$B$1&amp;P1390)</f>
        <v/>
      </c>
      <c r="X1390" s="3" t="str">
        <f>IF(R1390="","",$B$2&amp;Q1390&amp;$B$2&amp;$B$1&amp;R1390)</f>
        <v/>
      </c>
      <c r="Y1390" s="3" t="str">
        <f ca="1" t="shared" si="420"/>
        <v>{"AtkPower":0.35,"BuffPower":0.75}</v>
      </c>
      <c r="Z1390" s="11" t="s">
        <v>722</v>
      </c>
      <c r="AA1390" s="11" t="str">
        <f t="shared" si="435"/>
        <v>2级：攻击力提升的比例提高至&lt;c=A6EC41&gt;35%&lt;/c&gt;</v>
      </c>
      <c r="AB1390" s="11"/>
      <c r="AC1390" s="11"/>
      <c r="AD1390" s="11">
        <v>2</v>
      </c>
      <c r="AE1390" s="11"/>
      <c r="AF1390" s="11" t="s">
        <v>345</v>
      </c>
      <c r="AG1390" s="11"/>
      <c r="AH1390" s="11"/>
      <c r="AI1390" s="11"/>
      <c r="AJ1390" s="11"/>
      <c r="AK1390" s="11"/>
      <c r="AL1390" s="11"/>
      <c r="AM1390" s="11"/>
      <c r="AN1390" s="11" t="s">
        <v>726</v>
      </c>
      <c r="AO1390" s="11" t="s">
        <v>304</v>
      </c>
      <c r="AP1390" s="11" t="str">
        <f t="shared" si="436"/>
        <v>35%</v>
      </c>
      <c r="AQ1390" s="11" t="s">
        <v>298</v>
      </c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 t="str">
        <f t="shared" si="421"/>
        <v>周期性投掷弹匣，提升队友攻击力</v>
      </c>
      <c r="BQ1390" s="11" t="str">
        <f t="shared" si="433"/>
        <v>2级：攻击力提升的比例提高至&lt;c=A6EC41&gt;35%&lt;/c&gt;</v>
      </c>
      <c r="BR1390" s="1">
        <f t="shared" si="424"/>
        <v>4</v>
      </c>
      <c r="BS1390" s="1">
        <f t="shared" si="425"/>
        <v>402</v>
      </c>
      <c r="BT1390" s="1">
        <f>COUNTIF($BS$10:BS1390,601)</f>
        <v>29</v>
      </c>
      <c r="BU1390" s="1">
        <f t="shared" si="426"/>
        <v>1</v>
      </c>
    </row>
    <row r="1391" spans="2:73">
      <c r="B1391" s="1" t="str">
        <f t="shared" si="422"/>
        <v>SkillDescBrief4101004</v>
      </c>
      <c r="C1391" s="1" t="str">
        <f t="shared" si="423"/>
        <v>SkillDescDetail410100403</v>
      </c>
      <c r="D1391" s="3">
        <v>410100403</v>
      </c>
      <c r="E1391" s="3">
        <v>4101004</v>
      </c>
      <c r="F1391" s="3">
        <v>3</v>
      </c>
      <c r="G1391" s="3" t="s">
        <v>332</v>
      </c>
      <c r="H1391" s="3">
        <f ca="1">ROUND(_xlfn.XLOOKUP($F1391,$D$1:$D$5,$E$1:$E$5)*OFFSET(H1391,5-F1391,0)/0.05,0)*0.05</f>
        <v>0.4</v>
      </c>
      <c r="I1391" s="3" t="s">
        <v>333</v>
      </c>
      <c r="J1391" s="3"/>
      <c r="K1391" s="3" t="s">
        <v>334</v>
      </c>
      <c r="L1391" s="3">
        <f ca="1">ROUND(_xlfn.XLOOKUP($F1391,$D$1:$D$5,$E$1:$E$5)*OFFSET(L1391,5-F1391,0)/0.05,0)*0.05</f>
        <v>0.8</v>
      </c>
      <c r="M1391" s="3"/>
      <c r="N1391" s="3"/>
      <c r="O1391" s="3"/>
      <c r="P1391" s="3"/>
      <c r="Q1391" s="3" t="s">
        <v>335</v>
      </c>
      <c r="R1391" s="3"/>
      <c r="S1391" s="3" t="str">
        <f ca="1">IF(H1391="","",$B$2&amp;G1391&amp;$B$2&amp;$B$1&amp;H1391)</f>
        <v>"AtkPower":0.4</v>
      </c>
      <c r="T1391" s="3" t="str">
        <f>IF(J1391="","",$B$2&amp;I1391&amp;$B$2&amp;$B$1&amp;J1391)</f>
        <v/>
      </c>
      <c r="U1391" s="3" t="str">
        <f ca="1">IF(L1391="","",$B$2&amp;K1391&amp;$B$2&amp;$B$1&amp;L1391)</f>
        <v>"BuffPower":0.8</v>
      </c>
      <c r="V1391" s="3" t="str">
        <f>IF(N1391="","",$B$2&amp;M1391&amp;$B$2&amp;$B$1&amp;N1391)</f>
        <v/>
      </c>
      <c r="W1391" s="3" t="str">
        <f>IF(P1391="","",$B$2&amp;O1391&amp;$B$2&amp;$B$1&amp;P1391)</f>
        <v/>
      </c>
      <c r="X1391" s="3" t="str">
        <f>IF(R1391="","",$B$2&amp;Q1391&amp;$B$2&amp;$B$1&amp;R1391)</f>
        <v/>
      </c>
      <c r="Y1391" s="3" t="str">
        <f ca="1" t="shared" si="420"/>
        <v>{"AtkPower":0.4,"BuffPower":0.8}</v>
      </c>
      <c r="Z1391" s="11" t="s">
        <v>722</v>
      </c>
      <c r="AA1391" s="11" t="str">
        <f ca="1" t="shared" si="435"/>
        <v>3级：攻击力提升的比例提高至&lt;c=A6EC41&gt;40%&lt;/c&gt;</v>
      </c>
      <c r="AB1391" s="11"/>
      <c r="AC1391" s="11"/>
      <c r="AD1391" s="11">
        <v>3</v>
      </c>
      <c r="AE1391" s="11"/>
      <c r="AF1391" s="11" t="s">
        <v>345</v>
      </c>
      <c r="AG1391" s="11"/>
      <c r="AH1391" s="11"/>
      <c r="AI1391" s="11"/>
      <c r="AJ1391" s="11"/>
      <c r="AK1391" s="11"/>
      <c r="AL1391" s="11"/>
      <c r="AM1391" s="11"/>
      <c r="AN1391" s="11" t="s">
        <v>726</v>
      </c>
      <c r="AO1391" s="11" t="s">
        <v>304</v>
      </c>
      <c r="AP1391" s="11" t="str">
        <f ca="1" t="shared" si="436"/>
        <v>40%</v>
      </c>
      <c r="AQ1391" s="11" t="s">
        <v>298</v>
      </c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 t="str">
        <f t="shared" si="421"/>
        <v>周期性投掷弹匣，提升队友攻击力</v>
      </c>
      <c r="BQ1391" s="11" t="str">
        <f ca="1" t="shared" si="433"/>
        <v>3级：攻击力提升的比例提高至&lt;c=A6EC41&gt;40%&lt;/c&gt;</v>
      </c>
      <c r="BR1391" s="1">
        <f t="shared" si="424"/>
        <v>4</v>
      </c>
      <c r="BS1391" s="1">
        <f t="shared" si="425"/>
        <v>403</v>
      </c>
      <c r="BT1391" s="1">
        <f>COUNTIF($BS$10:BS1391,601)</f>
        <v>29</v>
      </c>
      <c r="BU1391" s="1">
        <f t="shared" si="426"/>
        <v>1</v>
      </c>
    </row>
    <row r="1392" spans="2:73">
      <c r="B1392" s="1" t="str">
        <f t="shared" si="422"/>
        <v>SkillDescBrief4101004</v>
      </c>
      <c r="C1392" s="1" t="str">
        <f t="shared" si="423"/>
        <v>SkillDescDetail410100404</v>
      </c>
      <c r="D1392" s="3">
        <v>410100404</v>
      </c>
      <c r="E1392" s="3">
        <v>4101004</v>
      </c>
      <c r="F1392" s="3">
        <v>4</v>
      </c>
      <c r="G1392" s="3" t="s">
        <v>332</v>
      </c>
      <c r="H1392" s="3">
        <f ca="1">ROUND(_xlfn.XLOOKUP($F1392,$D$1:$D$5,$E$1:$E$5)*OFFSET(H1392,5-F1392,0)/0.05,0)*0.05</f>
        <v>0.45</v>
      </c>
      <c r="I1392" s="3" t="s">
        <v>333</v>
      </c>
      <c r="J1392" s="3"/>
      <c r="K1392" s="3" t="s">
        <v>334</v>
      </c>
      <c r="L1392" s="3">
        <f ca="1">ROUND(_xlfn.XLOOKUP($F1392,$D$1:$D$5,$E$1:$E$5)*OFFSET(L1392,5-F1392,0)/0.05,0)*0.05</f>
        <v>0.9</v>
      </c>
      <c r="M1392" s="3"/>
      <c r="N1392" s="3"/>
      <c r="O1392" s="3"/>
      <c r="P1392" s="3"/>
      <c r="Q1392" s="3" t="s">
        <v>335</v>
      </c>
      <c r="R1392" s="3"/>
      <c r="S1392" s="3" t="str">
        <f ca="1">IF(H1392="","",$B$2&amp;G1392&amp;$B$2&amp;$B$1&amp;H1392)</f>
        <v>"AtkPower":0.45</v>
      </c>
      <c r="T1392" s="3" t="str">
        <f>IF(J1392="","",$B$2&amp;I1392&amp;$B$2&amp;$B$1&amp;J1392)</f>
        <v/>
      </c>
      <c r="U1392" s="3" t="str">
        <f ca="1">IF(L1392="","",$B$2&amp;K1392&amp;$B$2&amp;$B$1&amp;L1392)</f>
        <v>"BuffPower":0.9</v>
      </c>
      <c r="V1392" s="3" t="str">
        <f>IF(N1392="","",$B$2&amp;M1392&amp;$B$2&amp;$B$1&amp;N1392)</f>
        <v/>
      </c>
      <c r="W1392" s="3" t="str">
        <f>IF(P1392="","",$B$2&amp;O1392&amp;$B$2&amp;$B$1&amp;P1392)</f>
        <v/>
      </c>
      <c r="X1392" s="3" t="str">
        <f>IF(R1392="","",$B$2&amp;Q1392&amp;$B$2&amp;$B$1&amp;R1392)</f>
        <v/>
      </c>
      <c r="Y1392" s="3" t="str">
        <f ca="1" t="shared" si="420"/>
        <v>{"AtkPower":0.45,"BuffPower":0.9}</v>
      </c>
      <c r="Z1392" s="11" t="s">
        <v>722</v>
      </c>
      <c r="AA1392" s="11" t="str">
        <f ca="1" t="shared" si="435"/>
        <v>4级：攻击力提升的比例提高至&lt;c=A6EC41&gt;45%&lt;/c&gt;</v>
      </c>
      <c r="AB1392" s="11"/>
      <c r="AC1392" s="11"/>
      <c r="AD1392" s="11">
        <v>4</v>
      </c>
      <c r="AE1392" s="11"/>
      <c r="AF1392" s="11" t="s">
        <v>345</v>
      </c>
      <c r="AG1392" s="11"/>
      <c r="AH1392" s="11"/>
      <c r="AI1392" s="11"/>
      <c r="AJ1392" s="11"/>
      <c r="AK1392" s="11"/>
      <c r="AL1392" s="11"/>
      <c r="AM1392" s="11"/>
      <c r="AN1392" s="11" t="s">
        <v>726</v>
      </c>
      <c r="AO1392" s="11" t="s">
        <v>304</v>
      </c>
      <c r="AP1392" s="11" t="str">
        <f ca="1" t="shared" si="436"/>
        <v>45%</v>
      </c>
      <c r="AQ1392" s="11" t="s">
        <v>298</v>
      </c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 t="str">
        <f t="shared" si="421"/>
        <v>周期性投掷弹匣，提升队友攻击力</v>
      </c>
      <c r="BQ1392" s="11" t="str">
        <f ca="1" t="shared" si="433"/>
        <v>4级：攻击力提升的比例提高至&lt;c=A6EC41&gt;45%&lt;/c&gt;</v>
      </c>
      <c r="BR1392" s="1">
        <f t="shared" si="424"/>
        <v>4</v>
      </c>
      <c r="BS1392" s="1">
        <f t="shared" si="425"/>
        <v>404</v>
      </c>
      <c r="BT1392" s="1">
        <f>COUNTIF($BS$10:BS1392,601)</f>
        <v>29</v>
      </c>
      <c r="BU1392" s="1">
        <f t="shared" si="426"/>
        <v>1</v>
      </c>
    </row>
    <row r="1393" spans="2:73">
      <c r="B1393" s="1" t="str">
        <f t="shared" si="422"/>
        <v>SkillDescBrief4101004</v>
      </c>
      <c r="C1393" s="1" t="str">
        <f t="shared" si="423"/>
        <v>SkillDescDetail410100405</v>
      </c>
      <c r="D1393" s="3">
        <v>410100405</v>
      </c>
      <c r="E1393" s="3">
        <v>4101004</v>
      </c>
      <c r="F1393" s="3">
        <v>5</v>
      </c>
      <c r="G1393" s="3" t="s">
        <v>332</v>
      </c>
      <c r="H1393" s="3">
        <v>0.5</v>
      </c>
      <c r="I1393" s="3" t="s">
        <v>333</v>
      </c>
      <c r="J1393" s="3"/>
      <c r="K1393" s="3" t="s">
        <v>334</v>
      </c>
      <c r="L1393" s="3">
        <v>1</v>
      </c>
      <c r="M1393" s="3"/>
      <c r="N1393" s="3"/>
      <c r="O1393" s="3"/>
      <c r="P1393" s="3"/>
      <c r="Q1393" s="3" t="s">
        <v>335</v>
      </c>
      <c r="R1393" s="3"/>
      <c r="S1393" s="3" t="str">
        <f>IF(H1393="","",$B$2&amp;G1393&amp;$B$2&amp;$B$1&amp;H1393)</f>
        <v>"AtkPower":0.5</v>
      </c>
      <c r="T1393" s="3" t="str">
        <f>IF(J1393="","",$B$2&amp;I1393&amp;$B$2&amp;$B$1&amp;J1393)</f>
        <v/>
      </c>
      <c r="U1393" s="3" t="str">
        <f>IF(L1393="","",$B$2&amp;K1393&amp;$B$2&amp;$B$1&amp;L1393)</f>
        <v>"BuffPower":1</v>
      </c>
      <c r="V1393" s="3" t="str">
        <f>IF(N1393="","",$B$2&amp;M1393&amp;$B$2&amp;$B$1&amp;N1393)</f>
        <v/>
      </c>
      <c r="W1393" s="3" t="str">
        <f>IF(P1393="","",$B$2&amp;O1393&amp;$B$2&amp;$B$1&amp;P1393)</f>
        <v/>
      </c>
      <c r="X1393" s="3" t="str">
        <f>IF(R1393="","",$B$2&amp;Q1393&amp;$B$2&amp;$B$1&amp;R1393)</f>
        <v/>
      </c>
      <c r="Y1393" s="3" t="str">
        <f t="shared" si="420"/>
        <v>{"AtkPower":0.5,"BuffPower":1}</v>
      </c>
      <c r="Z1393" s="11" t="s">
        <v>722</v>
      </c>
      <c r="AA1393" s="11" t="str">
        <f t="shared" si="435"/>
        <v>5级：攻击力提升的比例提高至&lt;c=A6EC41&gt;50%&lt;/c&gt;</v>
      </c>
      <c r="AB1393" s="11"/>
      <c r="AC1393" s="11"/>
      <c r="AD1393" s="11">
        <v>5</v>
      </c>
      <c r="AE1393" s="11"/>
      <c r="AF1393" s="11" t="s">
        <v>345</v>
      </c>
      <c r="AG1393" s="11"/>
      <c r="AH1393" s="11"/>
      <c r="AI1393" s="11"/>
      <c r="AJ1393" s="11"/>
      <c r="AK1393" s="11"/>
      <c r="AL1393" s="11"/>
      <c r="AM1393" s="11"/>
      <c r="AN1393" s="11" t="s">
        <v>726</v>
      </c>
      <c r="AO1393" s="11" t="s">
        <v>304</v>
      </c>
      <c r="AP1393" s="11" t="str">
        <f t="shared" si="436"/>
        <v>50%</v>
      </c>
      <c r="AQ1393" s="11" t="s">
        <v>298</v>
      </c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 t="str">
        <f t="shared" si="421"/>
        <v>周期性投掷弹匣，提升队友攻击力</v>
      </c>
      <c r="BQ1393" s="11" t="str">
        <f t="shared" si="433"/>
        <v>5级：攻击力提升的比例提高至&lt;c=A6EC41&gt;50%&lt;/c&gt;</v>
      </c>
      <c r="BR1393" s="1">
        <f t="shared" si="424"/>
        <v>4</v>
      </c>
      <c r="BS1393" s="1">
        <f t="shared" si="425"/>
        <v>405</v>
      </c>
      <c r="BT1393" s="1">
        <f>COUNTIF($BS$10:BS1393,601)</f>
        <v>29</v>
      </c>
      <c r="BU1393" s="1">
        <f t="shared" si="426"/>
        <v>1</v>
      </c>
    </row>
    <row r="1394" spans="2:73">
      <c r="B1394" s="1" t="str">
        <f t="shared" si="422"/>
        <v>SkillDescBrief// 战斗被动</v>
      </c>
      <c r="C1394" s="1" t="str">
        <f t="shared" si="423"/>
        <v>SkillDescDetail// 战斗被动2</v>
      </c>
      <c r="D1394" s="7" t="s">
        <v>338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 t="str">
        <f t="shared" si="420"/>
        <v/>
      </c>
      <c r="Z1394" s="10" t="s">
        <v>336</v>
      </c>
      <c r="AA1394" s="10" t="str">
        <f t="shared" si="435"/>
        <v/>
      </c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 t="str">
        <f t="shared" si="421"/>
        <v/>
      </c>
      <c r="BQ1394" s="10" t="str">
        <f t="shared" si="433"/>
        <v/>
      </c>
      <c r="BR1394" s="1">
        <f t="shared" si="424"/>
        <v>0</v>
      </c>
      <c r="BS1394" s="1">
        <f t="shared" si="425"/>
        <v>0</v>
      </c>
      <c r="BT1394" s="1">
        <f>COUNTIF($BS$10:BS1394,601)</f>
        <v>29</v>
      </c>
      <c r="BU1394" s="1">
        <f t="shared" si="426"/>
        <v>1</v>
      </c>
    </row>
    <row r="1395" spans="2:73">
      <c r="B1395" s="1" t="str">
        <f t="shared" si="422"/>
        <v>SkillDescBrief4101005</v>
      </c>
      <c r="C1395" s="1" t="str">
        <f t="shared" si="423"/>
        <v>SkillDescDetail410100501</v>
      </c>
      <c r="D1395" s="3">
        <v>410100501</v>
      </c>
      <c r="E1395" s="3">
        <v>4101005</v>
      </c>
      <c r="F1395" s="3">
        <v>1</v>
      </c>
      <c r="G1395" s="3" t="s">
        <v>332</v>
      </c>
      <c r="H1395" s="3"/>
      <c r="I1395" s="3" t="s">
        <v>333</v>
      </c>
      <c r="J1395" s="3"/>
      <c r="K1395" s="3" t="s">
        <v>334</v>
      </c>
      <c r="L1395" s="3"/>
      <c r="M1395" s="3"/>
      <c r="N1395" s="3"/>
      <c r="O1395" s="3"/>
      <c r="P1395" s="3"/>
      <c r="Q1395" s="3" t="s">
        <v>335</v>
      </c>
      <c r="R1395" s="3"/>
      <c r="S1395" s="3" t="str">
        <f>IF(H1395="","",$B$2&amp;G1395&amp;$B$2&amp;$B$1&amp;H1395)</f>
        <v/>
      </c>
      <c r="T1395" s="3" t="str">
        <f>IF(J1395="","",$B$2&amp;I1395&amp;$B$2&amp;$B$1&amp;J1395)</f>
        <v/>
      </c>
      <c r="U1395" s="3" t="str">
        <f>IF(L1395="","",$B$2&amp;K1395&amp;$B$2&amp;$B$1&amp;L1395)</f>
        <v/>
      </c>
      <c r="V1395" s="3" t="str">
        <f>IF(N1395="","",$B$2&amp;M1395&amp;$B$2&amp;$B$1&amp;N1395)</f>
        <v/>
      </c>
      <c r="W1395" s="3" t="str">
        <f>IF(P1395="","",$B$2&amp;O1395&amp;$B$2&amp;$B$1&amp;P1395)</f>
        <v/>
      </c>
      <c r="X1395" s="3" t="str">
        <f>IF(R1395="","",$B$2&amp;Q1395&amp;$B$2&amp;$B$1&amp;R1395)</f>
        <v/>
      </c>
      <c r="Y1395" s="3" t="str">
        <f t="shared" si="420"/>
        <v>{}</v>
      </c>
      <c r="Z1395" s="11" t="s">
        <v>336</v>
      </c>
      <c r="AA1395" s="11" t="str">
        <f t="shared" si="435"/>
        <v/>
      </c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 t="str">
        <f t="shared" si="421"/>
        <v/>
      </c>
      <c r="BQ1395" s="11" t="str">
        <f t="shared" si="433"/>
        <v/>
      </c>
      <c r="BR1395" s="1">
        <f t="shared" si="424"/>
        <v>5</v>
      </c>
      <c r="BS1395" s="1">
        <f t="shared" si="425"/>
        <v>501</v>
      </c>
      <c r="BT1395" s="1">
        <f>COUNTIF($BS$10:BS1395,601)</f>
        <v>29</v>
      </c>
      <c r="BU1395" s="1">
        <f t="shared" si="426"/>
        <v>1</v>
      </c>
    </row>
    <row r="1396" spans="2:73">
      <c r="B1396" s="1" t="str">
        <f t="shared" si="422"/>
        <v>SkillDescBrief4101005</v>
      </c>
      <c r="C1396" s="1" t="str">
        <f t="shared" si="423"/>
        <v>SkillDescDetail410100502</v>
      </c>
      <c r="D1396" s="3">
        <v>410100502</v>
      </c>
      <c r="E1396" s="3">
        <v>4101005</v>
      </c>
      <c r="F1396" s="3">
        <v>2</v>
      </c>
      <c r="G1396" s="3" t="s">
        <v>332</v>
      </c>
      <c r="H1396" s="3"/>
      <c r="I1396" s="3" t="s">
        <v>333</v>
      </c>
      <c r="J1396" s="3"/>
      <c r="K1396" s="3" t="s">
        <v>334</v>
      </c>
      <c r="L1396" s="3"/>
      <c r="M1396" s="3"/>
      <c r="N1396" s="3"/>
      <c r="O1396" s="3"/>
      <c r="P1396" s="3"/>
      <c r="Q1396" s="3" t="s">
        <v>335</v>
      </c>
      <c r="R1396" s="3"/>
      <c r="S1396" s="3" t="str">
        <f>IF(H1396="","",$B$2&amp;G1396&amp;$B$2&amp;$B$1&amp;H1396)</f>
        <v/>
      </c>
      <c r="T1396" s="3" t="str">
        <f>IF(J1396="","",$B$2&amp;I1396&amp;$B$2&amp;$B$1&amp;J1396)</f>
        <v/>
      </c>
      <c r="U1396" s="3" t="str">
        <f>IF(L1396="","",$B$2&amp;K1396&amp;$B$2&amp;$B$1&amp;L1396)</f>
        <v/>
      </c>
      <c r="V1396" s="3" t="str">
        <f>IF(N1396="","",$B$2&amp;M1396&amp;$B$2&amp;$B$1&amp;N1396)</f>
        <v/>
      </c>
      <c r="W1396" s="3" t="str">
        <f>IF(P1396="","",$B$2&amp;O1396&amp;$B$2&amp;$B$1&amp;P1396)</f>
        <v/>
      </c>
      <c r="X1396" s="3" t="str">
        <f>IF(R1396="","",$B$2&amp;Q1396&amp;$B$2&amp;$B$1&amp;R1396)</f>
        <v/>
      </c>
      <c r="Y1396" s="3" t="str">
        <f t="shared" si="420"/>
        <v>{}</v>
      </c>
      <c r="Z1396" s="11" t="s">
        <v>336</v>
      </c>
      <c r="AA1396" s="11" t="str">
        <f t="shared" si="435"/>
        <v/>
      </c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 t="str">
        <f t="shared" si="421"/>
        <v/>
      </c>
      <c r="BQ1396" s="11" t="str">
        <f t="shared" si="433"/>
        <v/>
      </c>
      <c r="BR1396" s="1">
        <f t="shared" si="424"/>
        <v>5</v>
      </c>
      <c r="BS1396" s="1">
        <f t="shared" si="425"/>
        <v>502</v>
      </c>
      <c r="BT1396" s="1">
        <f>COUNTIF($BS$10:BS1396,601)</f>
        <v>29</v>
      </c>
      <c r="BU1396" s="1">
        <f t="shared" si="426"/>
        <v>1</v>
      </c>
    </row>
    <row r="1397" spans="2:73">
      <c r="B1397" s="1" t="str">
        <f t="shared" si="422"/>
        <v>SkillDescBrief4101005</v>
      </c>
      <c r="C1397" s="1" t="str">
        <f t="shared" si="423"/>
        <v>SkillDescDetail410100503</v>
      </c>
      <c r="D1397" s="3">
        <v>410100503</v>
      </c>
      <c r="E1397" s="3">
        <v>4101005</v>
      </c>
      <c r="F1397" s="3">
        <v>3</v>
      </c>
      <c r="G1397" s="3" t="s">
        <v>332</v>
      </c>
      <c r="H1397" s="3"/>
      <c r="I1397" s="3" t="s">
        <v>333</v>
      </c>
      <c r="J1397" s="3"/>
      <c r="K1397" s="3" t="s">
        <v>334</v>
      </c>
      <c r="L1397" s="3"/>
      <c r="M1397" s="3"/>
      <c r="N1397" s="3"/>
      <c r="O1397" s="3"/>
      <c r="P1397" s="3"/>
      <c r="Q1397" s="3" t="s">
        <v>335</v>
      </c>
      <c r="R1397" s="3"/>
      <c r="S1397" s="3" t="str">
        <f>IF(H1397="","",$B$2&amp;G1397&amp;$B$2&amp;$B$1&amp;H1397)</f>
        <v/>
      </c>
      <c r="T1397" s="3" t="str">
        <f>IF(J1397="","",$B$2&amp;I1397&amp;$B$2&amp;$B$1&amp;J1397)</f>
        <v/>
      </c>
      <c r="U1397" s="3" t="str">
        <f>IF(L1397="","",$B$2&amp;K1397&amp;$B$2&amp;$B$1&amp;L1397)</f>
        <v/>
      </c>
      <c r="V1397" s="3" t="str">
        <f>IF(N1397="","",$B$2&amp;M1397&amp;$B$2&amp;$B$1&amp;N1397)</f>
        <v/>
      </c>
      <c r="W1397" s="3" t="str">
        <f>IF(P1397="","",$B$2&amp;O1397&amp;$B$2&amp;$B$1&amp;P1397)</f>
        <v/>
      </c>
      <c r="X1397" s="3" t="str">
        <f>IF(R1397="","",$B$2&amp;Q1397&amp;$B$2&amp;$B$1&amp;R1397)</f>
        <v/>
      </c>
      <c r="Y1397" s="3" t="str">
        <f t="shared" si="420"/>
        <v>{}</v>
      </c>
      <c r="Z1397" s="11" t="s">
        <v>336</v>
      </c>
      <c r="AA1397" s="11" t="str">
        <f t="shared" si="435"/>
        <v/>
      </c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 t="str">
        <f t="shared" si="421"/>
        <v/>
      </c>
      <c r="BQ1397" s="11" t="str">
        <f t="shared" si="433"/>
        <v/>
      </c>
      <c r="BR1397" s="1">
        <f t="shared" si="424"/>
        <v>5</v>
      </c>
      <c r="BS1397" s="1">
        <f t="shared" si="425"/>
        <v>503</v>
      </c>
      <c r="BT1397" s="1">
        <f>COUNTIF($BS$10:BS1397,601)</f>
        <v>29</v>
      </c>
      <c r="BU1397" s="1">
        <f t="shared" si="426"/>
        <v>1</v>
      </c>
    </row>
    <row r="1398" spans="2:73">
      <c r="B1398" s="1" t="str">
        <f t="shared" si="422"/>
        <v>SkillDescBrief4101005</v>
      </c>
      <c r="C1398" s="1" t="str">
        <f t="shared" si="423"/>
        <v>SkillDescDetail410100504</v>
      </c>
      <c r="D1398" s="3">
        <v>410100504</v>
      </c>
      <c r="E1398" s="3">
        <v>4101005</v>
      </c>
      <c r="F1398" s="3">
        <v>4</v>
      </c>
      <c r="G1398" s="3" t="s">
        <v>332</v>
      </c>
      <c r="H1398" s="3"/>
      <c r="I1398" s="3" t="s">
        <v>333</v>
      </c>
      <c r="J1398" s="3"/>
      <c r="K1398" s="3" t="s">
        <v>334</v>
      </c>
      <c r="L1398" s="3"/>
      <c r="M1398" s="3"/>
      <c r="N1398" s="3"/>
      <c r="O1398" s="3"/>
      <c r="P1398" s="3"/>
      <c r="Q1398" s="3" t="s">
        <v>335</v>
      </c>
      <c r="R1398" s="3"/>
      <c r="S1398" s="3" t="str">
        <f>IF(H1398="","",$B$2&amp;G1398&amp;$B$2&amp;$B$1&amp;H1398)</f>
        <v/>
      </c>
      <c r="T1398" s="3" t="str">
        <f>IF(J1398="","",$B$2&amp;I1398&amp;$B$2&amp;$B$1&amp;J1398)</f>
        <v/>
      </c>
      <c r="U1398" s="3" t="str">
        <f>IF(L1398="","",$B$2&amp;K1398&amp;$B$2&amp;$B$1&amp;L1398)</f>
        <v/>
      </c>
      <c r="V1398" s="3" t="str">
        <f>IF(N1398="","",$B$2&amp;M1398&amp;$B$2&amp;$B$1&amp;N1398)</f>
        <v/>
      </c>
      <c r="W1398" s="3" t="str">
        <f>IF(P1398="","",$B$2&amp;O1398&amp;$B$2&amp;$B$1&amp;P1398)</f>
        <v/>
      </c>
      <c r="X1398" s="3" t="str">
        <f>IF(R1398="","",$B$2&amp;Q1398&amp;$B$2&amp;$B$1&amp;R1398)</f>
        <v/>
      </c>
      <c r="Y1398" s="3" t="str">
        <f t="shared" si="420"/>
        <v>{}</v>
      </c>
      <c r="Z1398" s="11" t="s">
        <v>336</v>
      </c>
      <c r="AA1398" s="11" t="str">
        <f t="shared" si="435"/>
        <v/>
      </c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 t="str">
        <f t="shared" si="421"/>
        <v/>
      </c>
      <c r="BQ1398" s="11" t="str">
        <f t="shared" si="433"/>
        <v/>
      </c>
      <c r="BR1398" s="1">
        <f t="shared" si="424"/>
        <v>5</v>
      </c>
      <c r="BS1398" s="1">
        <f t="shared" si="425"/>
        <v>504</v>
      </c>
      <c r="BT1398" s="1">
        <f>COUNTIF($BS$10:BS1398,601)</f>
        <v>29</v>
      </c>
      <c r="BU1398" s="1">
        <f t="shared" si="426"/>
        <v>1</v>
      </c>
    </row>
    <row r="1399" spans="2:73">
      <c r="B1399" s="1" t="str">
        <f t="shared" si="422"/>
        <v>SkillDescBrief4101005</v>
      </c>
      <c r="C1399" s="1" t="str">
        <f t="shared" si="423"/>
        <v>SkillDescDetail410100505</v>
      </c>
      <c r="D1399" s="3">
        <v>410100505</v>
      </c>
      <c r="E1399" s="3">
        <v>4101005</v>
      </c>
      <c r="F1399" s="3">
        <v>5</v>
      </c>
      <c r="G1399" s="3" t="s">
        <v>332</v>
      </c>
      <c r="H1399" s="3"/>
      <c r="I1399" s="3" t="s">
        <v>333</v>
      </c>
      <c r="J1399" s="3"/>
      <c r="K1399" s="3" t="s">
        <v>334</v>
      </c>
      <c r="L1399" s="3"/>
      <c r="M1399" s="3"/>
      <c r="N1399" s="3"/>
      <c r="O1399" s="3"/>
      <c r="P1399" s="3"/>
      <c r="Q1399" s="3" t="s">
        <v>335</v>
      </c>
      <c r="R1399" s="3"/>
      <c r="S1399" s="3" t="str">
        <f>IF(H1399="","",$B$2&amp;G1399&amp;$B$2&amp;$B$1&amp;H1399)</f>
        <v/>
      </c>
      <c r="T1399" s="3" t="str">
        <f>IF(J1399="","",$B$2&amp;I1399&amp;$B$2&amp;$B$1&amp;J1399)</f>
        <v/>
      </c>
      <c r="U1399" s="3" t="str">
        <f>IF(L1399="","",$B$2&amp;K1399&amp;$B$2&amp;$B$1&amp;L1399)</f>
        <v/>
      </c>
      <c r="V1399" s="3" t="str">
        <f>IF(N1399="","",$B$2&amp;M1399&amp;$B$2&amp;$B$1&amp;N1399)</f>
        <v/>
      </c>
      <c r="W1399" s="3" t="str">
        <f>IF(P1399="","",$B$2&amp;O1399&amp;$B$2&amp;$B$1&amp;P1399)</f>
        <v/>
      </c>
      <c r="X1399" s="3" t="str">
        <f>IF(R1399="","",$B$2&amp;Q1399&amp;$B$2&amp;$B$1&amp;R1399)</f>
        <v/>
      </c>
      <c r="Y1399" s="3" t="str">
        <f t="shared" si="420"/>
        <v>{}</v>
      </c>
      <c r="Z1399" s="11" t="s">
        <v>336</v>
      </c>
      <c r="AA1399" s="11" t="str">
        <f t="shared" si="435"/>
        <v/>
      </c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 t="str">
        <f t="shared" si="421"/>
        <v/>
      </c>
      <c r="BQ1399" s="11" t="str">
        <f t="shared" si="433"/>
        <v/>
      </c>
      <c r="BR1399" s="1">
        <f t="shared" si="424"/>
        <v>5</v>
      </c>
      <c r="BS1399" s="1">
        <f t="shared" si="425"/>
        <v>505</v>
      </c>
      <c r="BT1399" s="1">
        <f>COUNTIF($BS$10:BS1399,601)</f>
        <v>29</v>
      </c>
      <c r="BU1399" s="1">
        <f t="shared" si="426"/>
        <v>1</v>
      </c>
    </row>
    <row r="1400" spans="2:73">
      <c r="B1400" s="1" t="str">
        <f t="shared" si="422"/>
        <v>SkillDescBrief// 战斗被动</v>
      </c>
      <c r="C1400" s="1" t="str">
        <f t="shared" si="423"/>
        <v>SkillDescDetail// 战斗被动3</v>
      </c>
      <c r="D1400" s="7" t="s">
        <v>339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 t="str">
        <f t="shared" si="420"/>
        <v/>
      </c>
      <c r="Z1400" s="10" t="s">
        <v>336</v>
      </c>
      <c r="AA1400" s="10" t="str">
        <f t="shared" si="435"/>
        <v/>
      </c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 t="str">
        <f t="shared" si="421"/>
        <v/>
      </c>
      <c r="BQ1400" s="10" t="str">
        <f t="shared" si="433"/>
        <v/>
      </c>
      <c r="BR1400" s="1">
        <f t="shared" si="424"/>
        <v>0</v>
      </c>
      <c r="BS1400" s="1">
        <f t="shared" si="425"/>
        <v>0</v>
      </c>
      <c r="BT1400" s="1">
        <f>COUNTIF($BS$10:BS1400,601)</f>
        <v>29</v>
      </c>
      <c r="BU1400" s="1">
        <f t="shared" si="426"/>
        <v>1</v>
      </c>
    </row>
    <row r="1401" spans="2:73">
      <c r="B1401" s="1" t="str">
        <f t="shared" si="422"/>
        <v>SkillDescBrief4101006</v>
      </c>
      <c r="C1401" s="1" t="str">
        <f t="shared" si="423"/>
        <v>SkillDescDetail410100601</v>
      </c>
      <c r="D1401" s="3">
        <v>410100601</v>
      </c>
      <c r="E1401" s="3">
        <v>4101006</v>
      </c>
      <c r="F1401" s="3">
        <v>1</v>
      </c>
      <c r="G1401" s="3" t="s">
        <v>332</v>
      </c>
      <c r="H1401" s="3"/>
      <c r="I1401" s="3" t="s">
        <v>333</v>
      </c>
      <c r="J1401" s="3"/>
      <c r="K1401" s="3" t="s">
        <v>334</v>
      </c>
      <c r="L1401" s="3"/>
      <c r="M1401" s="3"/>
      <c r="N1401" s="3"/>
      <c r="O1401" s="3"/>
      <c r="P1401" s="3"/>
      <c r="Q1401" s="3" t="s">
        <v>335</v>
      </c>
      <c r="R1401" s="3"/>
      <c r="S1401" s="3" t="str">
        <f>IF(H1401="","",$B$2&amp;G1401&amp;$B$2&amp;$B$1&amp;H1401)</f>
        <v/>
      </c>
      <c r="T1401" s="3" t="str">
        <f>IF(J1401="","",$B$2&amp;I1401&amp;$B$2&amp;$B$1&amp;J1401)</f>
        <v/>
      </c>
      <c r="U1401" s="3" t="str">
        <f>IF(L1401="","",$B$2&amp;K1401&amp;$B$2&amp;$B$1&amp;L1401)</f>
        <v/>
      </c>
      <c r="V1401" s="3" t="str">
        <f>IF(N1401="","",$B$2&amp;M1401&amp;$B$2&amp;$B$1&amp;N1401)</f>
        <v/>
      </c>
      <c r="W1401" s="3" t="str">
        <f>IF(P1401="","",$B$2&amp;O1401&amp;$B$2&amp;$B$1&amp;P1401)</f>
        <v/>
      </c>
      <c r="X1401" s="3" t="str">
        <f>IF(R1401="","",$B$2&amp;Q1401&amp;$B$2&amp;$B$1&amp;R1401)</f>
        <v/>
      </c>
      <c r="Y1401" s="3" t="str">
        <f t="shared" si="420"/>
        <v>{}</v>
      </c>
      <c r="Z1401" s="11" t="s">
        <v>341</v>
      </c>
      <c r="AA1401" s="11" t="str">
        <f t="shared" si="435"/>
        <v>投掷燃烧瓶，对&lt;c=A6EC41&gt;1&lt;/c&gt;个敌人造成&lt;q=attr_atk&gt;&lt;c=A6EC41&gt;0%&lt;/c&gt;伤害</v>
      </c>
      <c r="AB1401" s="11"/>
      <c r="AC1401" s="11"/>
      <c r="AD1401" s="11"/>
      <c r="AE1401" s="11"/>
      <c r="AF1401" s="11"/>
      <c r="AG1401" s="11"/>
      <c r="AH1401" s="11"/>
      <c r="AI1401" s="11"/>
      <c r="AJ1401" s="11" t="s">
        <v>342</v>
      </c>
      <c r="AK1401" s="11" t="str">
        <f>$B$6</f>
        <v>&lt;c=A6EC41&gt;</v>
      </c>
      <c r="AL1401" s="11">
        <v>1</v>
      </c>
      <c r="AM1401" s="11" t="s">
        <v>298</v>
      </c>
      <c r="AN1401" s="11" t="s">
        <v>343</v>
      </c>
      <c r="AO1401" s="11"/>
      <c r="AP1401" s="11"/>
      <c r="AQ1401" s="11"/>
      <c r="AR1401" s="11"/>
      <c r="AS1401" s="11" t="str">
        <f t="shared" ref="AS1401:AS1405" si="437">$B$8&amp;$B$6</f>
        <v>&lt;q=attr_atk&gt;&lt;c=A6EC41&gt;</v>
      </c>
      <c r="AT1401" s="13" t="str">
        <f t="shared" ref="AT1401:AT1405" si="438">ROUND(H1401*100,2)&amp;"%"</f>
        <v>0%</v>
      </c>
      <c r="AU1401" s="11" t="s">
        <v>298</v>
      </c>
      <c r="AV1401" s="11" t="s">
        <v>344</v>
      </c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 t="str">
        <f t="shared" si="421"/>
        <v>这是另一个专属装备技能，它必须很好很强大</v>
      </c>
      <c r="BQ1401" s="11" t="str">
        <f t="shared" si="433"/>
        <v>投掷燃烧瓶，对&lt;c=A6EC41&gt;1&lt;/c&gt;个敌人造成&lt;q=attr_atk&gt;&lt;c=A6EC41&gt;0%&lt;/c&gt;伤害</v>
      </c>
      <c r="BR1401" s="1">
        <f t="shared" si="424"/>
        <v>6</v>
      </c>
      <c r="BS1401" s="1">
        <f t="shared" si="425"/>
        <v>601</v>
      </c>
      <c r="BT1401" s="1">
        <f>COUNTIF($BS$10:BS1401,601)</f>
        <v>30</v>
      </c>
      <c r="BU1401" s="1">
        <f t="shared" si="426"/>
        <v>0</v>
      </c>
    </row>
    <row r="1402" spans="2:73">
      <c r="B1402" s="1" t="str">
        <f t="shared" si="422"/>
        <v>SkillDescBrief4101006</v>
      </c>
      <c r="C1402" s="1" t="str">
        <f t="shared" si="423"/>
        <v>SkillDescDetail410100602</v>
      </c>
      <c r="D1402" s="3">
        <v>410100602</v>
      </c>
      <c r="E1402" s="3">
        <v>4101006</v>
      </c>
      <c r="F1402" s="3">
        <v>2</v>
      </c>
      <c r="G1402" s="3" t="s">
        <v>332</v>
      </c>
      <c r="H1402" s="3"/>
      <c r="I1402" s="3" t="s">
        <v>333</v>
      </c>
      <c r="J1402" s="3"/>
      <c r="K1402" s="3" t="s">
        <v>334</v>
      </c>
      <c r="L1402" s="3"/>
      <c r="M1402" s="3"/>
      <c r="N1402" s="3"/>
      <c r="O1402" s="3"/>
      <c r="P1402" s="3"/>
      <c r="Q1402" s="3" t="s">
        <v>335</v>
      </c>
      <c r="R1402" s="3"/>
      <c r="S1402" s="3" t="str">
        <f>IF(H1402="","",$B$2&amp;G1402&amp;$B$2&amp;$B$1&amp;H1402)</f>
        <v/>
      </c>
      <c r="T1402" s="3" t="str">
        <f>IF(J1402="","",$B$2&amp;I1402&amp;$B$2&amp;$B$1&amp;J1402)</f>
        <v/>
      </c>
      <c r="U1402" s="3" t="str">
        <f>IF(L1402="","",$B$2&amp;K1402&amp;$B$2&amp;$B$1&amp;L1402)</f>
        <v/>
      </c>
      <c r="V1402" s="3" t="str">
        <f>IF(N1402="","",$B$2&amp;M1402&amp;$B$2&amp;$B$1&amp;N1402)</f>
        <v/>
      </c>
      <c r="W1402" s="3" t="str">
        <f>IF(P1402="","",$B$2&amp;O1402&amp;$B$2&amp;$B$1&amp;P1402)</f>
        <v/>
      </c>
      <c r="X1402" s="3" t="str">
        <f>IF(R1402="","",$B$2&amp;Q1402&amp;$B$2&amp;$B$1&amp;R1402)</f>
        <v/>
      </c>
      <c r="Y1402" s="3" t="str">
        <f t="shared" si="420"/>
        <v>{}</v>
      </c>
      <c r="Z1402" s="11" t="s">
        <v>341</v>
      </c>
      <c r="AA1402" s="11" t="str">
        <f t="shared" si="435"/>
        <v>2级：伤害提升至&lt;q=attr_atk&gt;&lt;c=A6EC41&gt;0%&lt;/c&gt;</v>
      </c>
      <c r="AB1402" s="11"/>
      <c r="AC1402" s="11"/>
      <c r="AD1402" s="11">
        <v>2</v>
      </c>
      <c r="AE1402" s="11"/>
      <c r="AF1402" s="11" t="s">
        <v>345</v>
      </c>
      <c r="AG1402" s="11"/>
      <c r="AH1402" s="11"/>
      <c r="AI1402" s="11"/>
      <c r="AJ1402" s="11"/>
      <c r="AK1402" s="11"/>
      <c r="AL1402" s="11"/>
      <c r="AM1402" s="11"/>
      <c r="AN1402" s="11" t="s">
        <v>346</v>
      </c>
      <c r="AO1402" s="11"/>
      <c r="AP1402" s="11"/>
      <c r="AQ1402" s="11"/>
      <c r="AR1402" s="11"/>
      <c r="AS1402" s="11" t="str">
        <f t="shared" si="437"/>
        <v>&lt;q=attr_atk&gt;&lt;c=A6EC41&gt;</v>
      </c>
      <c r="AT1402" s="13" t="str">
        <f t="shared" si="438"/>
        <v>0%</v>
      </c>
      <c r="AU1402" s="11" t="s">
        <v>298</v>
      </c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 t="str">
        <f t="shared" si="421"/>
        <v>这是另一个专属装备技能，它必须很好很强大</v>
      </c>
      <c r="BQ1402" s="11" t="str">
        <f t="shared" si="433"/>
        <v>2级：伤害提升至&lt;q=attr_atk&gt;&lt;c=A6EC41&gt;0%&lt;/c&gt;</v>
      </c>
      <c r="BR1402" s="1">
        <f t="shared" si="424"/>
        <v>6</v>
      </c>
      <c r="BS1402" s="1">
        <f t="shared" si="425"/>
        <v>602</v>
      </c>
      <c r="BT1402" s="1">
        <f>COUNTIF($BS$10:BS1402,601)</f>
        <v>30</v>
      </c>
      <c r="BU1402" s="1">
        <f t="shared" si="426"/>
        <v>0</v>
      </c>
    </row>
    <row r="1403" spans="2:73">
      <c r="B1403" s="1" t="str">
        <f t="shared" si="422"/>
        <v>SkillDescBrief4101006</v>
      </c>
      <c r="C1403" s="1" t="str">
        <f t="shared" si="423"/>
        <v>SkillDescDetail410100603</v>
      </c>
      <c r="D1403" s="3">
        <v>410100603</v>
      </c>
      <c r="E1403" s="3">
        <v>4101006</v>
      </c>
      <c r="F1403" s="3">
        <v>3</v>
      </c>
      <c r="G1403" s="3" t="s">
        <v>332</v>
      </c>
      <c r="H1403" s="3"/>
      <c r="I1403" s="3" t="s">
        <v>333</v>
      </c>
      <c r="J1403" s="3"/>
      <c r="K1403" s="3" t="s">
        <v>334</v>
      </c>
      <c r="L1403" s="3"/>
      <c r="M1403" s="3"/>
      <c r="N1403" s="3"/>
      <c r="O1403" s="3"/>
      <c r="P1403" s="3"/>
      <c r="Q1403" s="3" t="s">
        <v>335</v>
      </c>
      <c r="R1403" s="3"/>
      <c r="S1403" s="3" t="str">
        <f>IF(H1403="","",$B$2&amp;G1403&amp;$B$2&amp;$B$1&amp;H1403)</f>
        <v/>
      </c>
      <c r="T1403" s="3" t="str">
        <f>IF(J1403="","",$B$2&amp;I1403&amp;$B$2&amp;$B$1&amp;J1403)</f>
        <v/>
      </c>
      <c r="U1403" s="3" t="str">
        <f>IF(L1403="","",$B$2&amp;K1403&amp;$B$2&amp;$B$1&amp;L1403)</f>
        <v/>
      </c>
      <c r="V1403" s="3" t="str">
        <f>IF(N1403="","",$B$2&amp;M1403&amp;$B$2&amp;$B$1&amp;N1403)</f>
        <v/>
      </c>
      <c r="W1403" s="3" t="str">
        <f>IF(P1403="","",$B$2&amp;O1403&amp;$B$2&amp;$B$1&amp;P1403)</f>
        <v/>
      </c>
      <c r="X1403" s="3" t="str">
        <f>IF(R1403="","",$B$2&amp;Q1403&amp;$B$2&amp;$B$1&amp;R1403)</f>
        <v/>
      </c>
      <c r="Y1403" s="3" t="str">
        <f t="shared" si="420"/>
        <v>{}</v>
      </c>
      <c r="Z1403" s="11" t="s">
        <v>341</v>
      </c>
      <c r="AA1403" s="11" t="str">
        <f t="shared" si="435"/>
        <v>3级：伤害提升至&lt;q=attr_atk&gt;&lt;c=A6EC41&gt;0%&lt;/c&gt;</v>
      </c>
      <c r="AB1403" s="11"/>
      <c r="AC1403" s="11"/>
      <c r="AD1403" s="11">
        <v>3</v>
      </c>
      <c r="AE1403" s="11"/>
      <c r="AF1403" s="11" t="s">
        <v>345</v>
      </c>
      <c r="AG1403" s="11"/>
      <c r="AH1403" s="11"/>
      <c r="AI1403" s="11"/>
      <c r="AJ1403" s="11"/>
      <c r="AK1403" s="11"/>
      <c r="AL1403" s="11"/>
      <c r="AM1403" s="11"/>
      <c r="AN1403" s="11" t="s">
        <v>346</v>
      </c>
      <c r="AO1403" s="11"/>
      <c r="AP1403" s="11"/>
      <c r="AQ1403" s="11"/>
      <c r="AR1403" s="11"/>
      <c r="AS1403" s="11" t="str">
        <f t="shared" si="437"/>
        <v>&lt;q=attr_atk&gt;&lt;c=A6EC41&gt;</v>
      </c>
      <c r="AT1403" s="13" t="str">
        <f t="shared" si="438"/>
        <v>0%</v>
      </c>
      <c r="AU1403" s="11" t="s">
        <v>298</v>
      </c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 t="str">
        <f t="shared" si="421"/>
        <v>这是另一个专属装备技能，它必须很好很强大</v>
      </c>
      <c r="BQ1403" s="11" t="str">
        <f t="shared" si="433"/>
        <v>3级：伤害提升至&lt;q=attr_atk&gt;&lt;c=A6EC41&gt;0%&lt;/c&gt;</v>
      </c>
      <c r="BR1403" s="1">
        <f t="shared" si="424"/>
        <v>6</v>
      </c>
      <c r="BS1403" s="1">
        <f t="shared" si="425"/>
        <v>603</v>
      </c>
      <c r="BT1403" s="1">
        <f>COUNTIF($BS$10:BS1403,601)</f>
        <v>30</v>
      </c>
      <c r="BU1403" s="1">
        <f t="shared" si="426"/>
        <v>0</v>
      </c>
    </row>
    <row r="1404" spans="2:73">
      <c r="B1404" s="1" t="str">
        <f t="shared" si="422"/>
        <v>SkillDescBrief4101006</v>
      </c>
      <c r="C1404" s="1" t="str">
        <f t="shared" si="423"/>
        <v>SkillDescDetail410100604</v>
      </c>
      <c r="D1404" s="3">
        <v>410100604</v>
      </c>
      <c r="E1404" s="3">
        <v>4101006</v>
      </c>
      <c r="F1404" s="3">
        <v>4</v>
      </c>
      <c r="G1404" s="3" t="s">
        <v>332</v>
      </c>
      <c r="H1404" s="3"/>
      <c r="I1404" s="3" t="s">
        <v>333</v>
      </c>
      <c r="J1404" s="3"/>
      <c r="K1404" s="3" t="s">
        <v>334</v>
      </c>
      <c r="L1404" s="3"/>
      <c r="M1404" s="3"/>
      <c r="N1404" s="3"/>
      <c r="O1404" s="3"/>
      <c r="P1404" s="3"/>
      <c r="Q1404" s="3" t="s">
        <v>335</v>
      </c>
      <c r="R1404" s="3"/>
      <c r="S1404" s="3" t="str">
        <f>IF(H1404="","",$B$2&amp;G1404&amp;$B$2&amp;$B$1&amp;H1404)</f>
        <v/>
      </c>
      <c r="T1404" s="3" t="str">
        <f>IF(J1404="","",$B$2&amp;I1404&amp;$B$2&amp;$B$1&amp;J1404)</f>
        <v/>
      </c>
      <c r="U1404" s="3" t="str">
        <f>IF(L1404="","",$B$2&amp;K1404&amp;$B$2&amp;$B$1&amp;L1404)</f>
        <v/>
      </c>
      <c r="V1404" s="3" t="str">
        <f>IF(N1404="","",$B$2&amp;M1404&amp;$B$2&amp;$B$1&amp;N1404)</f>
        <v/>
      </c>
      <c r="W1404" s="3" t="str">
        <f>IF(P1404="","",$B$2&amp;O1404&amp;$B$2&amp;$B$1&amp;P1404)</f>
        <v/>
      </c>
      <c r="X1404" s="3" t="str">
        <f>IF(R1404="","",$B$2&amp;Q1404&amp;$B$2&amp;$B$1&amp;R1404)</f>
        <v/>
      </c>
      <c r="Y1404" s="3" t="str">
        <f t="shared" si="420"/>
        <v>{}</v>
      </c>
      <c r="Z1404" s="11" t="s">
        <v>341</v>
      </c>
      <c r="AA1404" s="11" t="str">
        <f t="shared" si="435"/>
        <v>4级：伤害提升至&lt;q=attr_atk&gt;&lt;c=A6EC41&gt;0%&lt;/c&gt;</v>
      </c>
      <c r="AB1404" s="11"/>
      <c r="AC1404" s="11"/>
      <c r="AD1404" s="11">
        <v>4</v>
      </c>
      <c r="AE1404" s="11"/>
      <c r="AF1404" s="11" t="s">
        <v>345</v>
      </c>
      <c r="AG1404" s="11"/>
      <c r="AH1404" s="11"/>
      <c r="AI1404" s="11"/>
      <c r="AJ1404" s="11"/>
      <c r="AK1404" s="11"/>
      <c r="AL1404" s="11"/>
      <c r="AM1404" s="11"/>
      <c r="AN1404" s="11" t="s">
        <v>346</v>
      </c>
      <c r="AO1404" s="11"/>
      <c r="AP1404" s="11"/>
      <c r="AQ1404" s="11"/>
      <c r="AR1404" s="11"/>
      <c r="AS1404" s="11" t="str">
        <f t="shared" si="437"/>
        <v>&lt;q=attr_atk&gt;&lt;c=A6EC41&gt;</v>
      </c>
      <c r="AT1404" s="13" t="str">
        <f t="shared" si="438"/>
        <v>0%</v>
      </c>
      <c r="AU1404" s="11" t="s">
        <v>298</v>
      </c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 t="str">
        <f t="shared" si="421"/>
        <v>这是另一个专属装备技能，它必须很好很强大</v>
      </c>
      <c r="BQ1404" s="11" t="str">
        <f t="shared" si="433"/>
        <v>4级：伤害提升至&lt;q=attr_atk&gt;&lt;c=A6EC41&gt;0%&lt;/c&gt;</v>
      </c>
      <c r="BR1404" s="1">
        <f t="shared" si="424"/>
        <v>6</v>
      </c>
      <c r="BS1404" s="1">
        <f t="shared" si="425"/>
        <v>604</v>
      </c>
      <c r="BT1404" s="1">
        <f>COUNTIF($BS$10:BS1404,601)</f>
        <v>30</v>
      </c>
      <c r="BU1404" s="1">
        <f t="shared" si="426"/>
        <v>0</v>
      </c>
    </row>
    <row r="1405" spans="2:73">
      <c r="B1405" s="1" t="str">
        <f t="shared" si="422"/>
        <v>SkillDescBrief4101006</v>
      </c>
      <c r="C1405" s="1" t="str">
        <f t="shared" si="423"/>
        <v>SkillDescDetail410100605</v>
      </c>
      <c r="D1405" s="3">
        <v>410100605</v>
      </c>
      <c r="E1405" s="3">
        <v>4101006</v>
      </c>
      <c r="F1405" s="3">
        <v>5</v>
      </c>
      <c r="G1405" s="3" t="s">
        <v>332</v>
      </c>
      <c r="H1405" s="3"/>
      <c r="I1405" s="3" t="s">
        <v>333</v>
      </c>
      <c r="J1405" s="3"/>
      <c r="K1405" s="3" t="s">
        <v>334</v>
      </c>
      <c r="L1405" s="3"/>
      <c r="M1405" s="3"/>
      <c r="N1405" s="3"/>
      <c r="O1405" s="3"/>
      <c r="P1405" s="3"/>
      <c r="Q1405" s="3" t="s">
        <v>335</v>
      </c>
      <c r="R1405" s="3"/>
      <c r="S1405" s="3" t="str">
        <f>IF(H1405="","",$B$2&amp;G1405&amp;$B$2&amp;$B$1&amp;H1405)</f>
        <v/>
      </c>
      <c r="T1405" s="3" t="str">
        <f>IF(J1405="","",$B$2&amp;I1405&amp;$B$2&amp;$B$1&amp;J1405)</f>
        <v/>
      </c>
      <c r="U1405" s="3" t="str">
        <f>IF(L1405="","",$B$2&amp;K1405&amp;$B$2&amp;$B$1&amp;L1405)</f>
        <v/>
      </c>
      <c r="V1405" s="3" t="str">
        <f>IF(N1405="","",$B$2&amp;M1405&amp;$B$2&amp;$B$1&amp;N1405)</f>
        <v/>
      </c>
      <c r="W1405" s="3" t="str">
        <f>IF(P1405="","",$B$2&amp;O1405&amp;$B$2&amp;$B$1&amp;P1405)</f>
        <v/>
      </c>
      <c r="X1405" s="3" t="str">
        <f>IF(R1405="","",$B$2&amp;Q1405&amp;$B$2&amp;$B$1&amp;R1405)</f>
        <v/>
      </c>
      <c r="Y1405" s="3" t="str">
        <f t="shared" si="420"/>
        <v>{}</v>
      </c>
      <c r="Z1405" s="11" t="s">
        <v>347</v>
      </c>
      <c r="AA1405" s="11" t="str">
        <f t="shared" si="435"/>
        <v>5级：伤害提升至&lt;q=attr_atk&gt;&lt;c=A6EC41&gt;0%&lt;/c&gt;</v>
      </c>
      <c r="AB1405" s="11"/>
      <c r="AC1405" s="11"/>
      <c r="AD1405" s="11">
        <v>5</v>
      </c>
      <c r="AE1405" s="11"/>
      <c r="AF1405" s="11" t="s">
        <v>345</v>
      </c>
      <c r="AG1405" s="11"/>
      <c r="AH1405" s="11"/>
      <c r="AI1405" s="11"/>
      <c r="AJ1405" s="11"/>
      <c r="AK1405" s="11"/>
      <c r="AL1405" s="11"/>
      <c r="AM1405" s="11"/>
      <c r="AN1405" s="11" t="s">
        <v>346</v>
      </c>
      <c r="AO1405" s="11"/>
      <c r="AP1405" s="11"/>
      <c r="AQ1405" s="11"/>
      <c r="AR1405" s="11"/>
      <c r="AS1405" s="11" t="str">
        <f t="shared" si="437"/>
        <v>&lt;q=attr_atk&gt;&lt;c=A6EC41&gt;</v>
      </c>
      <c r="AT1405" s="13" t="str">
        <f t="shared" si="438"/>
        <v>0%</v>
      </c>
      <c r="AU1405" s="11" t="s">
        <v>298</v>
      </c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 t="str">
        <f t="shared" si="421"/>
        <v>这是另一个专属装备技能，它必须非常好非常强大</v>
      </c>
      <c r="BQ1405" s="11" t="str">
        <f t="shared" si="433"/>
        <v>5级：伤害提升至&lt;q=attr_atk&gt;&lt;c=A6EC41&gt;0%&lt;/c&gt;</v>
      </c>
      <c r="BR1405" s="1">
        <f t="shared" si="424"/>
        <v>6</v>
      </c>
      <c r="BS1405" s="1">
        <f t="shared" si="425"/>
        <v>605</v>
      </c>
      <c r="BT1405" s="1">
        <f>COUNTIF($BS$10:BS1405,601)</f>
        <v>30</v>
      </c>
      <c r="BU1405" s="1">
        <f t="shared" si="426"/>
        <v>0</v>
      </c>
    </row>
    <row r="1406" spans="2:73">
      <c r="B1406" s="1" t="str">
        <f t="shared" si="422"/>
        <v>SkillDescBrief// 战斗被动</v>
      </c>
      <c r="C1406" s="1" t="str">
        <f t="shared" si="423"/>
        <v>SkillDescDetail// 战斗被动4</v>
      </c>
      <c r="D1406" s="7" t="s">
        <v>340</v>
      </c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 t="str">
        <f t="shared" si="420"/>
        <v/>
      </c>
      <c r="Z1406" s="10" t="s">
        <v>336</v>
      </c>
      <c r="AA1406" s="10" t="str">
        <f t="shared" si="435"/>
        <v/>
      </c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 t="str">
        <f t="shared" si="421"/>
        <v/>
      </c>
      <c r="BQ1406" s="10" t="str">
        <f t="shared" si="433"/>
        <v/>
      </c>
      <c r="BR1406" s="1">
        <f t="shared" si="424"/>
        <v>0</v>
      </c>
      <c r="BS1406" s="1">
        <f t="shared" si="425"/>
        <v>0</v>
      </c>
      <c r="BT1406" s="1">
        <f>COUNTIF($BS$10:BS1406,601)</f>
        <v>30</v>
      </c>
      <c r="BU1406" s="1">
        <f t="shared" si="426"/>
        <v>0</v>
      </c>
    </row>
    <row r="1407" spans="2:73">
      <c r="B1407" s="1" t="str">
        <f t="shared" si="422"/>
        <v>SkillDescBrief4101007</v>
      </c>
      <c r="C1407" s="1" t="str">
        <f t="shared" si="423"/>
        <v>SkillDescDetail410100701</v>
      </c>
      <c r="D1407" s="3">
        <v>410100701</v>
      </c>
      <c r="E1407" s="3">
        <v>4101007</v>
      </c>
      <c r="F1407" s="3">
        <v>1</v>
      </c>
      <c r="G1407" s="3" t="s">
        <v>332</v>
      </c>
      <c r="H1407" s="3">
        <v>0.07</v>
      </c>
      <c r="I1407" s="3" t="s">
        <v>333</v>
      </c>
      <c r="J1407" s="3"/>
      <c r="K1407" s="3" t="s">
        <v>334</v>
      </c>
      <c r="L1407" s="3">
        <f ca="1">ROUND(_xlfn.XLOOKUP($F1407,$D$1:$D$5,$E$1:$E$5)*OFFSET(L1407,5-$F1407,0)/0.05,0)*0.05</f>
        <v>0.7</v>
      </c>
      <c r="M1407" s="3"/>
      <c r="N1407" s="3"/>
      <c r="O1407" s="3"/>
      <c r="P1407" s="3"/>
      <c r="Q1407" s="3" t="s">
        <v>335</v>
      </c>
      <c r="R1407" s="3"/>
      <c r="S1407" s="3" t="str">
        <f>IF(H1407="","",$B$2&amp;G1407&amp;$B$2&amp;$B$1&amp;H1407)</f>
        <v>"AtkPower":0.07</v>
      </c>
      <c r="T1407" s="3" t="str">
        <f>IF(J1407="","",$B$2&amp;I1407&amp;$B$2&amp;$B$1&amp;J1407)</f>
        <v/>
      </c>
      <c r="U1407" s="3" t="str">
        <f ca="1">IF(L1407="","",$B$2&amp;K1407&amp;$B$2&amp;$B$1&amp;L1407)</f>
        <v>"BuffPower":0.7</v>
      </c>
      <c r="V1407" s="3" t="str">
        <f>IF(N1407="","",$B$2&amp;M1407&amp;$B$2&amp;$B$1&amp;N1407)</f>
        <v/>
      </c>
      <c r="W1407" s="3" t="str">
        <f>IF(P1407="","",$B$2&amp;O1407&amp;$B$2&amp;$B$1&amp;P1407)</f>
        <v/>
      </c>
      <c r="X1407" s="3" t="str">
        <f>IF(R1407="","",$B$2&amp;Q1407&amp;$B$2&amp;$B$1&amp;R1407)</f>
        <v/>
      </c>
      <c r="Y1407" s="3" t="str">
        <f ca="1" t="shared" si="420"/>
        <v>{"AtkPower":0.07,"BuffPower":0.7}</v>
      </c>
      <c r="Z1407" s="11" t="s">
        <v>727</v>
      </c>
      <c r="AA1407" s="11" t="str">
        <f t="shared" si="435"/>
        <v>每隔&lt;c=A6EC41&gt;8&lt;/c&gt;秒，使自身治愈提升至&lt;c=A6EC41&gt;7%&lt;/c&gt;</v>
      </c>
      <c r="AB1407" s="11"/>
      <c r="AC1407" s="11"/>
      <c r="AD1407" s="11"/>
      <c r="AE1407" s="11"/>
      <c r="AF1407" s="11"/>
      <c r="AG1407" s="11"/>
      <c r="AH1407" s="11"/>
      <c r="AI1407" s="11"/>
      <c r="AJ1407" s="11" t="s">
        <v>451</v>
      </c>
      <c r="AK1407" s="11" t="str">
        <f>$B$6</f>
        <v>&lt;c=A6EC41&gt;</v>
      </c>
      <c r="AL1407" s="12">
        <v>8</v>
      </c>
      <c r="AM1407" s="11" t="s">
        <v>298</v>
      </c>
      <c r="AN1407" s="11" t="s">
        <v>728</v>
      </c>
      <c r="AO1407" s="11" t="str">
        <f>$B$6</f>
        <v>&lt;c=A6EC41&gt;</v>
      </c>
      <c r="AP1407" s="11" t="str">
        <f>ROUND($H1407*100,2)&amp;"%"</f>
        <v>7%</v>
      </c>
      <c r="AQ1407" s="11" t="s">
        <v>298</v>
      </c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 t="str">
        <f t="shared" si="421"/>
        <v>周期性提高自身治愈</v>
      </c>
      <c r="BQ1407" s="11" t="str">
        <f t="shared" si="433"/>
        <v>每隔&lt;c=A6EC41&gt;8&lt;/c&gt;秒，使自身治愈提升至&lt;c=A6EC41&gt;7%&lt;/c&gt;</v>
      </c>
      <c r="BR1407" s="1">
        <f t="shared" si="424"/>
        <v>7</v>
      </c>
      <c r="BS1407" s="1">
        <f t="shared" si="425"/>
        <v>701</v>
      </c>
      <c r="BT1407" s="1">
        <f>COUNTIF($BS$10:BS1407,601)</f>
        <v>30</v>
      </c>
      <c r="BU1407" s="1">
        <f t="shared" si="426"/>
        <v>0</v>
      </c>
    </row>
    <row r="1408" spans="2:73">
      <c r="B1408" s="1" t="str">
        <f t="shared" si="422"/>
        <v>SkillDescBrief4101007</v>
      </c>
      <c r="C1408" s="1" t="str">
        <f t="shared" si="423"/>
        <v>SkillDescDetail410100702</v>
      </c>
      <c r="D1408" s="3">
        <v>410100702</v>
      </c>
      <c r="E1408" s="3">
        <v>4101007</v>
      </c>
      <c r="F1408" s="3">
        <v>2</v>
      </c>
      <c r="G1408" s="3" t="s">
        <v>332</v>
      </c>
      <c r="H1408" s="3"/>
      <c r="I1408" s="3" t="s">
        <v>333</v>
      </c>
      <c r="J1408" s="3"/>
      <c r="K1408" s="3" t="s">
        <v>334</v>
      </c>
      <c r="L1408" s="3">
        <f ca="1">ROUND(_xlfn.XLOOKUP($F1408,$D$1:$D$5,$E$1:$E$5)*OFFSET(L1408,5-$F1408,0)/0.05,0)*0.05</f>
        <v>0.75</v>
      </c>
      <c r="M1408" s="3"/>
      <c r="N1408" s="3"/>
      <c r="O1408" s="3"/>
      <c r="P1408" s="3"/>
      <c r="Q1408" s="3" t="s">
        <v>335</v>
      </c>
      <c r="R1408" s="3"/>
      <c r="S1408" s="3" t="str">
        <f>IF(H1408="","",$B$2&amp;G1408&amp;$B$2&amp;$B$1&amp;H1408)</f>
        <v/>
      </c>
      <c r="T1408" s="3" t="str">
        <f>IF(J1408="","",$B$2&amp;I1408&amp;$B$2&amp;$B$1&amp;J1408)</f>
        <v/>
      </c>
      <c r="U1408" s="3" t="str">
        <f ca="1">IF(L1408="","",$B$2&amp;K1408&amp;$B$2&amp;$B$1&amp;L1408)</f>
        <v>"BuffPower":0.75</v>
      </c>
      <c r="V1408" s="3" t="str">
        <f>IF(N1408="","",$B$2&amp;M1408&amp;$B$2&amp;$B$1&amp;N1408)</f>
        <v/>
      </c>
      <c r="W1408" s="3" t="str">
        <f>IF(P1408="","",$B$2&amp;O1408&amp;$B$2&amp;$B$1&amp;P1408)</f>
        <v/>
      </c>
      <c r="X1408" s="3" t="str">
        <f>IF(R1408="","",$B$2&amp;Q1408&amp;$B$2&amp;$B$1&amp;R1408)</f>
        <v/>
      </c>
      <c r="Y1408" s="3" t="str">
        <f ca="1" t="shared" si="420"/>
        <v>{"BuffPower":0.75}</v>
      </c>
      <c r="Z1408" s="11" t="s">
        <v>336</v>
      </c>
      <c r="AA1408" s="11" t="str">
        <f t="shared" si="435"/>
        <v/>
      </c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 t="str">
        <f t="shared" si="421"/>
        <v/>
      </c>
      <c r="BQ1408" s="11" t="str">
        <f t="shared" si="433"/>
        <v/>
      </c>
      <c r="BR1408" s="1">
        <f t="shared" si="424"/>
        <v>7</v>
      </c>
      <c r="BS1408" s="1">
        <f t="shared" si="425"/>
        <v>702</v>
      </c>
      <c r="BT1408" s="1">
        <f>COUNTIF($BS$10:BS1408,601)</f>
        <v>30</v>
      </c>
      <c r="BU1408" s="1">
        <f t="shared" si="426"/>
        <v>0</v>
      </c>
    </row>
    <row r="1409" spans="2:73">
      <c r="B1409" s="1" t="str">
        <f t="shared" si="422"/>
        <v>SkillDescBrief4101007</v>
      </c>
      <c r="C1409" s="1" t="str">
        <f t="shared" si="423"/>
        <v>SkillDescDetail410100703</v>
      </c>
      <c r="D1409" s="3">
        <v>410100703</v>
      </c>
      <c r="E1409" s="3">
        <v>4101007</v>
      </c>
      <c r="F1409" s="3">
        <v>3</v>
      </c>
      <c r="G1409" s="3" t="s">
        <v>332</v>
      </c>
      <c r="H1409" s="3"/>
      <c r="I1409" s="3" t="s">
        <v>333</v>
      </c>
      <c r="J1409" s="3"/>
      <c r="K1409" s="3" t="s">
        <v>334</v>
      </c>
      <c r="L1409" s="3">
        <f ca="1">ROUND(_xlfn.XLOOKUP($F1409,$D$1:$D$5,$E$1:$E$5)*OFFSET(L1409,5-$F1409,0)/0.05,0)*0.05</f>
        <v>0.8</v>
      </c>
      <c r="M1409" s="3"/>
      <c r="N1409" s="3"/>
      <c r="O1409" s="3"/>
      <c r="P1409" s="3"/>
      <c r="Q1409" s="3" t="s">
        <v>335</v>
      </c>
      <c r="R1409" s="3"/>
      <c r="S1409" s="3" t="str">
        <f>IF(H1409="","",$B$2&amp;G1409&amp;$B$2&amp;$B$1&amp;H1409)</f>
        <v/>
      </c>
      <c r="T1409" s="3" t="str">
        <f>IF(J1409="","",$B$2&amp;I1409&amp;$B$2&amp;$B$1&amp;J1409)</f>
        <v/>
      </c>
      <c r="U1409" s="3" t="str">
        <f ca="1">IF(L1409="","",$B$2&amp;K1409&amp;$B$2&amp;$B$1&amp;L1409)</f>
        <v>"BuffPower":0.8</v>
      </c>
      <c r="V1409" s="3" t="str">
        <f>IF(N1409="","",$B$2&amp;M1409&amp;$B$2&amp;$B$1&amp;N1409)</f>
        <v/>
      </c>
      <c r="W1409" s="3" t="str">
        <f>IF(P1409="","",$B$2&amp;O1409&amp;$B$2&amp;$B$1&amp;P1409)</f>
        <v/>
      </c>
      <c r="X1409" s="3" t="str">
        <f>IF(R1409="","",$B$2&amp;Q1409&amp;$B$2&amp;$B$1&amp;R1409)</f>
        <v/>
      </c>
      <c r="Y1409" s="3" t="str">
        <f ca="1" t="shared" si="420"/>
        <v>{"BuffPower":0.8}</v>
      </c>
      <c r="Z1409" s="11" t="s">
        <v>336</v>
      </c>
      <c r="AA1409" s="11" t="str">
        <f t="shared" si="435"/>
        <v/>
      </c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 t="str">
        <f t="shared" si="421"/>
        <v/>
      </c>
      <c r="BQ1409" s="11" t="str">
        <f t="shared" si="433"/>
        <v/>
      </c>
      <c r="BR1409" s="1">
        <f t="shared" si="424"/>
        <v>7</v>
      </c>
      <c r="BS1409" s="1">
        <f t="shared" si="425"/>
        <v>703</v>
      </c>
      <c r="BT1409" s="1">
        <f>COUNTIF($BS$10:BS1409,601)</f>
        <v>30</v>
      </c>
      <c r="BU1409" s="1">
        <f t="shared" si="426"/>
        <v>0</v>
      </c>
    </row>
    <row r="1410" spans="2:73">
      <c r="B1410" s="1" t="str">
        <f t="shared" si="422"/>
        <v>SkillDescBrief4101007</v>
      </c>
      <c r="C1410" s="1" t="str">
        <f t="shared" si="423"/>
        <v>SkillDescDetail410100704</v>
      </c>
      <c r="D1410" s="3">
        <v>410100704</v>
      </c>
      <c r="E1410" s="3">
        <v>4101007</v>
      </c>
      <c r="F1410" s="3">
        <v>4</v>
      </c>
      <c r="G1410" s="3" t="s">
        <v>332</v>
      </c>
      <c r="H1410" s="3"/>
      <c r="I1410" s="3" t="s">
        <v>333</v>
      </c>
      <c r="J1410" s="3"/>
      <c r="K1410" s="3" t="s">
        <v>334</v>
      </c>
      <c r="L1410" s="3">
        <f ca="1">ROUND(_xlfn.XLOOKUP($F1410,$D$1:$D$5,$E$1:$E$5)*OFFSET(L1410,5-$F1410,0)/0.05,0)*0.05</f>
        <v>0.9</v>
      </c>
      <c r="M1410" s="3"/>
      <c r="N1410" s="3"/>
      <c r="O1410" s="3"/>
      <c r="P1410" s="3"/>
      <c r="Q1410" s="3" t="s">
        <v>335</v>
      </c>
      <c r="R1410" s="3"/>
      <c r="S1410" s="3" t="str">
        <f>IF(H1410="","",$B$2&amp;G1410&amp;$B$2&amp;$B$1&amp;H1410)</f>
        <v/>
      </c>
      <c r="T1410" s="3" t="str">
        <f>IF(J1410="","",$B$2&amp;I1410&amp;$B$2&amp;$B$1&amp;J1410)</f>
        <v/>
      </c>
      <c r="U1410" s="3" t="str">
        <f ca="1">IF(L1410="","",$B$2&amp;K1410&amp;$B$2&amp;$B$1&amp;L1410)</f>
        <v>"BuffPower":0.9</v>
      </c>
      <c r="V1410" s="3" t="str">
        <f>IF(N1410="","",$B$2&amp;M1410&amp;$B$2&amp;$B$1&amp;N1410)</f>
        <v/>
      </c>
      <c r="W1410" s="3" t="str">
        <f>IF(P1410="","",$B$2&amp;O1410&amp;$B$2&amp;$B$1&amp;P1410)</f>
        <v/>
      </c>
      <c r="X1410" s="3" t="str">
        <f>IF(R1410="","",$B$2&amp;Q1410&amp;$B$2&amp;$B$1&amp;R1410)</f>
        <v/>
      </c>
      <c r="Y1410" s="3" t="str">
        <f ca="1" t="shared" si="420"/>
        <v>{"BuffPower":0.9}</v>
      </c>
      <c r="Z1410" s="11" t="s">
        <v>336</v>
      </c>
      <c r="AA1410" s="11" t="str">
        <f t="shared" si="435"/>
        <v/>
      </c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 t="str">
        <f t="shared" si="421"/>
        <v/>
      </c>
      <c r="BQ1410" s="11" t="str">
        <f t="shared" si="433"/>
        <v/>
      </c>
      <c r="BR1410" s="1">
        <f t="shared" si="424"/>
        <v>7</v>
      </c>
      <c r="BS1410" s="1">
        <f t="shared" si="425"/>
        <v>704</v>
      </c>
      <c r="BT1410" s="1">
        <f>COUNTIF($BS$10:BS1410,601)</f>
        <v>30</v>
      </c>
      <c r="BU1410" s="1">
        <f t="shared" si="426"/>
        <v>0</v>
      </c>
    </row>
    <row r="1411" spans="2:73">
      <c r="B1411" s="1" t="str">
        <f t="shared" si="422"/>
        <v>SkillDescBrief4101007</v>
      </c>
      <c r="C1411" s="1" t="str">
        <f t="shared" si="423"/>
        <v>SkillDescDetail410100705</v>
      </c>
      <c r="D1411" s="3">
        <v>410100705</v>
      </c>
      <c r="E1411" s="3">
        <v>4101007</v>
      </c>
      <c r="F1411" s="3">
        <v>5</v>
      </c>
      <c r="G1411" s="3" t="s">
        <v>332</v>
      </c>
      <c r="H1411" s="3"/>
      <c r="I1411" s="3" t="s">
        <v>333</v>
      </c>
      <c r="J1411" s="3"/>
      <c r="K1411" s="3" t="s">
        <v>334</v>
      </c>
      <c r="L1411" s="3">
        <v>1</v>
      </c>
      <c r="M1411" s="3"/>
      <c r="N1411" s="3"/>
      <c r="O1411" s="3"/>
      <c r="P1411" s="3"/>
      <c r="Q1411" s="3" t="s">
        <v>335</v>
      </c>
      <c r="R1411" s="3"/>
      <c r="S1411" s="3" t="str">
        <f>IF(H1411="","",$B$2&amp;G1411&amp;$B$2&amp;$B$1&amp;H1411)</f>
        <v/>
      </c>
      <c r="T1411" s="3" t="str">
        <f>IF(J1411="","",$B$2&amp;I1411&amp;$B$2&amp;$B$1&amp;J1411)</f>
        <v/>
      </c>
      <c r="U1411" s="3" t="str">
        <f>IF(L1411="","",$B$2&amp;K1411&amp;$B$2&amp;$B$1&amp;L1411)</f>
        <v>"BuffPower":1</v>
      </c>
      <c r="V1411" s="3" t="str">
        <f>IF(N1411="","",$B$2&amp;M1411&amp;$B$2&amp;$B$1&amp;N1411)</f>
        <v/>
      </c>
      <c r="W1411" s="3" t="str">
        <f>IF(P1411="","",$B$2&amp;O1411&amp;$B$2&amp;$B$1&amp;P1411)</f>
        <v/>
      </c>
      <c r="X1411" s="3" t="str">
        <f>IF(R1411="","",$B$2&amp;Q1411&amp;$B$2&amp;$B$1&amp;R1411)</f>
        <v/>
      </c>
      <c r="Y1411" s="3" t="str">
        <f t="shared" si="420"/>
        <v>{"BuffPower":1}</v>
      </c>
      <c r="Z1411" s="11" t="s">
        <v>336</v>
      </c>
      <c r="AA1411" s="11" t="str">
        <f t="shared" si="435"/>
        <v/>
      </c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 t="str">
        <f t="shared" si="421"/>
        <v/>
      </c>
      <c r="BQ1411" s="11" t="str">
        <f t="shared" si="433"/>
        <v/>
      </c>
      <c r="BR1411" s="1">
        <f t="shared" si="424"/>
        <v>7</v>
      </c>
      <c r="BS1411" s="1">
        <f t="shared" si="425"/>
        <v>705</v>
      </c>
      <c r="BT1411" s="1">
        <f>COUNTIF($BS$10:BS1411,601)</f>
        <v>30</v>
      </c>
      <c r="BU1411" s="1">
        <f t="shared" si="426"/>
        <v>0</v>
      </c>
    </row>
    <row r="1412" spans="2:73">
      <c r="B1412" s="1" t="str">
        <f t="shared" si="422"/>
        <v>SkillDescBrief// 强化攻击</v>
      </c>
      <c r="C1412" s="1" t="str">
        <f t="shared" si="423"/>
        <v>SkillDescDetail// 强化攻击</v>
      </c>
      <c r="D1412" s="7" t="s">
        <v>729</v>
      </c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 t="str">
        <f t="shared" si="420"/>
        <v/>
      </c>
      <c r="Z1412" s="10" t="s">
        <v>336</v>
      </c>
      <c r="AA1412" s="10" t="str">
        <f t="shared" si="435"/>
        <v/>
      </c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 t="str">
        <f t="shared" si="421"/>
        <v/>
      </c>
      <c r="BQ1412" s="10" t="str">
        <f t="shared" si="433"/>
        <v/>
      </c>
      <c r="BR1412" s="1">
        <f t="shared" si="424"/>
        <v>0</v>
      </c>
      <c r="BS1412" s="1">
        <f t="shared" si="425"/>
        <v>0</v>
      </c>
      <c r="BT1412" s="1">
        <f>COUNTIF($BS$10:BS1412,601)</f>
        <v>30</v>
      </c>
      <c r="BU1412" s="1">
        <f t="shared" si="426"/>
        <v>0</v>
      </c>
    </row>
    <row r="1413" spans="2:73">
      <c r="B1413" s="1" t="str">
        <f t="shared" si="422"/>
        <v>SkillDescBrief4101008</v>
      </c>
      <c r="C1413" s="1" t="str">
        <f t="shared" si="423"/>
        <v>SkillDescDetail410100801</v>
      </c>
      <c r="D1413" s="3">
        <v>410100801</v>
      </c>
      <c r="E1413" s="3">
        <v>4101008</v>
      </c>
      <c r="F1413" s="3">
        <v>1</v>
      </c>
      <c r="G1413" s="3" t="s">
        <v>332</v>
      </c>
      <c r="H1413" s="3"/>
      <c r="I1413" s="3" t="s">
        <v>333</v>
      </c>
      <c r="J1413" s="3"/>
      <c r="K1413" s="3" t="s">
        <v>334</v>
      </c>
      <c r="L1413" s="3">
        <f ca="1">ROUND(_xlfn.XLOOKUP($F1413,$D$1:$D$5,$E$1:$E$5)*OFFSET(L1413,5-$F1413,0)/0.05,0)*0.05</f>
        <v>0.7</v>
      </c>
      <c r="M1413" s="3"/>
      <c r="N1413" s="3"/>
      <c r="O1413" s="3"/>
      <c r="P1413" s="3"/>
      <c r="Q1413" s="3" t="s">
        <v>335</v>
      </c>
      <c r="R1413" s="3"/>
      <c r="S1413" s="3" t="str">
        <f>IF(H1413="","",$B$2&amp;G1413&amp;$B$2&amp;$B$1&amp;H1413)</f>
        <v/>
      </c>
      <c r="T1413" s="3" t="str">
        <f>IF(J1413="","",$B$2&amp;I1413&amp;$B$2&amp;$B$1&amp;J1413)</f>
        <v/>
      </c>
      <c r="U1413" s="3" t="str">
        <f ca="1">IF(L1413="","",$B$2&amp;K1413&amp;$B$2&amp;$B$1&amp;L1413)</f>
        <v>"BuffPower":0.7</v>
      </c>
      <c r="V1413" s="3" t="str">
        <f>IF(N1413="","",$B$2&amp;M1413&amp;$B$2&amp;$B$1&amp;N1413)</f>
        <v/>
      </c>
      <c r="W1413" s="3" t="str">
        <f>IF(P1413="","",$B$2&amp;O1413&amp;$B$2&amp;$B$1&amp;P1413)</f>
        <v/>
      </c>
      <c r="X1413" s="3" t="str">
        <f>IF(R1413="","",$B$2&amp;Q1413&amp;$B$2&amp;$B$1&amp;R1413)</f>
        <v/>
      </c>
      <c r="Y1413" s="3" t="str">
        <f ca="1" t="shared" si="420"/>
        <v>{"BuffPower":0.7}</v>
      </c>
      <c r="Z1413" s="11" t="s">
        <v>336</v>
      </c>
      <c r="AA1413" s="11" t="str">
        <f t="shared" si="435"/>
        <v/>
      </c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 t="str">
        <f t="shared" si="421"/>
        <v/>
      </c>
      <c r="BQ1413" s="11" t="str">
        <f t="shared" si="433"/>
        <v/>
      </c>
      <c r="BR1413" s="1">
        <f t="shared" si="424"/>
        <v>8</v>
      </c>
      <c r="BS1413" s="1">
        <f t="shared" si="425"/>
        <v>801</v>
      </c>
      <c r="BT1413" s="1">
        <f>COUNTIF($BS$10:BS1413,601)</f>
        <v>30</v>
      </c>
      <c r="BU1413" s="1">
        <f t="shared" si="426"/>
        <v>0</v>
      </c>
    </row>
    <row r="1414" spans="2:73">
      <c r="B1414" s="1" t="str">
        <f t="shared" si="422"/>
        <v>SkillDescBrief4101008</v>
      </c>
      <c r="C1414" s="1" t="str">
        <f t="shared" si="423"/>
        <v>SkillDescDetail410100802</v>
      </c>
      <c r="D1414" s="3">
        <v>410100802</v>
      </c>
      <c r="E1414" s="3">
        <v>4101008</v>
      </c>
      <c r="F1414" s="3">
        <v>2</v>
      </c>
      <c r="G1414" s="3" t="s">
        <v>332</v>
      </c>
      <c r="H1414" s="3"/>
      <c r="I1414" s="3" t="s">
        <v>333</v>
      </c>
      <c r="J1414" s="3"/>
      <c r="K1414" s="3" t="s">
        <v>334</v>
      </c>
      <c r="L1414" s="3">
        <f ca="1">ROUND(_xlfn.XLOOKUP($F1414,$D$1:$D$5,$E$1:$E$5)*OFFSET(L1414,5-$F1414,0)/0.05,0)*0.05</f>
        <v>0.75</v>
      </c>
      <c r="M1414" s="3"/>
      <c r="N1414" s="3"/>
      <c r="O1414" s="3"/>
      <c r="P1414" s="3"/>
      <c r="Q1414" s="3" t="s">
        <v>335</v>
      </c>
      <c r="R1414" s="3"/>
      <c r="S1414" s="3" t="str">
        <f>IF(H1414="","",$B$2&amp;G1414&amp;$B$2&amp;$B$1&amp;H1414)</f>
        <v/>
      </c>
      <c r="T1414" s="3" t="str">
        <f>IF(J1414="","",$B$2&amp;I1414&amp;$B$2&amp;$B$1&amp;J1414)</f>
        <v/>
      </c>
      <c r="U1414" s="3" t="str">
        <f ca="1">IF(L1414="","",$B$2&amp;K1414&amp;$B$2&amp;$B$1&amp;L1414)</f>
        <v>"BuffPower":0.75</v>
      </c>
      <c r="V1414" s="3" t="str">
        <f>IF(N1414="","",$B$2&amp;M1414&amp;$B$2&amp;$B$1&amp;N1414)</f>
        <v/>
      </c>
      <c r="W1414" s="3" t="str">
        <f>IF(P1414="","",$B$2&amp;O1414&amp;$B$2&amp;$B$1&amp;P1414)</f>
        <v/>
      </c>
      <c r="X1414" s="3" t="str">
        <f>IF(R1414="","",$B$2&amp;Q1414&amp;$B$2&amp;$B$1&amp;R1414)</f>
        <v/>
      </c>
      <c r="Y1414" s="3" t="str">
        <f ca="1" t="shared" si="420"/>
        <v>{"BuffPower":0.75}</v>
      </c>
      <c r="Z1414" s="11" t="s">
        <v>336</v>
      </c>
      <c r="AA1414" s="11" t="str">
        <f t="shared" si="435"/>
        <v/>
      </c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 t="str">
        <f t="shared" si="421"/>
        <v/>
      </c>
      <c r="BQ1414" s="11" t="str">
        <f t="shared" si="433"/>
        <v/>
      </c>
      <c r="BR1414" s="1">
        <f t="shared" si="424"/>
        <v>8</v>
      </c>
      <c r="BS1414" s="1">
        <f t="shared" si="425"/>
        <v>802</v>
      </c>
      <c r="BT1414" s="1">
        <f>COUNTIF($BS$10:BS1414,601)</f>
        <v>30</v>
      </c>
      <c r="BU1414" s="1">
        <f t="shared" si="426"/>
        <v>0</v>
      </c>
    </row>
    <row r="1415" spans="2:73">
      <c r="B1415" s="1" t="str">
        <f t="shared" si="422"/>
        <v>SkillDescBrief4101008</v>
      </c>
      <c r="C1415" s="1" t="str">
        <f t="shared" si="423"/>
        <v>SkillDescDetail410100803</v>
      </c>
      <c r="D1415" s="3">
        <v>410100803</v>
      </c>
      <c r="E1415" s="3">
        <v>4101008</v>
      </c>
      <c r="F1415" s="3">
        <v>3</v>
      </c>
      <c r="G1415" s="3" t="s">
        <v>332</v>
      </c>
      <c r="H1415" s="3"/>
      <c r="I1415" s="3" t="s">
        <v>333</v>
      </c>
      <c r="J1415" s="3"/>
      <c r="K1415" s="3" t="s">
        <v>334</v>
      </c>
      <c r="L1415" s="3">
        <f ca="1">ROUND(_xlfn.XLOOKUP($F1415,$D$1:$D$5,$E$1:$E$5)*OFFSET(L1415,5-$F1415,0)/0.05,0)*0.05</f>
        <v>0.8</v>
      </c>
      <c r="M1415" s="3"/>
      <c r="N1415" s="3"/>
      <c r="O1415" s="3"/>
      <c r="P1415" s="3"/>
      <c r="Q1415" s="3" t="s">
        <v>335</v>
      </c>
      <c r="R1415" s="3"/>
      <c r="S1415" s="3" t="str">
        <f>IF(H1415="","",$B$2&amp;G1415&amp;$B$2&amp;$B$1&amp;H1415)</f>
        <v/>
      </c>
      <c r="T1415" s="3" t="str">
        <f>IF(J1415="","",$B$2&amp;I1415&amp;$B$2&amp;$B$1&amp;J1415)</f>
        <v/>
      </c>
      <c r="U1415" s="3" t="str">
        <f ca="1">IF(L1415="","",$B$2&amp;K1415&amp;$B$2&amp;$B$1&amp;L1415)</f>
        <v>"BuffPower":0.8</v>
      </c>
      <c r="V1415" s="3" t="str">
        <f>IF(N1415="","",$B$2&amp;M1415&amp;$B$2&amp;$B$1&amp;N1415)</f>
        <v/>
      </c>
      <c r="W1415" s="3" t="str">
        <f>IF(P1415="","",$B$2&amp;O1415&amp;$B$2&amp;$B$1&amp;P1415)</f>
        <v/>
      </c>
      <c r="X1415" s="3" t="str">
        <f>IF(R1415="","",$B$2&amp;Q1415&amp;$B$2&amp;$B$1&amp;R1415)</f>
        <v/>
      </c>
      <c r="Y1415" s="3" t="str">
        <f ca="1" t="shared" si="420"/>
        <v>{"BuffPower":0.8}</v>
      </c>
      <c r="Z1415" s="11" t="s">
        <v>336</v>
      </c>
      <c r="AA1415" s="11" t="str">
        <f t="shared" si="435"/>
        <v/>
      </c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 t="str">
        <f t="shared" si="421"/>
        <v/>
      </c>
      <c r="BQ1415" s="11" t="str">
        <f t="shared" si="433"/>
        <v/>
      </c>
      <c r="BR1415" s="1">
        <f t="shared" si="424"/>
        <v>8</v>
      </c>
      <c r="BS1415" s="1">
        <f t="shared" si="425"/>
        <v>803</v>
      </c>
      <c r="BT1415" s="1">
        <f>COUNTIF($BS$10:BS1415,601)</f>
        <v>30</v>
      </c>
      <c r="BU1415" s="1">
        <f t="shared" si="426"/>
        <v>0</v>
      </c>
    </row>
    <row r="1416" spans="2:73">
      <c r="B1416" s="1" t="str">
        <f t="shared" si="422"/>
        <v>SkillDescBrief4101008</v>
      </c>
      <c r="C1416" s="1" t="str">
        <f t="shared" si="423"/>
        <v>SkillDescDetail410100804</v>
      </c>
      <c r="D1416" s="3">
        <v>410100804</v>
      </c>
      <c r="E1416" s="3">
        <v>4101008</v>
      </c>
      <c r="F1416" s="3">
        <v>4</v>
      </c>
      <c r="G1416" s="3" t="s">
        <v>332</v>
      </c>
      <c r="H1416" s="3"/>
      <c r="I1416" s="3" t="s">
        <v>333</v>
      </c>
      <c r="J1416" s="3"/>
      <c r="K1416" s="3" t="s">
        <v>334</v>
      </c>
      <c r="L1416" s="3">
        <f ca="1">ROUND(_xlfn.XLOOKUP($F1416,$D$1:$D$5,$E$1:$E$5)*OFFSET(L1416,5-$F1416,0)/0.05,0)*0.05</f>
        <v>0.9</v>
      </c>
      <c r="M1416" s="3"/>
      <c r="N1416" s="3"/>
      <c r="O1416" s="3"/>
      <c r="P1416" s="3"/>
      <c r="Q1416" s="3" t="s">
        <v>335</v>
      </c>
      <c r="R1416" s="3"/>
      <c r="S1416" s="3" t="str">
        <f>IF(H1416="","",$B$2&amp;G1416&amp;$B$2&amp;$B$1&amp;H1416)</f>
        <v/>
      </c>
      <c r="T1416" s="3" t="str">
        <f>IF(J1416="","",$B$2&amp;I1416&amp;$B$2&amp;$B$1&amp;J1416)</f>
        <v/>
      </c>
      <c r="U1416" s="3" t="str">
        <f ca="1">IF(L1416="","",$B$2&amp;K1416&amp;$B$2&amp;$B$1&amp;L1416)</f>
        <v>"BuffPower":0.9</v>
      </c>
      <c r="V1416" s="3" t="str">
        <f>IF(N1416="","",$B$2&amp;M1416&amp;$B$2&amp;$B$1&amp;N1416)</f>
        <v/>
      </c>
      <c r="W1416" s="3" t="str">
        <f>IF(P1416="","",$B$2&amp;O1416&amp;$B$2&amp;$B$1&amp;P1416)</f>
        <v/>
      </c>
      <c r="X1416" s="3" t="str">
        <f>IF(R1416="","",$B$2&amp;Q1416&amp;$B$2&amp;$B$1&amp;R1416)</f>
        <v/>
      </c>
      <c r="Y1416" s="3" t="str">
        <f ca="1" t="shared" si="420"/>
        <v>{"BuffPower":0.9}</v>
      </c>
      <c r="Z1416" s="11" t="s">
        <v>336</v>
      </c>
      <c r="AA1416" s="11" t="str">
        <f t="shared" si="435"/>
        <v/>
      </c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 t="str">
        <f t="shared" si="421"/>
        <v/>
      </c>
      <c r="BQ1416" s="11" t="str">
        <f t="shared" si="433"/>
        <v/>
      </c>
      <c r="BR1416" s="1">
        <f t="shared" si="424"/>
        <v>8</v>
      </c>
      <c r="BS1416" s="1">
        <f t="shared" si="425"/>
        <v>804</v>
      </c>
      <c r="BT1416" s="1">
        <f>COUNTIF($BS$10:BS1416,601)</f>
        <v>30</v>
      </c>
      <c r="BU1416" s="1">
        <f t="shared" si="426"/>
        <v>0</v>
      </c>
    </row>
    <row r="1417" spans="2:73">
      <c r="B1417" s="1" t="str">
        <f t="shared" si="422"/>
        <v>SkillDescBrief4101008</v>
      </c>
      <c r="C1417" s="1" t="str">
        <f t="shared" si="423"/>
        <v>SkillDescDetail410100805</v>
      </c>
      <c r="D1417" s="3">
        <v>410100805</v>
      </c>
      <c r="E1417" s="3">
        <v>4101008</v>
      </c>
      <c r="F1417" s="3">
        <v>5</v>
      </c>
      <c r="G1417" s="3" t="s">
        <v>332</v>
      </c>
      <c r="H1417" s="3"/>
      <c r="I1417" s="3" t="s">
        <v>333</v>
      </c>
      <c r="J1417" s="3"/>
      <c r="K1417" s="3" t="s">
        <v>334</v>
      </c>
      <c r="L1417" s="3">
        <v>1</v>
      </c>
      <c r="M1417" s="3"/>
      <c r="N1417" s="3"/>
      <c r="O1417" s="3"/>
      <c r="P1417" s="3"/>
      <c r="Q1417" s="3" t="s">
        <v>335</v>
      </c>
      <c r="R1417" s="3"/>
      <c r="S1417" s="3" t="str">
        <f>IF(H1417="","",$B$2&amp;G1417&amp;$B$2&amp;$B$1&amp;H1417)</f>
        <v/>
      </c>
      <c r="T1417" s="3" t="str">
        <f>IF(J1417="","",$B$2&amp;I1417&amp;$B$2&amp;$B$1&amp;J1417)</f>
        <v/>
      </c>
      <c r="U1417" s="3" t="str">
        <f>IF(L1417="","",$B$2&amp;K1417&amp;$B$2&amp;$B$1&amp;L1417)</f>
        <v>"BuffPower":1</v>
      </c>
      <c r="V1417" s="3" t="str">
        <f>IF(N1417="","",$B$2&amp;M1417&amp;$B$2&amp;$B$1&amp;N1417)</f>
        <v/>
      </c>
      <c r="W1417" s="3" t="str">
        <f>IF(P1417="","",$B$2&amp;O1417&amp;$B$2&amp;$B$1&amp;P1417)</f>
        <v/>
      </c>
      <c r="X1417" s="3" t="str">
        <f>IF(R1417="","",$B$2&amp;Q1417&amp;$B$2&amp;$B$1&amp;R1417)</f>
        <v/>
      </c>
      <c r="Y1417" s="3" t="str">
        <f t="shared" si="420"/>
        <v>{"BuffPower":1}</v>
      </c>
      <c r="Z1417" s="11" t="s">
        <v>336</v>
      </c>
      <c r="AA1417" s="11" t="str">
        <f t="shared" si="435"/>
        <v/>
      </c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 t="str">
        <f t="shared" si="421"/>
        <v/>
      </c>
      <c r="BQ1417" s="11" t="str">
        <f t="shared" si="433"/>
        <v/>
      </c>
      <c r="BR1417" s="1">
        <f t="shared" si="424"/>
        <v>8</v>
      </c>
      <c r="BS1417" s="1">
        <f t="shared" si="425"/>
        <v>805</v>
      </c>
      <c r="BT1417" s="1">
        <f>COUNTIF($BS$10:BS1417,601)</f>
        <v>30</v>
      </c>
      <c r="BU1417" s="1">
        <f t="shared" si="426"/>
        <v>0</v>
      </c>
    </row>
    <row r="1418" spans="2:73">
      <c r="B1418" s="1" t="str">
        <f t="shared" si="422"/>
        <v>SkillDescBrief// 护盾发生</v>
      </c>
      <c r="C1418" s="1" t="str">
        <f t="shared" si="423"/>
        <v>SkillDescDetail// 护盾发生器</v>
      </c>
      <c r="D1418" s="7" t="s">
        <v>730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 t="str">
        <f t="shared" ref="Y1418:Y1481" si="439">IF(E1418="","",$A$3&amp;_xlfn.TEXTJOIN($C$1,1,S1418:X1418)&amp;$A$4)</f>
        <v/>
      </c>
      <c r="Z1418" s="10" t="s">
        <v>336</v>
      </c>
      <c r="AA1418" s="10" t="str">
        <f t="shared" si="435"/>
        <v/>
      </c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 t="str">
        <f t="shared" ref="BP1418:BP1481" si="440">Z1418</f>
        <v/>
      </c>
      <c r="BQ1418" s="10" t="str">
        <f t="shared" si="433"/>
        <v/>
      </c>
      <c r="BR1418" s="1">
        <f t="shared" si="424"/>
        <v>0</v>
      </c>
      <c r="BS1418" s="1">
        <f t="shared" si="425"/>
        <v>0</v>
      </c>
      <c r="BT1418" s="1">
        <f>COUNTIF($BS$10:BS1418,601)</f>
        <v>30</v>
      </c>
      <c r="BU1418" s="1">
        <f t="shared" si="426"/>
        <v>0</v>
      </c>
    </row>
    <row r="1419" spans="2:73">
      <c r="B1419" s="1" t="str">
        <f t="shared" ref="B1419:B1482" si="441">$C$3&amp;LEFT($D1419,7)</f>
        <v>SkillDescBrief// 普攻</v>
      </c>
      <c r="C1419" s="1" t="str">
        <f t="shared" ref="C1419:C1482" si="442">$C$4&amp;$D1419</f>
        <v>SkillDescDetail// 普攻</v>
      </c>
      <c r="D1419" s="7" t="s">
        <v>331</v>
      </c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 t="str">
        <f t="shared" si="439"/>
        <v/>
      </c>
      <c r="Z1419" s="10" t="s">
        <v>336</v>
      </c>
      <c r="AA1419" s="10" t="str">
        <f t="shared" si="435"/>
        <v/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 t="str">
        <f t="shared" si="440"/>
        <v/>
      </c>
      <c r="BQ1419" s="10" t="str">
        <f t="shared" si="433"/>
        <v/>
      </c>
      <c r="BR1419" s="1">
        <f t="shared" ref="BR1419:BR1482" si="443">MOD(E1419,100)</f>
        <v>0</v>
      </c>
      <c r="BS1419" s="1">
        <f t="shared" ref="BS1419:BS1482" si="444">BR1419*100+F1419</f>
        <v>0</v>
      </c>
      <c r="BT1419" s="1">
        <f>COUNTIF($BS$10:BS1419,601)</f>
        <v>30</v>
      </c>
      <c r="BU1419" s="1">
        <f t="shared" ref="BU1419:BU1482" si="445">IF(MOD(BT1419,2)=0,0,1)</f>
        <v>0</v>
      </c>
    </row>
    <row r="1420" spans="2:73">
      <c r="B1420" s="1" t="str">
        <f t="shared" si="441"/>
        <v>SkillDescBrief4101101</v>
      </c>
      <c r="C1420" s="1" t="str">
        <f t="shared" si="442"/>
        <v>SkillDescDetail410110101</v>
      </c>
      <c r="D1420" s="3">
        <v>410110101</v>
      </c>
      <c r="E1420" s="3">
        <v>4101101</v>
      </c>
      <c r="F1420" s="3">
        <v>1</v>
      </c>
      <c r="G1420" s="3" t="s">
        <v>332</v>
      </c>
      <c r="H1420" s="3">
        <f ca="1">ROUND(_xlfn.XLOOKUP($F1420,$D$1:$D$5,$E$1:$E$5)*OFFSET(H1420,5-$F1420,0)/0.05,0)*0.05</f>
        <v>1.15</v>
      </c>
      <c r="I1420" s="3" t="s">
        <v>333</v>
      </c>
      <c r="J1420" s="3"/>
      <c r="K1420" s="3" t="s">
        <v>334</v>
      </c>
      <c r="L1420" s="3"/>
      <c r="M1420" s="3"/>
      <c r="N1420" s="3"/>
      <c r="O1420" s="3"/>
      <c r="P1420" s="3"/>
      <c r="Q1420" s="3" t="s">
        <v>335</v>
      </c>
      <c r="R1420" s="3"/>
      <c r="S1420" s="3" t="str">
        <f ca="1">IF(H1420="","",$B$2&amp;G1420&amp;$B$2&amp;$B$1&amp;H1420)</f>
        <v>"AtkPower":1.15</v>
      </c>
      <c r="T1420" s="3" t="str">
        <f>IF(J1420="","",$B$2&amp;I1420&amp;$B$2&amp;$B$1&amp;J1420)</f>
        <v/>
      </c>
      <c r="U1420" s="3" t="str">
        <f>IF(L1420="","",$B$2&amp;K1420&amp;$B$2&amp;$B$1&amp;L1420)</f>
        <v/>
      </c>
      <c r="V1420" s="3" t="str">
        <f>IF(N1420="","",$B$2&amp;M1420&amp;$B$2&amp;$B$1&amp;N1420)</f>
        <v/>
      </c>
      <c r="W1420" s="3" t="str">
        <f>IF(P1420="","",$B$2&amp;O1420&amp;$B$2&amp;$B$1&amp;P1420)</f>
        <v/>
      </c>
      <c r="X1420" s="3" t="str">
        <f>IF(R1420="","",$B$2&amp;Q1420&amp;$B$2&amp;$B$1&amp;R1420)</f>
        <v/>
      </c>
      <c r="Y1420" s="3" t="str">
        <f ca="1" t="shared" si="439"/>
        <v>{"AtkPower":1.15}</v>
      </c>
      <c r="Z1420" s="11" t="s">
        <v>731</v>
      </c>
      <c r="AA1420" s="11" t="str">
        <f ca="1" t="shared" si="435"/>
        <v>使自身和&lt;c=A6EC41&gt;1&lt;/c&gt;名队友获得&lt;q=attr_atk&gt;&lt;c=A6EC41&gt;115%&lt;/c&gt;的护盾</v>
      </c>
      <c r="AB1420" s="11"/>
      <c r="AC1420" s="11"/>
      <c r="AD1420" s="11"/>
      <c r="AE1420" s="11"/>
      <c r="AF1420" s="11"/>
      <c r="AG1420" s="11"/>
      <c r="AH1420" s="11"/>
      <c r="AI1420" s="11"/>
      <c r="AJ1420" s="11" t="s">
        <v>732</v>
      </c>
      <c r="AK1420" s="11" t="str">
        <f>$B$6</f>
        <v>&lt;c=A6EC41&gt;</v>
      </c>
      <c r="AL1420" s="12">
        <v>1</v>
      </c>
      <c r="AM1420" s="11" t="s">
        <v>298</v>
      </c>
      <c r="AN1420" s="11" t="s">
        <v>733</v>
      </c>
      <c r="AO1420" s="11" t="str">
        <f>$B$8&amp;$B$6</f>
        <v>&lt;q=attr_atk&gt;&lt;c=A6EC41&gt;</v>
      </c>
      <c r="AP1420" s="11" t="str">
        <f ca="1">ROUND($H1420*100,2)&amp;"%"</f>
        <v>115%</v>
      </c>
      <c r="AQ1420" s="11" t="s">
        <v>298</v>
      </c>
      <c r="AR1420" s="11" t="s">
        <v>714</v>
      </c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 t="str">
        <f t="shared" si="440"/>
        <v>使自身和队友获得护盾</v>
      </c>
      <c r="BQ1420" s="11" t="str">
        <f ca="1" t="shared" si="433"/>
        <v>使自身和&lt;c=A6EC41&gt;1&lt;/c&gt;名队友获得&lt;q=attr_atk&gt;&lt;c=A6EC41&gt;115%&lt;/c&gt;的护盾</v>
      </c>
      <c r="BR1420" s="1">
        <f t="shared" si="443"/>
        <v>1</v>
      </c>
      <c r="BS1420" s="1">
        <f t="shared" si="444"/>
        <v>101</v>
      </c>
      <c r="BT1420" s="1">
        <f>COUNTIF($BS$10:BS1420,601)</f>
        <v>30</v>
      </c>
      <c r="BU1420" s="1">
        <f t="shared" si="445"/>
        <v>0</v>
      </c>
    </row>
    <row r="1421" spans="2:73">
      <c r="B1421" s="1" t="str">
        <f t="shared" si="441"/>
        <v>SkillDescBrief4101101</v>
      </c>
      <c r="C1421" s="1" t="str">
        <f t="shared" si="442"/>
        <v>SkillDescDetail410110102</v>
      </c>
      <c r="D1421" s="3">
        <v>410110102</v>
      </c>
      <c r="E1421" s="3">
        <v>4101101</v>
      </c>
      <c r="F1421" s="3">
        <v>2</v>
      </c>
      <c r="G1421" s="3" t="s">
        <v>332</v>
      </c>
      <c r="H1421" s="3">
        <f ca="1">ROUND(_xlfn.XLOOKUP($F1421,$D$1:$D$5,$E$1:$E$5)*OFFSET(H1421,5-$F1421,0)/0.05,0)*0.05</f>
        <v>1.25</v>
      </c>
      <c r="I1421" s="3" t="s">
        <v>333</v>
      </c>
      <c r="J1421" s="3"/>
      <c r="K1421" s="3" t="s">
        <v>334</v>
      </c>
      <c r="L1421" s="3"/>
      <c r="M1421" s="3"/>
      <c r="N1421" s="3"/>
      <c r="O1421" s="3"/>
      <c r="P1421" s="3"/>
      <c r="Q1421" s="3" t="s">
        <v>335</v>
      </c>
      <c r="R1421" s="3"/>
      <c r="S1421" s="3" t="str">
        <f ca="1">IF(H1421="","",$B$2&amp;G1421&amp;$B$2&amp;$B$1&amp;H1421)</f>
        <v>"AtkPower":1.25</v>
      </c>
      <c r="T1421" s="3" t="str">
        <f>IF(J1421="","",$B$2&amp;I1421&amp;$B$2&amp;$B$1&amp;J1421)</f>
        <v/>
      </c>
      <c r="U1421" s="3" t="str">
        <f>IF(L1421="","",$B$2&amp;K1421&amp;$B$2&amp;$B$1&amp;L1421)</f>
        <v/>
      </c>
      <c r="V1421" s="3" t="str">
        <f>IF(N1421="","",$B$2&amp;M1421&amp;$B$2&amp;$B$1&amp;N1421)</f>
        <v/>
      </c>
      <c r="W1421" s="3" t="str">
        <f>IF(P1421="","",$B$2&amp;O1421&amp;$B$2&amp;$B$1&amp;P1421)</f>
        <v/>
      </c>
      <c r="X1421" s="3" t="str">
        <f>IF(R1421="","",$B$2&amp;Q1421&amp;$B$2&amp;$B$1&amp;R1421)</f>
        <v/>
      </c>
      <c r="Y1421" s="3" t="str">
        <f ca="1" t="shared" si="439"/>
        <v>{"AtkPower":1.25}</v>
      </c>
      <c r="Z1421" s="11" t="s">
        <v>731</v>
      </c>
      <c r="AA1421" s="11" t="str">
        <f ca="1" t="shared" si="435"/>
        <v>2级：获得护盾的比例提高至&lt;q=attr_atk&gt;&lt;c=A6EC41&gt;125%&lt;/c&gt;</v>
      </c>
      <c r="AB1421" s="11"/>
      <c r="AC1421" s="11"/>
      <c r="AD1421" s="11">
        <v>2</v>
      </c>
      <c r="AE1421" s="11"/>
      <c r="AF1421" s="11" t="s">
        <v>345</v>
      </c>
      <c r="AG1421" s="11"/>
      <c r="AH1421" s="11"/>
      <c r="AI1421" s="11"/>
      <c r="AJ1421" s="11" t="s">
        <v>734</v>
      </c>
      <c r="AK1421" s="11" t="str">
        <f t="shared" ref="AK1421:AK1424" si="446">$B$8&amp;$B$6</f>
        <v>&lt;q=attr_atk&gt;&lt;c=A6EC41&gt;</v>
      </c>
      <c r="AL1421" s="11" t="str">
        <f ca="1" t="shared" ref="AL1421:AL1424" si="447">ROUND($H1421*100,2)&amp;"%"</f>
        <v>125%</v>
      </c>
      <c r="AM1421" s="11" t="s">
        <v>298</v>
      </c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 t="str">
        <f t="shared" si="440"/>
        <v>使自身和队友获得护盾</v>
      </c>
      <c r="BQ1421" s="11" t="str">
        <f ca="1" t="shared" si="433"/>
        <v>2级：获得护盾的比例提高至&lt;q=attr_atk&gt;&lt;c=A6EC41&gt;125%&lt;/c&gt;</v>
      </c>
      <c r="BR1421" s="1">
        <f t="shared" si="443"/>
        <v>1</v>
      </c>
      <c r="BS1421" s="1">
        <f t="shared" si="444"/>
        <v>102</v>
      </c>
      <c r="BT1421" s="1">
        <f>COUNTIF($BS$10:BS1421,601)</f>
        <v>30</v>
      </c>
      <c r="BU1421" s="1">
        <f t="shared" si="445"/>
        <v>0</v>
      </c>
    </row>
    <row r="1422" spans="2:73">
      <c r="B1422" s="1" t="str">
        <f t="shared" si="441"/>
        <v>SkillDescBrief4101101</v>
      </c>
      <c r="C1422" s="1" t="str">
        <f t="shared" si="442"/>
        <v>SkillDescDetail410110103</v>
      </c>
      <c r="D1422" s="3">
        <v>410110103</v>
      </c>
      <c r="E1422" s="3">
        <v>4101101</v>
      </c>
      <c r="F1422" s="3">
        <v>3</v>
      </c>
      <c r="G1422" s="3" t="s">
        <v>332</v>
      </c>
      <c r="H1422" s="3">
        <f ca="1">ROUND(_xlfn.XLOOKUP($F1422,$D$1:$D$5,$E$1:$E$5)*OFFSET(H1422,5-$F1422,0)/0.05,0)*0.05</f>
        <v>1.3</v>
      </c>
      <c r="I1422" s="3" t="s">
        <v>333</v>
      </c>
      <c r="J1422" s="3"/>
      <c r="K1422" s="3" t="s">
        <v>334</v>
      </c>
      <c r="L1422" s="3"/>
      <c r="M1422" s="3"/>
      <c r="N1422" s="3"/>
      <c r="O1422" s="3"/>
      <c r="P1422" s="3"/>
      <c r="Q1422" s="3" t="s">
        <v>335</v>
      </c>
      <c r="R1422" s="3"/>
      <c r="S1422" s="3" t="str">
        <f ca="1">IF(H1422="","",$B$2&amp;G1422&amp;$B$2&amp;$B$1&amp;H1422)</f>
        <v>"AtkPower":1.3</v>
      </c>
      <c r="T1422" s="3" t="str">
        <f>IF(J1422="","",$B$2&amp;I1422&amp;$B$2&amp;$B$1&amp;J1422)</f>
        <v/>
      </c>
      <c r="U1422" s="3" t="str">
        <f>IF(L1422="","",$B$2&amp;K1422&amp;$B$2&amp;$B$1&amp;L1422)</f>
        <v/>
      </c>
      <c r="V1422" s="3" t="str">
        <f>IF(N1422="","",$B$2&amp;M1422&amp;$B$2&amp;$B$1&amp;N1422)</f>
        <v/>
      </c>
      <c r="W1422" s="3" t="str">
        <f>IF(P1422="","",$B$2&amp;O1422&amp;$B$2&amp;$B$1&amp;P1422)</f>
        <v/>
      </c>
      <c r="X1422" s="3" t="str">
        <f>IF(R1422="","",$B$2&amp;Q1422&amp;$B$2&amp;$B$1&amp;R1422)</f>
        <v/>
      </c>
      <c r="Y1422" s="3" t="str">
        <f ca="1" t="shared" si="439"/>
        <v>{"AtkPower":1.3}</v>
      </c>
      <c r="Z1422" s="11" t="s">
        <v>731</v>
      </c>
      <c r="AA1422" s="11" t="str">
        <f ca="1" t="shared" si="435"/>
        <v>3级：获得护盾的比例提高至&lt;q=attr_atk&gt;&lt;c=A6EC41&gt;130%&lt;/c&gt;</v>
      </c>
      <c r="AB1422" s="11"/>
      <c r="AC1422" s="11"/>
      <c r="AD1422" s="11">
        <v>3</v>
      </c>
      <c r="AE1422" s="11"/>
      <c r="AF1422" s="11" t="s">
        <v>345</v>
      </c>
      <c r="AG1422" s="11"/>
      <c r="AH1422" s="11"/>
      <c r="AI1422" s="11"/>
      <c r="AJ1422" s="11" t="s">
        <v>734</v>
      </c>
      <c r="AK1422" s="11" t="str">
        <f t="shared" si="446"/>
        <v>&lt;q=attr_atk&gt;&lt;c=A6EC41&gt;</v>
      </c>
      <c r="AL1422" s="11" t="str">
        <f ca="1" t="shared" si="447"/>
        <v>130%</v>
      </c>
      <c r="AM1422" s="11" t="s">
        <v>298</v>
      </c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 t="str">
        <f t="shared" si="440"/>
        <v>使自身和队友获得护盾</v>
      </c>
      <c r="BQ1422" s="11" t="str">
        <f ca="1" t="shared" si="433"/>
        <v>3级：获得护盾的比例提高至&lt;q=attr_atk&gt;&lt;c=A6EC41&gt;130%&lt;/c&gt;</v>
      </c>
      <c r="BR1422" s="1">
        <f t="shared" si="443"/>
        <v>1</v>
      </c>
      <c r="BS1422" s="1">
        <f t="shared" si="444"/>
        <v>103</v>
      </c>
      <c r="BT1422" s="1">
        <f>COUNTIF($BS$10:BS1422,601)</f>
        <v>30</v>
      </c>
      <c r="BU1422" s="1">
        <f t="shared" si="445"/>
        <v>0</v>
      </c>
    </row>
    <row r="1423" spans="2:73">
      <c r="B1423" s="1" t="str">
        <f t="shared" si="441"/>
        <v>SkillDescBrief4101101</v>
      </c>
      <c r="C1423" s="1" t="str">
        <f t="shared" si="442"/>
        <v>SkillDescDetail410110104</v>
      </c>
      <c r="D1423" s="3">
        <v>410110104</v>
      </c>
      <c r="E1423" s="3">
        <v>4101101</v>
      </c>
      <c r="F1423" s="3">
        <v>4</v>
      </c>
      <c r="G1423" s="3" t="s">
        <v>332</v>
      </c>
      <c r="H1423" s="3">
        <f ca="1">ROUND(_xlfn.XLOOKUP($F1423,$D$1:$D$5,$E$1:$E$5)*OFFSET(H1423,5-$F1423,0)/0.05,0)*0.05</f>
        <v>1.5</v>
      </c>
      <c r="I1423" s="3" t="s">
        <v>333</v>
      </c>
      <c r="J1423" s="3"/>
      <c r="K1423" s="3" t="s">
        <v>334</v>
      </c>
      <c r="L1423" s="3"/>
      <c r="M1423" s="3"/>
      <c r="N1423" s="3"/>
      <c r="O1423" s="3"/>
      <c r="P1423" s="3"/>
      <c r="Q1423" s="3" t="s">
        <v>335</v>
      </c>
      <c r="R1423" s="3"/>
      <c r="S1423" s="3" t="str">
        <f ca="1">IF(H1423="","",$B$2&amp;G1423&amp;$B$2&amp;$B$1&amp;H1423)</f>
        <v>"AtkPower":1.5</v>
      </c>
      <c r="T1423" s="3" t="str">
        <f>IF(J1423="","",$B$2&amp;I1423&amp;$B$2&amp;$B$1&amp;J1423)</f>
        <v/>
      </c>
      <c r="U1423" s="3" t="str">
        <f>IF(L1423="","",$B$2&amp;K1423&amp;$B$2&amp;$B$1&amp;L1423)</f>
        <v/>
      </c>
      <c r="V1423" s="3" t="str">
        <f>IF(N1423="","",$B$2&amp;M1423&amp;$B$2&amp;$B$1&amp;N1423)</f>
        <v/>
      </c>
      <c r="W1423" s="3" t="str">
        <f>IF(P1423="","",$B$2&amp;O1423&amp;$B$2&amp;$B$1&amp;P1423)</f>
        <v/>
      </c>
      <c r="X1423" s="3" t="str">
        <f>IF(R1423="","",$B$2&amp;Q1423&amp;$B$2&amp;$B$1&amp;R1423)</f>
        <v/>
      </c>
      <c r="Y1423" s="3" t="str">
        <f ca="1" t="shared" si="439"/>
        <v>{"AtkPower":1.5}</v>
      </c>
      <c r="Z1423" s="11" t="s">
        <v>731</v>
      </c>
      <c r="AA1423" s="11" t="str">
        <f ca="1" t="shared" si="435"/>
        <v>4级：获得护盾的比例提高至&lt;q=attr_atk&gt;&lt;c=A6EC41&gt;150%&lt;/c&gt;</v>
      </c>
      <c r="AB1423" s="11"/>
      <c r="AC1423" s="11"/>
      <c r="AD1423" s="11">
        <v>4</v>
      </c>
      <c r="AE1423" s="11"/>
      <c r="AF1423" s="11" t="s">
        <v>345</v>
      </c>
      <c r="AG1423" s="11"/>
      <c r="AH1423" s="11"/>
      <c r="AI1423" s="11"/>
      <c r="AJ1423" s="11" t="s">
        <v>734</v>
      </c>
      <c r="AK1423" s="11" t="str">
        <f t="shared" si="446"/>
        <v>&lt;q=attr_atk&gt;&lt;c=A6EC41&gt;</v>
      </c>
      <c r="AL1423" s="11" t="str">
        <f ca="1" t="shared" si="447"/>
        <v>150%</v>
      </c>
      <c r="AM1423" s="11" t="s">
        <v>298</v>
      </c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 t="str">
        <f t="shared" si="440"/>
        <v>使自身和队友获得护盾</v>
      </c>
      <c r="BQ1423" s="11" t="str">
        <f ca="1" t="shared" si="433"/>
        <v>4级：获得护盾的比例提高至&lt;q=attr_atk&gt;&lt;c=A6EC41&gt;150%&lt;/c&gt;</v>
      </c>
      <c r="BR1423" s="1">
        <f t="shared" si="443"/>
        <v>1</v>
      </c>
      <c r="BS1423" s="1">
        <f t="shared" si="444"/>
        <v>104</v>
      </c>
      <c r="BT1423" s="1">
        <f>COUNTIF($BS$10:BS1423,601)</f>
        <v>30</v>
      </c>
      <c r="BU1423" s="1">
        <f t="shared" si="445"/>
        <v>0</v>
      </c>
    </row>
    <row r="1424" spans="2:73">
      <c r="B1424" s="1" t="str">
        <f t="shared" si="441"/>
        <v>SkillDescBrief4101101</v>
      </c>
      <c r="C1424" s="1" t="str">
        <f t="shared" si="442"/>
        <v>SkillDescDetail410110105</v>
      </c>
      <c r="D1424" s="3">
        <v>410110105</v>
      </c>
      <c r="E1424" s="3">
        <v>4101101</v>
      </c>
      <c r="F1424" s="3">
        <v>5</v>
      </c>
      <c r="G1424" s="3" t="s">
        <v>332</v>
      </c>
      <c r="H1424" s="3">
        <v>1.65</v>
      </c>
      <c r="I1424" s="3" t="s">
        <v>333</v>
      </c>
      <c r="J1424" s="3"/>
      <c r="K1424" s="3" t="s">
        <v>334</v>
      </c>
      <c r="L1424" s="3"/>
      <c r="M1424" s="3"/>
      <c r="N1424" s="3"/>
      <c r="O1424" s="3"/>
      <c r="P1424" s="3"/>
      <c r="Q1424" s="3" t="s">
        <v>335</v>
      </c>
      <c r="R1424" s="3"/>
      <c r="S1424" s="3" t="str">
        <f>IF(H1424="","",$B$2&amp;G1424&amp;$B$2&amp;$B$1&amp;H1424)</f>
        <v>"AtkPower":1.65</v>
      </c>
      <c r="T1424" s="3" t="str">
        <f>IF(J1424="","",$B$2&amp;I1424&amp;$B$2&amp;$B$1&amp;J1424)</f>
        <v/>
      </c>
      <c r="U1424" s="3" t="str">
        <f>IF(L1424="","",$B$2&amp;K1424&amp;$B$2&amp;$B$1&amp;L1424)</f>
        <v/>
      </c>
      <c r="V1424" s="3" t="str">
        <f>IF(N1424="","",$B$2&amp;M1424&amp;$B$2&amp;$B$1&amp;N1424)</f>
        <v/>
      </c>
      <c r="W1424" s="3" t="str">
        <f>IF(P1424="","",$B$2&amp;O1424&amp;$B$2&amp;$B$1&amp;P1424)</f>
        <v/>
      </c>
      <c r="X1424" s="3" t="str">
        <f>IF(R1424="","",$B$2&amp;Q1424&amp;$B$2&amp;$B$1&amp;R1424)</f>
        <v/>
      </c>
      <c r="Y1424" s="3" t="str">
        <f t="shared" si="439"/>
        <v>{"AtkPower":1.65}</v>
      </c>
      <c r="Z1424" s="11" t="s">
        <v>731</v>
      </c>
      <c r="AA1424" s="11" t="str">
        <f t="shared" si="435"/>
        <v>5级：获得护盾的比例提高至&lt;q=attr_atk&gt;&lt;c=A6EC41&gt;165%&lt;/c&gt;</v>
      </c>
      <c r="AB1424" s="11"/>
      <c r="AC1424" s="11"/>
      <c r="AD1424" s="11">
        <v>5</v>
      </c>
      <c r="AE1424" s="11"/>
      <c r="AF1424" s="11" t="s">
        <v>345</v>
      </c>
      <c r="AG1424" s="11"/>
      <c r="AH1424" s="11"/>
      <c r="AI1424" s="11"/>
      <c r="AJ1424" s="11" t="s">
        <v>734</v>
      </c>
      <c r="AK1424" s="11" t="str">
        <f t="shared" si="446"/>
        <v>&lt;q=attr_atk&gt;&lt;c=A6EC41&gt;</v>
      </c>
      <c r="AL1424" s="11" t="str">
        <f t="shared" si="447"/>
        <v>165%</v>
      </c>
      <c r="AM1424" s="11" t="s">
        <v>298</v>
      </c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 t="str">
        <f t="shared" si="440"/>
        <v>使自身和队友获得护盾</v>
      </c>
      <c r="BQ1424" s="11" t="str">
        <f t="shared" si="433"/>
        <v>5级：获得护盾的比例提高至&lt;q=attr_atk&gt;&lt;c=A6EC41&gt;165%&lt;/c&gt;</v>
      </c>
      <c r="BR1424" s="1">
        <f t="shared" si="443"/>
        <v>1</v>
      </c>
      <c r="BS1424" s="1">
        <f t="shared" si="444"/>
        <v>105</v>
      </c>
      <c r="BT1424" s="1">
        <f>COUNTIF($BS$10:BS1424,601)</f>
        <v>30</v>
      </c>
      <c r="BU1424" s="1">
        <f t="shared" si="445"/>
        <v>0</v>
      </c>
    </row>
    <row r="1425" spans="2:73">
      <c r="B1425" s="1" t="str">
        <f t="shared" si="441"/>
        <v>SkillDescBrief// 大招</v>
      </c>
      <c r="C1425" s="1" t="str">
        <f t="shared" si="442"/>
        <v>SkillDescDetail// 大招</v>
      </c>
      <c r="D1425" s="7" t="s">
        <v>199</v>
      </c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 t="str">
        <f t="shared" si="439"/>
        <v/>
      </c>
      <c r="Z1425" s="10" t="s">
        <v>336</v>
      </c>
      <c r="AA1425" s="10" t="str">
        <f t="shared" si="435"/>
        <v/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 t="str">
        <f t="shared" si="440"/>
        <v/>
      </c>
      <c r="BQ1425" s="10" t="str">
        <f t="shared" si="433"/>
        <v/>
      </c>
      <c r="BR1425" s="1">
        <f t="shared" si="443"/>
        <v>0</v>
      </c>
      <c r="BS1425" s="1">
        <f t="shared" si="444"/>
        <v>0</v>
      </c>
      <c r="BT1425" s="1">
        <f>COUNTIF($BS$10:BS1425,601)</f>
        <v>30</v>
      </c>
      <c r="BU1425" s="1">
        <f t="shared" si="445"/>
        <v>0</v>
      </c>
    </row>
    <row r="1426" spans="2:73">
      <c r="B1426" s="1" t="str">
        <f t="shared" si="441"/>
        <v>SkillDescBrief4101102</v>
      </c>
      <c r="C1426" s="1" t="str">
        <f t="shared" si="442"/>
        <v>SkillDescDetail410110201</v>
      </c>
      <c r="D1426" s="3">
        <v>410110201</v>
      </c>
      <c r="E1426" s="3">
        <v>4101102</v>
      </c>
      <c r="F1426" s="3">
        <v>1</v>
      </c>
      <c r="G1426" s="3" t="s">
        <v>332</v>
      </c>
      <c r="H1426" s="3">
        <f ca="1">ROUND(_xlfn.XLOOKUP($F1426,$D$1:$D$5,$E$1:$E$5)*OFFSET(H1426,5-$F1426,0)/0.05,0)*0.05</f>
        <v>4.9</v>
      </c>
      <c r="I1426" s="3" t="s">
        <v>333</v>
      </c>
      <c r="J1426" s="3"/>
      <c r="K1426" s="3" t="s">
        <v>334</v>
      </c>
      <c r="L1426" s="3"/>
      <c r="M1426" s="3"/>
      <c r="N1426" s="3"/>
      <c r="O1426" s="3"/>
      <c r="P1426" s="3"/>
      <c r="Q1426" s="3" t="s">
        <v>335</v>
      </c>
      <c r="R1426" s="3"/>
      <c r="S1426" s="3" t="str">
        <f ca="1">IF(H1426="","",$B$2&amp;G1426&amp;$B$2&amp;$B$1&amp;H1426)</f>
        <v>"AtkPower":4.9</v>
      </c>
      <c r="T1426" s="3" t="str">
        <f>IF(J1426="","",$B$2&amp;I1426&amp;$B$2&amp;$B$1&amp;J1426)</f>
        <v/>
      </c>
      <c r="U1426" s="3" t="str">
        <f>IF(L1426="","",$B$2&amp;K1426&amp;$B$2&amp;$B$1&amp;L1426)</f>
        <v/>
      </c>
      <c r="V1426" s="3" t="str">
        <f>IF(N1426="","",$B$2&amp;M1426&amp;$B$2&amp;$B$1&amp;N1426)</f>
        <v/>
      </c>
      <c r="W1426" s="3" t="str">
        <f>IF(P1426="","",$B$2&amp;O1426&amp;$B$2&amp;$B$1&amp;P1426)</f>
        <v/>
      </c>
      <c r="X1426" s="3" t="str">
        <f>IF(R1426="","",$B$2&amp;Q1426&amp;$B$2&amp;$B$1&amp;R1426)</f>
        <v/>
      </c>
      <c r="Y1426" s="3" t="str">
        <f ca="1" t="shared" si="439"/>
        <v>{"AtkPower":4.9}</v>
      </c>
      <c r="Z1426" s="11" t="s">
        <v>735</v>
      </c>
      <c r="AA1426" s="11" t="str">
        <f ca="1" t="shared" si="435"/>
        <v>扔出护盾发生器，使所有队友获得&lt;q=attr_hp&gt;&lt;c=A6EC41&gt;490%&lt;/c&gt;的护盾</v>
      </c>
      <c r="AB1426" s="11"/>
      <c r="AC1426" s="11"/>
      <c r="AD1426" s="11"/>
      <c r="AE1426" s="11"/>
      <c r="AF1426" s="11"/>
      <c r="AG1426" s="11"/>
      <c r="AH1426" s="11"/>
      <c r="AI1426" s="11"/>
      <c r="AJ1426" s="11" t="s">
        <v>736</v>
      </c>
      <c r="AK1426" s="11" t="str">
        <f t="shared" ref="AK1426:AK1430" si="448">$B$9&amp;$B$6</f>
        <v>&lt;q=attr_hp&gt;&lt;c=A6EC41&gt;</v>
      </c>
      <c r="AL1426" s="11" t="str">
        <f ca="1" t="shared" ref="AL1426:AL1430" si="449">ROUND($H1426*100,2)&amp;"%"</f>
        <v>490%</v>
      </c>
      <c r="AM1426" s="11" t="s">
        <v>298</v>
      </c>
      <c r="AN1426" s="11" t="s">
        <v>714</v>
      </c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 t="str">
        <f t="shared" si="440"/>
        <v>扔出护盾发生器，使所有队友获得护盾</v>
      </c>
      <c r="BQ1426" s="11" t="str">
        <f ca="1" t="shared" si="433"/>
        <v>扔出护盾发生器，使所有队友获得&lt;q=attr_hp&gt;&lt;c=A6EC41&gt;490%&lt;/c&gt;的护盾</v>
      </c>
      <c r="BR1426" s="1">
        <f t="shared" si="443"/>
        <v>2</v>
      </c>
      <c r="BS1426" s="1">
        <f t="shared" si="444"/>
        <v>201</v>
      </c>
      <c r="BT1426" s="1">
        <f>COUNTIF($BS$10:BS1426,601)</f>
        <v>30</v>
      </c>
      <c r="BU1426" s="1">
        <f t="shared" si="445"/>
        <v>0</v>
      </c>
    </row>
    <row r="1427" spans="2:73">
      <c r="B1427" s="1" t="str">
        <f t="shared" si="441"/>
        <v>SkillDescBrief4101102</v>
      </c>
      <c r="C1427" s="1" t="str">
        <f t="shared" si="442"/>
        <v>SkillDescDetail410110202</v>
      </c>
      <c r="D1427" s="3">
        <v>410110202</v>
      </c>
      <c r="E1427" s="3">
        <v>4101102</v>
      </c>
      <c r="F1427" s="3">
        <v>2</v>
      </c>
      <c r="G1427" s="3" t="s">
        <v>332</v>
      </c>
      <c r="H1427" s="3">
        <f ca="1">ROUND(_xlfn.XLOOKUP($F1427,$D$1:$D$5,$E$1:$E$5)*OFFSET(H1427,5-$F1427,0)/0.05,0)*0.05</f>
        <v>5.25</v>
      </c>
      <c r="I1427" s="3" t="s">
        <v>333</v>
      </c>
      <c r="J1427" s="3"/>
      <c r="K1427" s="3" t="s">
        <v>334</v>
      </c>
      <c r="L1427" s="3"/>
      <c r="M1427" s="3"/>
      <c r="N1427" s="3"/>
      <c r="O1427" s="3"/>
      <c r="P1427" s="3"/>
      <c r="Q1427" s="3" t="s">
        <v>335</v>
      </c>
      <c r="R1427" s="3"/>
      <c r="S1427" s="3" t="str">
        <f ca="1">IF(H1427="","",$B$2&amp;G1427&amp;$B$2&amp;$B$1&amp;H1427)</f>
        <v>"AtkPower":5.25</v>
      </c>
      <c r="T1427" s="3" t="str">
        <f>IF(J1427="","",$B$2&amp;I1427&amp;$B$2&amp;$B$1&amp;J1427)</f>
        <v/>
      </c>
      <c r="U1427" s="3" t="str">
        <f>IF(L1427="","",$B$2&amp;K1427&amp;$B$2&amp;$B$1&amp;L1427)</f>
        <v/>
      </c>
      <c r="V1427" s="3" t="str">
        <f>IF(N1427="","",$B$2&amp;M1427&amp;$B$2&amp;$B$1&amp;N1427)</f>
        <v/>
      </c>
      <c r="W1427" s="3" t="str">
        <f>IF(P1427="","",$B$2&amp;O1427&amp;$B$2&amp;$B$1&amp;P1427)</f>
        <v/>
      </c>
      <c r="X1427" s="3" t="str">
        <f>IF(R1427="","",$B$2&amp;Q1427&amp;$B$2&amp;$B$1&amp;R1427)</f>
        <v/>
      </c>
      <c r="Y1427" s="3" t="str">
        <f ca="1" t="shared" si="439"/>
        <v>{"AtkPower":5.25}</v>
      </c>
      <c r="Z1427" s="11" t="s">
        <v>735</v>
      </c>
      <c r="AA1427" s="11" t="str">
        <f ca="1" t="shared" si="435"/>
        <v>2级：获得护盾的比例提高至&lt;q=attr_hp&gt;&lt;c=A6EC41&gt;525%&lt;/c&gt;</v>
      </c>
      <c r="AB1427" s="11"/>
      <c r="AC1427" s="11"/>
      <c r="AD1427" s="11">
        <v>2</v>
      </c>
      <c r="AE1427" s="11"/>
      <c r="AF1427" s="11" t="s">
        <v>345</v>
      </c>
      <c r="AG1427" s="11"/>
      <c r="AH1427" s="11"/>
      <c r="AI1427" s="11"/>
      <c r="AJ1427" s="11" t="s">
        <v>734</v>
      </c>
      <c r="AK1427" s="11" t="str">
        <f t="shared" si="448"/>
        <v>&lt;q=attr_hp&gt;&lt;c=A6EC41&gt;</v>
      </c>
      <c r="AL1427" s="11" t="str">
        <f ca="1" t="shared" si="449"/>
        <v>525%</v>
      </c>
      <c r="AM1427" s="11" t="s">
        <v>298</v>
      </c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 t="str">
        <f t="shared" si="440"/>
        <v>扔出护盾发生器，使所有队友获得护盾</v>
      </c>
      <c r="BQ1427" s="11" t="str">
        <f ca="1" t="shared" si="433"/>
        <v>2级：获得护盾的比例提高至&lt;q=attr_hp&gt;&lt;c=A6EC41&gt;525%&lt;/c&gt;</v>
      </c>
      <c r="BR1427" s="1">
        <f t="shared" si="443"/>
        <v>2</v>
      </c>
      <c r="BS1427" s="1">
        <f t="shared" si="444"/>
        <v>202</v>
      </c>
      <c r="BT1427" s="1">
        <f>COUNTIF($BS$10:BS1427,601)</f>
        <v>30</v>
      </c>
      <c r="BU1427" s="1">
        <f t="shared" si="445"/>
        <v>0</v>
      </c>
    </row>
    <row r="1428" spans="2:73">
      <c r="B1428" s="1" t="str">
        <f t="shared" si="441"/>
        <v>SkillDescBrief4101102</v>
      </c>
      <c r="C1428" s="1" t="str">
        <f t="shared" si="442"/>
        <v>SkillDescDetail410110203</v>
      </c>
      <c r="D1428" s="3">
        <v>410110203</v>
      </c>
      <c r="E1428" s="3">
        <v>4101102</v>
      </c>
      <c r="F1428" s="3">
        <v>3</v>
      </c>
      <c r="G1428" s="3" t="s">
        <v>332</v>
      </c>
      <c r="H1428" s="3">
        <f ca="1">ROUND(_xlfn.XLOOKUP($F1428,$D$1:$D$5,$E$1:$E$5)*OFFSET(H1428,5-$F1428,0)/0.05,0)*0.05</f>
        <v>5.6</v>
      </c>
      <c r="I1428" s="3" t="s">
        <v>333</v>
      </c>
      <c r="J1428" s="3"/>
      <c r="K1428" s="3" t="s">
        <v>334</v>
      </c>
      <c r="L1428" s="3"/>
      <c r="M1428" s="3"/>
      <c r="N1428" s="3"/>
      <c r="O1428" s="3"/>
      <c r="P1428" s="3"/>
      <c r="Q1428" s="3" t="s">
        <v>335</v>
      </c>
      <c r="R1428" s="3"/>
      <c r="S1428" s="3" t="str">
        <f ca="1">IF(H1428="","",$B$2&amp;G1428&amp;$B$2&amp;$B$1&amp;H1428)</f>
        <v>"AtkPower":5.6</v>
      </c>
      <c r="T1428" s="3" t="str">
        <f>IF(J1428="","",$B$2&amp;I1428&amp;$B$2&amp;$B$1&amp;J1428)</f>
        <v/>
      </c>
      <c r="U1428" s="3" t="str">
        <f>IF(L1428="","",$B$2&amp;K1428&amp;$B$2&amp;$B$1&amp;L1428)</f>
        <v/>
      </c>
      <c r="V1428" s="3" t="str">
        <f>IF(N1428="","",$B$2&amp;M1428&amp;$B$2&amp;$B$1&amp;N1428)</f>
        <v/>
      </c>
      <c r="W1428" s="3" t="str">
        <f>IF(P1428="","",$B$2&amp;O1428&amp;$B$2&amp;$B$1&amp;P1428)</f>
        <v/>
      </c>
      <c r="X1428" s="3" t="str">
        <f>IF(R1428="","",$B$2&amp;Q1428&amp;$B$2&amp;$B$1&amp;R1428)</f>
        <v/>
      </c>
      <c r="Y1428" s="3" t="str">
        <f ca="1" t="shared" si="439"/>
        <v>{"AtkPower":5.6}</v>
      </c>
      <c r="Z1428" s="11" t="s">
        <v>735</v>
      </c>
      <c r="AA1428" s="11" t="str">
        <f ca="1" t="shared" si="435"/>
        <v>3级：获得护盾的比例提高至&lt;q=attr_hp&gt;&lt;c=A6EC41&gt;560%&lt;/c&gt;</v>
      </c>
      <c r="AB1428" s="11"/>
      <c r="AC1428" s="11"/>
      <c r="AD1428" s="11">
        <v>3</v>
      </c>
      <c r="AE1428" s="11"/>
      <c r="AF1428" s="11" t="s">
        <v>345</v>
      </c>
      <c r="AG1428" s="11"/>
      <c r="AH1428" s="11"/>
      <c r="AI1428" s="11"/>
      <c r="AJ1428" s="11" t="s">
        <v>734</v>
      </c>
      <c r="AK1428" s="11" t="str">
        <f t="shared" si="448"/>
        <v>&lt;q=attr_hp&gt;&lt;c=A6EC41&gt;</v>
      </c>
      <c r="AL1428" s="11" t="str">
        <f ca="1" t="shared" si="449"/>
        <v>560%</v>
      </c>
      <c r="AM1428" s="11" t="s">
        <v>298</v>
      </c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 t="str">
        <f t="shared" si="440"/>
        <v>扔出护盾发生器，使所有队友获得护盾</v>
      </c>
      <c r="BQ1428" s="11" t="str">
        <f ca="1" t="shared" si="433"/>
        <v>3级：获得护盾的比例提高至&lt;q=attr_hp&gt;&lt;c=A6EC41&gt;560%&lt;/c&gt;</v>
      </c>
      <c r="BR1428" s="1">
        <f t="shared" si="443"/>
        <v>2</v>
      </c>
      <c r="BS1428" s="1">
        <f t="shared" si="444"/>
        <v>203</v>
      </c>
      <c r="BT1428" s="1">
        <f>COUNTIF($BS$10:BS1428,601)</f>
        <v>30</v>
      </c>
      <c r="BU1428" s="1">
        <f t="shared" si="445"/>
        <v>0</v>
      </c>
    </row>
    <row r="1429" spans="2:73">
      <c r="B1429" s="1" t="str">
        <f t="shared" si="441"/>
        <v>SkillDescBrief4101102</v>
      </c>
      <c r="C1429" s="1" t="str">
        <f t="shared" si="442"/>
        <v>SkillDescDetail410110204</v>
      </c>
      <c r="D1429" s="3">
        <v>410110204</v>
      </c>
      <c r="E1429" s="3">
        <v>4101102</v>
      </c>
      <c r="F1429" s="3">
        <v>4</v>
      </c>
      <c r="G1429" s="3" t="s">
        <v>332</v>
      </c>
      <c r="H1429" s="3">
        <f ca="1">ROUND(_xlfn.XLOOKUP($F1429,$D$1:$D$5,$E$1:$E$5)*OFFSET(H1429,5-$F1429,0)/0.05,0)*0.05</f>
        <v>6.3</v>
      </c>
      <c r="I1429" s="3" t="s">
        <v>333</v>
      </c>
      <c r="J1429" s="3"/>
      <c r="K1429" s="3" t="s">
        <v>334</v>
      </c>
      <c r="L1429" s="3"/>
      <c r="M1429" s="3"/>
      <c r="N1429" s="3"/>
      <c r="O1429" s="3"/>
      <c r="P1429" s="3"/>
      <c r="Q1429" s="3" t="s">
        <v>335</v>
      </c>
      <c r="R1429" s="3"/>
      <c r="S1429" s="3" t="str">
        <f ca="1">IF(H1429="","",$B$2&amp;G1429&amp;$B$2&amp;$B$1&amp;H1429)</f>
        <v>"AtkPower":6.3</v>
      </c>
      <c r="T1429" s="3" t="str">
        <f>IF(J1429="","",$B$2&amp;I1429&amp;$B$2&amp;$B$1&amp;J1429)</f>
        <v/>
      </c>
      <c r="U1429" s="3" t="str">
        <f>IF(L1429="","",$B$2&amp;K1429&amp;$B$2&amp;$B$1&amp;L1429)</f>
        <v/>
      </c>
      <c r="V1429" s="3" t="str">
        <f>IF(N1429="","",$B$2&amp;M1429&amp;$B$2&amp;$B$1&amp;N1429)</f>
        <v/>
      </c>
      <c r="W1429" s="3" t="str">
        <f>IF(P1429="","",$B$2&amp;O1429&amp;$B$2&amp;$B$1&amp;P1429)</f>
        <v/>
      </c>
      <c r="X1429" s="3" t="str">
        <f>IF(R1429="","",$B$2&amp;Q1429&amp;$B$2&amp;$B$1&amp;R1429)</f>
        <v/>
      </c>
      <c r="Y1429" s="3" t="str">
        <f ca="1" t="shared" si="439"/>
        <v>{"AtkPower":6.3}</v>
      </c>
      <c r="Z1429" s="11" t="s">
        <v>735</v>
      </c>
      <c r="AA1429" s="11" t="str">
        <f ca="1" t="shared" si="435"/>
        <v>4级：获得护盾的比例提高至&lt;q=attr_hp&gt;&lt;c=A6EC41&gt;630%&lt;/c&gt;</v>
      </c>
      <c r="AB1429" s="11"/>
      <c r="AC1429" s="11"/>
      <c r="AD1429" s="11">
        <v>4</v>
      </c>
      <c r="AE1429" s="11"/>
      <c r="AF1429" s="11" t="s">
        <v>345</v>
      </c>
      <c r="AG1429" s="11"/>
      <c r="AH1429" s="11"/>
      <c r="AI1429" s="11"/>
      <c r="AJ1429" s="11" t="s">
        <v>734</v>
      </c>
      <c r="AK1429" s="11" t="str">
        <f t="shared" si="448"/>
        <v>&lt;q=attr_hp&gt;&lt;c=A6EC41&gt;</v>
      </c>
      <c r="AL1429" s="11" t="str">
        <f ca="1" t="shared" si="449"/>
        <v>630%</v>
      </c>
      <c r="AM1429" s="11" t="s">
        <v>298</v>
      </c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 t="str">
        <f t="shared" si="440"/>
        <v>扔出护盾发生器，使所有队友获得护盾</v>
      </c>
      <c r="BQ1429" s="11" t="str">
        <f ca="1" t="shared" si="433"/>
        <v>4级：获得护盾的比例提高至&lt;q=attr_hp&gt;&lt;c=A6EC41&gt;630%&lt;/c&gt;</v>
      </c>
      <c r="BR1429" s="1">
        <f t="shared" si="443"/>
        <v>2</v>
      </c>
      <c r="BS1429" s="1">
        <f t="shared" si="444"/>
        <v>204</v>
      </c>
      <c r="BT1429" s="1">
        <f>COUNTIF($BS$10:BS1429,601)</f>
        <v>30</v>
      </c>
      <c r="BU1429" s="1">
        <f t="shared" si="445"/>
        <v>0</v>
      </c>
    </row>
    <row r="1430" spans="2:73">
      <c r="B1430" s="1" t="str">
        <f t="shared" si="441"/>
        <v>SkillDescBrief4101102</v>
      </c>
      <c r="C1430" s="1" t="str">
        <f t="shared" si="442"/>
        <v>SkillDescDetail410110205</v>
      </c>
      <c r="D1430" s="3">
        <v>410110205</v>
      </c>
      <c r="E1430" s="3">
        <v>4101102</v>
      </c>
      <c r="F1430" s="3">
        <v>5</v>
      </c>
      <c r="G1430" s="3" t="s">
        <v>332</v>
      </c>
      <c r="H1430" s="3">
        <v>7</v>
      </c>
      <c r="I1430" s="3" t="s">
        <v>333</v>
      </c>
      <c r="J1430" s="3"/>
      <c r="K1430" s="3" t="s">
        <v>334</v>
      </c>
      <c r="L1430" s="3"/>
      <c r="M1430" s="3"/>
      <c r="N1430" s="3"/>
      <c r="O1430" s="3"/>
      <c r="P1430" s="3"/>
      <c r="Q1430" s="3" t="s">
        <v>335</v>
      </c>
      <c r="R1430" s="3"/>
      <c r="S1430" s="3" t="str">
        <f>IF(H1430="","",$B$2&amp;G1430&amp;$B$2&amp;$B$1&amp;H1430)</f>
        <v>"AtkPower":7</v>
      </c>
      <c r="T1430" s="3" t="str">
        <f>IF(J1430="","",$B$2&amp;I1430&amp;$B$2&amp;$B$1&amp;J1430)</f>
        <v/>
      </c>
      <c r="U1430" s="3" t="str">
        <f>IF(L1430="","",$B$2&amp;K1430&amp;$B$2&amp;$B$1&amp;L1430)</f>
        <v/>
      </c>
      <c r="V1430" s="3" t="str">
        <f>IF(N1430="","",$B$2&amp;M1430&amp;$B$2&amp;$B$1&amp;N1430)</f>
        <v/>
      </c>
      <c r="W1430" s="3" t="str">
        <f>IF(P1430="","",$B$2&amp;O1430&amp;$B$2&amp;$B$1&amp;P1430)</f>
        <v/>
      </c>
      <c r="X1430" s="3" t="str">
        <f>IF(R1430="","",$B$2&amp;Q1430&amp;$B$2&amp;$B$1&amp;R1430)</f>
        <v/>
      </c>
      <c r="Y1430" s="3" t="str">
        <f t="shared" si="439"/>
        <v>{"AtkPower":7}</v>
      </c>
      <c r="Z1430" s="11" t="s">
        <v>735</v>
      </c>
      <c r="AA1430" s="11" t="str">
        <f t="shared" si="435"/>
        <v>5级：获得护盾的比例提高至&lt;q=attr_hp&gt;&lt;c=A6EC41&gt;700%&lt;/c&gt;</v>
      </c>
      <c r="AB1430" s="11"/>
      <c r="AC1430" s="11"/>
      <c r="AD1430" s="11">
        <v>5</v>
      </c>
      <c r="AE1430" s="11"/>
      <c r="AF1430" s="11" t="s">
        <v>345</v>
      </c>
      <c r="AG1430" s="11"/>
      <c r="AH1430" s="11"/>
      <c r="AI1430" s="11"/>
      <c r="AJ1430" s="11" t="s">
        <v>734</v>
      </c>
      <c r="AK1430" s="11" t="str">
        <f t="shared" si="448"/>
        <v>&lt;q=attr_hp&gt;&lt;c=A6EC41&gt;</v>
      </c>
      <c r="AL1430" s="11" t="str">
        <f t="shared" si="449"/>
        <v>700%</v>
      </c>
      <c r="AM1430" s="11" t="s">
        <v>298</v>
      </c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 t="str">
        <f t="shared" si="440"/>
        <v>扔出护盾发生器，使所有队友获得护盾</v>
      </c>
      <c r="BQ1430" s="11" t="str">
        <f t="shared" si="433"/>
        <v>5级：获得护盾的比例提高至&lt;q=attr_hp&gt;&lt;c=A6EC41&gt;700%&lt;/c&gt;</v>
      </c>
      <c r="BR1430" s="1">
        <f t="shared" si="443"/>
        <v>2</v>
      </c>
      <c r="BS1430" s="1">
        <f t="shared" si="444"/>
        <v>205</v>
      </c>
      <c r="BT1430" s="1">
        <f>COUNTIF($BS$10:BS1430,601)</f>
        <v>30</v>
      </c>
      <c r="BU1430" s="1">
        <f t="shared" si="445"/>
        <v>0</v>
      </c>
    </row>
    <row r="1431" spans="2:73">
      <c r="B1431" s="1" t="str">
        <f t="shared" si="441"/>
        <v>SkillDescBrief// 经营被动</v>
      </c>
      <c r="C1431" s="1" t="str">
        <f t="shared" si="442"/>
        <v>SkillDescDetail// 经营被动</v>
      </c>
      <c r="D1431" s="7" t="s">
        <v>71</v>
      </c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 t="str">
        <f t="shared" si="439"/>
        <v/>
      </c>
      <c r="Z1431" s="10" t="s">
        <v>336</v>
      </c>
      <c r="AA1431" s="10" t="str">
        <f t="shared" si="435"/>
        <v/>
      </c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 t="str">
        <f t="shared" si="440"/>
        <v/>
      </c>
      <c r="BQ1431" s="10" t="str">
        <f t="shared" si="433"/>
        <v/>
      </c>
      <c r="BR1431" s="1">
        <f t="shared" si="443"/>
        <v>0</v>
      </c>
      <c r="BS1431" s="1">
        <f t="shared" si="444"/>
        <v>0</v>
      </c>
      <c r="BT1431" s="1">
        <f>COUNTIF($BS$10:BS1431,601)</f>
        <v>30</v>
      </c>
      <c r="BU1431" s="1">
        <f t="shared" si="445"/>
        <v>0</v>
      </c>
    </row>
    <row r="1432" spans="2:73">
      <c r="B1432" s="1" t="str">
        <f t="shared" si="441"/>
        <v>SkillDescBrief4101103</v>
      </c>
      <c r="C1432" s="1" t="str">
        <f t="shared" si="442"/>
        <v>SkillDescDetail410110301</v>
      </c>
      <c r="D1432" s="3">
        <v>410110301</v>
      </c>
      <c r="E1432" s="3">
        <v>4101103</v>
      </c>
      <c r="F1432" s="3">
        <v>1</v>
      </c>
      <c r="G1432" s="3" t="s">
        <v>332</v>
      </c>
      <c r="H1432" s="3"/>
      <c r="I1432" s="3" t="s">
        <v>333</v>
      </c>
      <c r="J1432" s="3"/>
      <c r="K1432" s="3" t="s">
        <v>334</v>
      </c>
      <c r="L1432" s="3"/>
      <c r="M1432" s="3"/>
      <c r="N1432" s="3"/>
      <c r="O1432" s="3"/>
      <c r="P1432" s="3"/>
      <c r="Q1432" s="3" t="s">
        <v>335</v>
      </c>
      <c r="R1432" s="3"/>
      <c r="S1432" s="3" t="str">
        <f>IF(H1432="","",$B$2&amp;G1432&amp;$B$2&amp;$B$1&amp;H1432)</f>
        <v/>
      </c>
      <c r="T1432" s="3" t="str">
        <f>IF(J1432="","",$B$2&amp;I1432&amp;$B$2&amp;$B$1&amp;J1432)</f>
        <v/>
      </c>
      <c r="U1432" s="3" t="str">
        <f>IF(L1432="","",$B$2&amp;K1432&amp;$B$2&amp;$B$1&amp;L1432)</f>
        <v/>
      </c>
      <c r="V1432" s="3" t="str">
        <f>IF(N1432="","",$B$2&amp;M1432&amp;$B$2&amp;$B$1&amp;N1432)</f>
        <v/>
      </c>
      <c r="W1432" s="3" t="str">
        <f>IF(P1432="","",$B$2&amp;O1432&amp;$B$2&amp;$B$1&amp;P1432)</f>
        <v/>
      </c>
      <c r="X1432" s="3" t="str">
        <f>IF(R1432="","",$B$2&amp;Q1432&amp;$B$2&amp;$B$1&amp;R1432)</f>
        <v/>
      </c>
      <c r="Y1432" s="3" t="str">
        <f t="shared" si="439"/>
        <v>{}</v>
      </c>
      <c r="Z1432" s="11" t="s">
        <v>358</v>
      </c>
      <c r="AA1432" s="11" t="str">
        <f t="shared" si="435"/>
        <v>放置在产业中时，产业收入提高&lt;c=A6EC41&gt;2&lt;/c&gt;倍，产业升级消耗减少&lt;c=A6EC41&gt;2&lt;/c&gt;倍</v>
      </c>
      <c r="AB1432" s="11"/>
      <c r="AC1432" s="11"/>
      <c r="AD1432" s="11"/>
      <c r="AE1432" s="11"/>
      <c r="AF1432" s="11"/>
      <c r="AG1432" s="11"/>
      <c r="AH1432" s="11"/>
      <c r="AI1432" s="11"/>
      <c r="AJ1432" s="11" t="s">
        <v>359</v>
      </c>
      <c r="AK1432" s="11" t="str">
        <f t="shared" ref="AK1432:AK1436" si="450">$B$6</f>
        <v>&lt;c=A6EC41&gt;</v>
      </c>
      <c r="AL1432" s="11">
        <v>2</v>
      </c>
      <c r="AM1432" s="11" t="s">
        <v>298</v>
      </c>
      <c r="AN1432" s="11" t="s">
        <v>360</v>
      </c>
      <c r="AO1432" s="11" t="s">
        <v>304</v>
      </c>
      <c r="AP1432" s="11">
        <v>2</v>
      </c>
      <c r="AQ1432" s="11" t="s">
        <v>298</v>
      </c>
      <c r="AR1432" s="11" t="s">
        <v>361</v>
      </c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 t="str">
        <f t="shared" si="440"/>
        <v>使产业收入提高，升级消耗减少</v>
      </c>
      <c r="BQ1432" s="11" t="str">
        <f t="shared" si="433"/>
        <v>放置在产业中时，产业收入提高&lt;c=A6EC41&gt;2&lt;/c&gt;倍，产业升级消耗减少&lt;c=A6EC41&gt;2&lt;/c&gt;倍</v>
      </c>
      <c r="BR1432" s="1">
        <f t="shared" si="443"/>
        <v>3</v>
      </c>
      <c r="BS1432" s="1">
        <f t="shared" si="444"/>
        <v>301</v>
      </c>
      <c r="BT1432" s="1">
        <f>COUNTIF($BS$10:BS1432,601)</f>
        <v>30</v>
      </c>
      <c r="BU1432" s="1">
        <f t="shared" si="445"/>
        <v>0</v>
      </c>
    </row>
    <row r="1433" spans="2:73">
      <c r="B1433" s="1" t="str">
        <f t="shared" si="441"/>
        <v>SkillDescBrief4101103</v>
      </c>
      <c r="C1433" s="1" t="str">
        <f t="shared" si="442"/>
        <v>SkillDescDetail410110302</v>
      </c>
      <c r="D1433" s="3">
        <v>410110302</v>
      </c>
      <c r="E1433" s="3">
        <v>4101103</v>
      </c>
      <c r="F1433" s="3">
        <v>2</v>
      </c>
      <c r="G1433" s="3" t="s">
        <v>332</v>
      </c>
      <c r="H1433" s="3"/>
      <c r="I1433" s="3" t="s">
        <v>333</v>
      </c>
      <c r="J1433" s="3"/>
      <c r="K1433" s="3" t="s">
        <v>334</v>
      </c>
      <c r="L1433" s="3"/>
      <c r="M1433" s="3"/>
      <c r="N1433" s="3"/>
      <c r="O1433" s="3"/>
      <c r="P1433" s="3"/>
      <c r="Q1433" s="3" t="s">
        <v>335</v>
      </c>
      <c r="R1433" s="3"/>
      <c r="S1433" s="3" t="str">
        <f>IF(H1433="","",$B$2&amp;G1433&amp;$B$2&amp;$B$1&amp;H1433)</f>
        <v/>
      </c>
      <c r="T1433" s="3" t="str">
        <f>IF(J1433="","",$B$2&amp;I1433&amp;$B$2&amp;$B$1&amp;J1433)</f>
        <v/>
      </c>
      <c r="U1433" s="3" t="str">
        <f>IF(L1433="","",$B$2&amp;K1433&amp;$B$2&amp;$B$1&amp;L1433)</f>
        <v/>
      </c>
      <c r="V1433" s="3" t="str">
        <f>IF(N1433="","",$B$2&amp;M1433&amp;$B$2&amp;$B$1&amp;N1433)</f>
        <v/>
      </c>
      <c r="W1433" s="3" t="str">
        <f>IF(P1433="","",$B$2&amp;O1433&amp;$B$2&amp;$B$1&amp;P1433)</f>
        <v/>
      </c>
      <c r="X1433" s="3" t="str">
        <f>IF(R1433="","",$B$2&amp;Q1433&amp;$B$2&amp;$B$1&amp;R1433)</f>
        <v/>
      </c>
      <c r="Y1433" s="3" t="str">
        <f t="shared" si="439"/>
        <v>{}</v>
      </c>
      <c r="Z1433" s="11" t="s">
        <v>358</v>
      </c>
      <c r="AA1433" s="11" t="str">
        <f t="shared" si="435"/>
        <v>2级：放置在产业中时，产业收入提高&lt;c=A6EC41&gt;8&lt;/c&gt;倍，产业升级消耗减少&lt;c=A6EC41&gt;8&lt;/c&gt;倍</v>
      </c>
      <c r="AB1433" s="11"/>
      <c r="AC1433" s="11"/>
      <c r="AD1433" s="11">
        <v>2</v>
      </c>
      <c r="AE1433" s="11"/>
      <c r="AF1433" s="11" t="s">
        <v>345</v>
      </c>
      <c r="AG1433" s="11"/>
      <c r="AH1433" s="11"/>
      <c r="AI1433" s="11"/>
      <c r="AJ1433" s="11" t="s">
        <v>359</v>
      </c>
      <c r="AK1433" s="11" t="str">
        <f t="shared" si="450"/>
        <v>&lt;c=A6EC41&gt;</v>
      </c>
      <c r="AL1433" s="11">
        <f>AL1432*4</f>
        <v>8</v>
      </c>
      <c r="AM1433" s="11" t="s">
        <v>298</v>
      </c>
      <c r="AN1433" s="11" t="s">
        <v>360</v>
      </c>
      <c r="AO1433" s="11" t="s">
        <v>304</v>
      </c>
      <c r="AP1433" s="11">
        <f>AP1432*4</f>
        <v>8</v>
      </c>
      <c r="AQ1433" s="11" t="s">
        <v>298</v>
      </c>
      <c r="AR1433" s="11" t="s">
        <v>361</v>
      </c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 t="str">
        <f t="shared" si="440"/>
        <v>使产业收入提高，升级消耗减少</v>
      </c>
      <c r="BQ1433" s="11" t="str">
        <f t="shared" si="433"/>
        <v>2级：放置在产业中时，产业收入提高&lt;c=A6EC41&gt;8&lt;/c&gt;倍，产业升级消耗减少&lt;c=A6EC41&gt;8&lt;/c&gt;倍</v>
      </c>
      <c r="BR1433" s="1">
        <f t="shared" si="443"/>
        <v>3</v>
      </c>
      <c r="BS1433" s="1">
        <f t="shared" si="444"/>
        <v>302</v>
      </c>
      <c r="BT1433" s="1">
        <f>COUNTIF($BS$10:BS1433,601)</f>
        <v>30</v>
      </c>
      <c r="BU1433" s="1">
        <f t="shared" si="445"/>
        <v>0</v>
      </c>
    </row>
    <row r="1434" spans="2:73">
      <c r="B1434" s="1" t="str">
        <f t="shared" si="441"/>
        <v>SkillDescBrief4101103</v>
      </c>
      <c r="C1434" s="1" t="str">
        <f t="shared" si="442"/>
        <v>SkillDescDetail410110303</v>
      </c>
      <c r="D1434" s="3">
        <v>410110303</v>
      </c>
      <c r="E1434" s="3">
        <v>4101103</v>
      </c>
      <c r="F1434" s="3">
        <v>3</v>
      </c>
      <c r="G1434" s="3" t="s">
        <v>332</v>
      </c>
      <c r="H1434" s="3"/>
      <c r="I1434" s="3" t="s">
        <v>333</v>
      </c>
      <c r="J1434" s="3"/>
      <c r="K1434" s="3" t="s">
        <v>334</v>
      </c>
      <c r="L1434" s="3"/>
      <c r="M1434" s="3"/>
      <c r="N1434" s="3"/>
      <c r="O1434" s="3"/>
      <c r="P1434" s="3"/>
      <c r="Q1434" s="3" t="s">
        <v>335</v>
      </c>
      <c r="R1434" s="3"/>
      <c r="S1434" s="3" t="str">
        <f>IF(H1434="","",$B$2&amp;G1434&amp;$B$2&amp;$B$1&amp;H1434)</f>
        <v/>
      </c>
      <c r="T1434" s="3" t="str">
        <f>IF(J1434="","",$B$2&amp;I1434&amp;$B$2&amp;$B$1&amp;J1434)</f>
        <v/>
      </c>
      <c r="U1434" s="3" t="str">
        <f>IF(L1434="","",$B$2&amp;K1434&amp;$B$2&amp;$B$1&amp;L1434)</f>
        <v/>
      </c>
      <c r="V1434" s="3" t="str">
        <f>IF(N1434="","",$B$2&amp;M1434&amp;$B$2&amp;$B$1&amp;N1434)</f>
        <v/>
      </c>
      <c r="W1434" s="3" t="str">
        <f>IF(P1434="","",$B$2&amp;O1434&amp;$B$2&amp;$B$1&amp;P1434)</f>
        <v/>
      </c>
      <c r="X1434" s="3" t="str">
        <f>IF(R1434="","",$B$2&amp;Q1434&amp;$B$2&amp;$B$1&amp;R1434)</f>
        <v/>
      </c>
      <c r="Y1434" s="3" t="str">
        <f t="shared" si="439"/>
        <v>{}</v>
      </c>
      <c r="Z1434" s="11" t="s">
        <v>358</v>
      </c>
      <c r="AA1434" s="11" t="str">
        <f t="shared" si="435"/>
        <v>3级：放置在产业中时，产业收入提高&lt;c=A6EC41&gt;32&lt;/c&gt;倍，产业升级消耗减少&lt;c=A6EC41&gt;32&lt;/c&gt;倍</v>
      </c>
      <c r="AB1434" s="11"/>
      <c r="AC1434" s="11"/>
      <c r="AD1434" s="11">
        <v>3</v>
      </c>
      <c r="AE1434" s="11"/>
      <c r="AF1434" s="11" t="s">
        <v>345</v>
      </c>
      <c r="AG1434" s="11"/>
      <c r="AH1434" s="11"/>
      <c r="AI1434" s="11"/>
      <c r="AJ1434" s="11" t="s">
        <v>359</v>
      </c>
      <c r="AK1434" s="11" t="str">
        <f t="shared" si="450"/>
        <v>&lt;c=A6EC41&gt;</v>
      </c>
      <c r="AL1434" s="11">
        <f>AL1433*4</f>
        <v>32</v>
      </c>
      <c r="AM1434" s="11" t="s">
        <v>298</v>
      </c>
      <c r="AN1434" s="11" t="s">
        <v>360</v>
      </c>
      <c r="AO1434" s="11" t="s">
        <v>304</v>
      </c>
      <c r="AP1434" s="11">
        <f>AP1433*4</f>
        <v>32</v>
      </c>
      <c r="AQ1434" s="11" t="s">
        <v>298</v>
      </c>
      <c r="AR1434" s="11" t="s">
        <v>361</v>
      </c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 t="str">
        <f t="shared" si="440"/>
        <v>使产业收入提高，升级消耗减少</v>
      </c>
      <c r="BQ1434" s="11" t="str">
        <f t="shared" si="433"/>
        <v>3级：放置在产业中时，产业收入提高&lt;c=A6EC41&gt;32&lt;/c&gt;倍，产业升级消耗减少&lt;c=A6EC41&gt;32&lt;/c&gt;倍</v>
      </c>
      <c r="BR1434" s="1">
        <f t="shared" si="443"/>
        <v>3</v>
      </c>
      <c r="BS1434" s="1">
        <f t="shared" si="444"/>
        <v>303</v>
      </c>
      <c r="BT1434" s="1">
        <f>COUNTIF($BS$10:BS1434,601)</f>
        <v>30</v>
      </c>
      <c r="BU1434" s="1">
        <f t="shared" si="445"/>
        <v>0</v>
      </c>
    </row>
    <row r="1435" spans="2:73">
      <c r="B1435" s="1" t="str">
        <f t="shared" si="441"/>
        <v>SkillDescBrief4101103</v>
      </c>
      <c r="C1435" s="1" t="str">
        <f t="shared" si="442"/>
        <v>SkillDescDetail410110304</v>
      </c>
      <c r="D1435" s="3">
        <v>410110304</v>
      </c>
      <c r="E1435" s="3">
        <v>4101103</v>
      </c>
      <c r="F1435" s="3">
        <v>4</v>
      </c>
      <c r="G1435" s="3" t="s">
        <v>332</v>
      </c>
      <c r="H1435" s="3"/>
      <c r="I1435" s="3" t="s">
        <v>333</v>
      </c>
      <c r="J1435" s="3"/>
      <c r="K1435" s="3" t="s">
        <v>334</v>
      </c>
      <c r="L1435" s="3"/>
      <c r="M1435" s="3"/>
      <c r="N1435" s="3"/>
      <c r="O1435" s="3"/>
      <c r="P1435" s="3"/>
      <c r="Q1435" s="3" t="s">
        <v>335</v>
      </c>
      <c r="R1435" s="3"/>
      <c r="S1435" s="3" t="str">
        <f>IF(H1435="","",$B$2&amp;G1435&amp;$B$2&amp;$B$1&amp;H1435)</f>
        <v/>
      </c>
      <c r="T1435" s="3" t="str">
        <f>IF(J1435="","",$B$2&amp;I1435&amp;$B$2&amp;$B$1&amp;J1435)</f>
        <v/>
      </c>
      <c r="U1435" s="3" t="str">
        <f>IF(L1435="","",$B$2&amp;K1435&amp;$B$2&amp;$B$1&amp;L1435)</f>
        <v/>
      </c>
      <c r="V1435" s="3" t="str">
        <f>IF(N1435="","",$B$2&amp;M1435&amp;$B$2&amp;$B$1&amp;N1435)</f>
        <v/>
      </c>
      <c r="W1435" s="3" t="str">
        <f>IF(P1435="","",$B$2&amp;O1435&amp;$B$2&amp;$B$1&amp;P1435)</f>
        <v/>
      </c>
      <c r="X1435" s="3" t="str">
        <f>IF(R1435="","",$B$2&amp;Q1435&amp;$B$2&amp;$B$1&amp;R1435)</f>
        <v/>
      </c>
      <c r="Y1435" s="3" t="str">
        <f t="shared" si="439"/>
        <v>{}</v>
      </c>
      <c r="Z1435" s="11" t="s">
        <v>358</v>
      </c>
      <c r="AA1435" s="11" t="str">
        <f t="shared" si="435"/>
        <v>4级：放置在产业中时，产业收入提高&lt;c=A6EC41&gt;64&lt;/c&gt;倍，产业升级消耗减少&lt;c=A6EC41&gt;64&lt;/c&gt;倍</v>
      </c>
      <c r="AB1435" s="11"/>
      <c r="AC1435" s="11"/>
      <c r="AD1435" s="11">
        <v>4</v>
      </c>
      <c r="AE1435" s="11"/>
      <c r="AF1435" s="11" t="s">
        <v>345</v>
      </c>
      <c r="AG1435" s="11"/>
      <c r="AH1435" s="11"/>
      <c r="AI1435" s="11"/>
      <c r="AJ1435" s="11" t="s">
        <v>359</v>
      </c>
      <c r="AK1435" s="11" t="str">
        <f t="shared" si="450"/>
        <v>&lt;c=A6EC41&gt;</v>
      </c>
      <c r="AL1435" s="11">
        <v>64</v>
      </c>
      <c r="AM1435" s="11" t="s">
        <v>298</v>
      </c>
      <c r="AN1435" s="11" t="s">
        <v>360</v>
      </c>
      <c r="AO1435" s="11" t="s">
        <v>304</v>
      </c>
      <c r="AP1435" s="11">
        <v>64</v>
      </c>
      <c r="AQ1435" s="11" t="s">
        <v>298</v>
      </c>
      <c r="AR1435" s="11" t="s">
        <v>361</v>
      </c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 t="str">
        <f t="shared" si="440"/>
        <v>使产业收入提高，升级消耗减少</v>
      </c>
      <c r="BQ1435" s="11" t="str">
        <f t="shared" si="433"/>
        <v>4级：放置在产业中时，产业收入提高&lt;c=A6EC41&gt;64&lt;/c&gt;倍，产业升级消耗减少&lt;c=A6EC41&gt;64&lt;/c&gt;倍</v>
      </c>
      <c r="BR1435" s="1">
        <f t="shared" si="443"/>
        <v>3</v>
      </c>
      <c r="BS1435" s="1">
        <f t="shared" si="444"/>
        <v>304</v>
      </c>
      <c r="BT1435" s="1">
        <f>COUNTIF($BS$10:BS1435,601)</f>
        <v>30</v>
      </c>
      <c r="BU1435" s="1">
        <f t="shared" si="445"/>
        <v>0</v>
      </c>
    </row>
    <row r="1436" spans="2:73">
      <c r="B1436" s="1" t="str">
        <f t="shared" si="441"/>
        <v>SkillDescBrief4101103</v>
      </c>
      <c r="C1436" s="1" t="str">
        <f t="shared" si="442"/>
        <v>SkillDescDetail410110305</v>
      </c>
      <c r="D1436" s="3">
        <v>410110305</v>
      </c>
      <c r="E1436" s="3">
        <v>4101103</v>
      </c>
      <c r="F1436" s="3">
        <v>5</v>
      </c>
      <c r="G1436" s="3" t="s">
        <v>332</v>
      </c>
      <c r="H1436" s="3"/>
      <c r="I1436" s="3" t="s">
        <v>333</v>
      </c>
      <c r="J1436" s="3"/>
      <c r="K1436" s="3" t="s">
        <v>334</v>
      </c>
      <c r="L1436" s="3"/>
      <c r="M1436" s="3"/>
      <c r="N1436" s="3"/>
      <c r="O1436" s="3"/>
      <c r="P1436" s="3"/>
      <c r="Q1436" s="3" t="s">
        <v>335</v>
      </c>
      <c r="R1436" s="3"/>
      <c r="S1436" s="3" t="str">
        <f>IF(H1436="","",$B$2&amp;G1436&amp;$B$2&amp;$B$1&amp;H1436)</f>
        <v/>
      </c>
      <c r="T1436" s="3" t="str">
        <f>IF(J1436="","",$B$2&amp;I1436&amp;$B$2&amp;$B$1&amp;J1436)</f>
        <v/>
      </c>
      <c r="U1436" s="3" t="str">
        <f>IF(L1436="","",$B$2&amp;K1436&amp;$B$2&amp;$B$1&amp;L1436)</f>
        <v/>
      </c>
      <c r="V1436" s="3" t="str">
        <f>IF(N1436="","",$B$2&amp;M1436&amp;$B$2&amp;$B$1&amp;N1436)</f>
        <v/>
      </c>
      <c r="W1436" s="3" t="str">
        <f>IF(P1436="","",$B$2&amp;O1436&amp;$B$2&amp;$B$1&amp;P1436)</f>
        <v/>
      </c>
      <c r="X1436" s="3" t="str">
        <f>IF(R1436="","",$B$2&amp;Q1436&amp;$B$2&amp;$B$1&amp;R1436)</f>
        <v/>
      </c>
      <c r="Y1436" s="3" t="str">
        <f t="shared" si="439"/>
        <v>{}</v>
      </c>
      <c r="Z1436" s="11" t="s">
        <v>358</v>
      </c>
      <c r="AA1436" s="11" t="str">
        <f t="shared" si="435"/>
        <v>5级：放置在产业中时，产业收入提高&lt;c=A6EC41&gt;128&lt;/c&gt;倍，产业升级消耗减少&lt;c=A6EC41&gt;128&lt;/c&gt;倍</v>
      </c>
      <c r="AB1436" s="11"/>
      <c r="AC1436" s="11"/>
      <c r="AD1436" s="11">
        <v>5</v>
      </c>
      <c r="AE1436" s="11"/>
      <c r="AF1436" s="11" t="s">
        <v>345</v>
      </c>
      <c r="AG1436" s="11"/>
      <c r="AH1436" s="11"/>
      <c r="AI1436" s="11"/>
      <c r="AJ1436" s="11" t="s">
        <v>359</v>
      </c>
      <c r="AK1436" s="11" t="str">
        <f t="shared" si="450"/>
        <v>&lt;c=A6EC41&gt;</v>
      </c>
      <c r="AL1436" s="11">
        <v>128</v>
      </c>
      <c r="AM1436" s="11" t="s">
        <v>298</v>
      </c>
      <c r="AN1436" s="11" t="s">
        <v>360</v>
      </c>
      <c r="AO1436" s="11" t="s">
        <v>304</v>
      </c>
      <c r="AP1436" s="11">
        <v>128</v>
      </c>
      <c r="AQ1436" s="11" t="s">
        <v>298</v>
      </c>
      <c r="AR1436" s="11" t="s">
        <v>361</v>
      </c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 t="str">
        <f t="shared" si="440"/>
        <v>使产业收入提高，升级消耗减少</v>
      </c>
      <c r="BQ1436" s="11" t="str">
        <f t="shared" si="433"/>
        <v>5级：放置在产业中时，产业收入提高&lt;c=A6EC41&gt;128&lt;/c&gt;倍，产业升级消耗减少&lt;c=A6EC41&gt;128&lt;/c&gt;倍</v>
      </c>
      <c r="BR1436" s="1">
        <f t="shared" si="443"/>
        <v>3</v>
      </c>
      <c r="BS1436" s="1">
        <f t="shared" si="444"/>
        <v>305</v>
      </c>
      <c r="BT1436" s="1">
        <f>COUNTIF($BS$10:BS1436,601)</f>
        <v>30</v>
      </c>
      <c r="BU1436" s="1">
        <f t="shared" si="445"/>
        <v>0</v>
      </c>
    </row>
    <row r="1437" spans="2:73">
      <c r="B1437" s="1" t="str">
        <f t="shared" si="441"/>
        <v>SkillDescBrief// 战斗被动</v>
      </c>
      <c r="C1437" s="1" t="str">
        <f t="shared" si="442"/>
        <v>SkillDescDetail// 战斗被动1</v>
      </c>
      <c r="D1437" s="7" t="s">
        <v>337</v>
      </c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 t="str">
        <f t="shared" si="439"/>
        <v/>
      </c>
      <c r="Z1437" s="10" t="s">
        <v>336</v>
      </c>
      <c r="AA1437" s="10" t="str">
        <f t="shared" si="435"/>
        <v/>
      </c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 t="str">
        <f t="shared" si="440"/>
        <v/>
      </c>
      <c r="BQ1437" s="10" t="str">
        <f t="shared" si="433"/>
        <v/>
      </c>
      <c r="BR1437" s="1">
        <f t="shared" si="443"/>
        <v>0</v>
      </c>
      <c r="BS1437" s="1">
        <f t="shared" si="444"/>
        <v>0</v>
      </c>
      <c r="BT1437" s="1">
        <f>COUNTIF($BS$10:BS1437,601)</f>
        <v>30</v>
      </c>
      <c r="BU1437" s="1">
        <f t="shared" si="445"/>
        <v>0</v>
      </c>
    </row>
    <row r="1438" spans="2:73">
      <c r="B1438" s="1" t="str">
        <f t="shared" si="441"/>
        <v>SkillDescBrief4101104</v>
      </c>
      <c r="C1438" s="1" t="str">
        <f t="shared" si="442"/>
        <v>SkillDescDetail410110401</v>
      </c>
      <c r="D1438" s="3">
        <v>410110401</v>
      </c>
      <c r="E1438" s="3">
        <v>4101104</v>
      </c>
      <c r="F1438" s="3">
        <v>1</v>
      </c>
      <c r="G1438" s="3" t="s">
        <v>332</v>
      </c>
      <c r="H1438" s="3">
        <f ca="1">ROUND(_xlfn.XLOOKUP($F1438,$D$1:$D$5,$E$1:$E$5)*OFFSET(H1438,5-$F1438,0)/0.05,0)*0.05</f>
        <v>0.7</v>
      </c>
      <c r="I1438" s="3" t="s">
        <v>333</v>
      </c>
      <c r="J1438" s="3"/>
      <c r="K1438" s="3" t="s">
        <v>334</v>
      </c>
      <c r="L1438" s="3">
        <f ca="1">ROUND(_xlfn.XLOOKUP($F1438,$D$1:$D$5,$E$1:$E$5)*OFFSET(L1438,5-$F1438,0)/0.05,0)*0.05</f>
        <v>0.7</v>
      </c>
      <c r="M1438" s="3"/>
      <c r="N1438" s="3"/>
      <c r="O1438" s="3"/>
      <c r="P1438" s="3"/>
      <c r="Q1438" s="3" t="s">
        <v>335</v>
      </c>
      <c r="R1438" s="3"/>
      <c r="S1438" s="3" t="str">
        <f ca="1">IF(H1438="","",$B$2&amp;G1438&amp;$B$2&amp;$B$1&amp;H1438)</f>
        <v>"AtkPower":0.7</v>
      </c>
      <c r="T1438" s="3" t="str">
        <f>IF(J1438="","",$B$2&amp;I1438&amp;$B$2&amp;$B$1&amp;J1438)</f>
        <v/>
      </c>
      <c r="U1438" s="3" t="str">
        <f ca="1">IF(L1438="","",$B$2&amp;K1438&amp;$B$2&amp;$B$1&amp;L1438)</f>
        <v>"BuffPower":0.7</v>
      </c>
      <c r="V1438" s="3" t="str">
        <f>IF(N1438="","",$B$2&amp;M1438&amp;$B$2&amp;$B$1&amp;N1438)</f>
        <v/>
      </c>
      <c r="W1438" s="3" t="str">
        <f>IF(P1438="","",$B$2&amp;O1438&amp;$B$2&amp;$B$1&amp;P1438)</f>
        <v/>
      </c>
      <c r="X1438" s="3" t="str">
        <f>IF(R1438="","",$B$2&amp;Q1438&amp;$B$2&amp;$B$1&amp;R1438)</f>
        <v/>
      </c>
      <c r="Y1438" s="3" t="str">
        <f ca="1" t="shared" si="439"/>
        <v>{"AtkPower":0.7,"BuffPower":0.7}</v>
      </c>
      <c r="Z1438" s="11" t="s">
        <v>737</v>
      </c>
      <c r="AA1438" s="11" t="str">
        <f ca="1" t="shared" si="435"/>
        <v>使自身护盾破碎，对&lt;c=A6EC41&gt;1&lt;/c&gt;个敌人造成相当于护盾值&lt;c=A6EC41&gt;70%&lt;/c&gt;的伤害</v>
      </c>
      <c r="AB1438" s="11"/>
      <c r="AC1438" s="11"/>
      <c r="AD1438" s="11"/>
      <c r="AE1438" s="11"/>
      <c r="AF1438" s="11"/>
      <c r="AG1438" s="11"/>
      <c r="AH1438" s="11"/>
      <c r="AI1438" s="11"/>
      <c r="AJ1438" s="11" t="s">
        <v>738</v>
      </c>
      <c r="AK1438" s="11" t="str">
        <f>$B$6</f>
        <v>&lt;c=A6EC41&gt;</v>
      </c>
      <c r="AL1438" s="12">
        <v>1</v>
      </c>
      <c r="AM1438" s="11" t="s">
        <v>298</v>
      </c>
      <c r="AN1438" s="11" t="s">
        <v>739</v>
      </c>
      <c r="AO1438" s="11" t="s">
        <v>304</v>
      </c>
      <c r="AP1438" s="11" t="str">
        <f ca="1">ROUND($H1438*100,2)&amp;"%"</f>
        <v>70%</v>
      </c>
      <c r="AQ1438" s="11" t="s">
        <v>298</v>
      </c>
      <c r="AR1438" s="11" t="s">
        <v>740</v>
      </c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 t="str">
        <f t="shared" si="440"/>
        <v>使自身护盾破碎，对敌人造成伤害</v>
      </c>
      <c r="BQ1438" s="11" t="str">
        <f ca="1" t="shared" si="433"/>
        <v>使自身护盾破碎，对&lt;c=A6EC41&gt;1&lt;/c&gt;个敌人造成相当于护盾值&lt;c=A6EC41&gt;70%&lt;/c&gt;的伤害</v>
      </c>
      <c r="BR1438" s="1">
        <f t="shared" si="443"/>
        <v>4</v>
      </c>
      <c r="BS1438" s="1">
        <f t="shared" si="444"/>
        <v>401</v>
      </c>
      <c r="BT1438" s="1">
        <f>COUNTIF($BS$10:BS1438,601)</f>
        <v>30</v>
      </c>
      <c r="BU1438" s="1">
        <f t="shared" si="445"/>
        <v>0</v>
      </c>
    </row>
    <row r="1439" spans="2:73">
      <c r="B1439" s="1" t="str">
        <f t="shared" si="441"/>
        <v>SkillDescBrief4101104</v>
      </c>
      <c r="C1439" s="1" t="str">
        <f t="shared" si="442"/>
        <v>SkillDescDetail410110402</v>
      </c>
      <c r="D1439" s="3">
        <v>410110402</v>
      </c>
      <c r="E1439" s="3">
        <v>4101104</v>
      </c>
      <c r="F1439" s="3">
        <v>2</v>
      </c>
      <c r="G1439" s="3" t="s">
        <v>332</v>
      </c>
      <c r="H1439" s="3">
        <f ca="1">ROUND(_xlfn.XLOOKUP($F1439,$D$1:$D$5,$E$1:$E$5)*OFFSET(H1439,5-$F1439,0)/0.05,0)*0.05</f>
        <v>0.75</v>
      </c>
      <c r="I1439" s="3" t="s">
        <v>333</v>
      </c>
      <c r="J1439" s="3"/>
      <c r="K1439" s="3" t="s">
        <v>334</v>
      </c>
      <c r="L1439" s="3">
        <f ca="1">ROUND(_xlfn.XLOOKUP($F1439,$D$1:$D$5,$E$1:$E$5)*OFFSET(L1439,5-$F1439,0)/0.05,0)*0.05</f>
        <v>0.75</v>
      </c>
      <c r="M1439" s="3"/>
      <c r="N1439" s="3"/>
      <c r="O1439" s="3"/>
      <c r="P1439" s="3"/>
      <c r="Q1439" s="3" t="s">
        <v>335</v>
      </c>
      <c r="R1439" s="3"/>
      <c r="S1439" s="3" t="str">
        <f ca="1">IF(H1439="","",$B$2&amp;G1439&amp;$B$2&amp;$B$1&amp;H1439)</f>
        <v>"AtkPower":0.75</v>
      </c>
      <c r="T1439" s="3" t="str">
        <f>IF(J1439="","",$B$2&amp;I1439&amp;$B$2&amp;$B$1&amp;J1439)</f>
        <v/>
      </c>
      <c r="U1439" s="3" t="str">
        <f ca="1">IF(L1439="","",$B$2&amp;K1439&amp;$B$2&amp;$B$1&amp;L1439)</f>
        <v>"BuffPower":0.75</v>
      </c>
      <c r="V1439" s="3" t="str">
        <f>IF(N1439="","",$B$2&amp;M1439&amp;$B$2&amp;$B$1&amp;N1439)</f>
        <v/>
      </c>
      <c r="W1439" s="3" t="str">
        <f>IF(P1439="","",$B$2&amp;O1439&amp;$B$2&amp;$B$1&amp;P1439)</f>
        <v/>
      </c>
      <c r="X1439" s="3" t="str">
        <f>IF(R1439="","",$B$2&amp;Q1439&amp;$B$2&amp;$B$1&amp;R1439)</f>
        <v/>
      </c>
      <c r="Y1439" s="3" t="str">
        <f ca="1" t="shared" si="439"/>
        <v>{"AtkPower":0.75,"BuffPower":0.75}</v>
      </c>
      <c r="Z1439" s="11" t="s">
        <v>737</v>
      </c>
      <c r="AA1439" s="11" t="str">
        <f ca="1" t="shared" si="435"/>
        <v>2级：造成的伤害提升至&lt;c=A6EC41&gt;75%&lt;/c&gt;</v>
      </c>
      <c r="AB1439" s="11"/>
      <c r="AC1439" s="11"/>
      <c r="AD1439" s="11">
        <v>2</v>
      </c>
      <c r="AE1439" s="11"/>
      <c r="AF1439" s="11" t="s">
        <v>345</v>
      </c>
      <c r="AG1439" s="11"/>
      <c r="AH1439" s="11"/>
      <c r="AI1439" s="11"/>
      <c r="AJ1439" s="11" t="s">
        <v>446</v>
      </c>
      <c r="AK1439" s="11" t="s">
        <v>304</v>
      </c>
      <c r="AL1439" s="11" t="str">
        <f ca="1" t="shared" ref="AL1439:AL1442" si="451">ROUND($H1439*100,2)&amp;"%"</f>
        <v>75%</v>
      </c>
      <c r="AM1439" s="11" t="s">
        <v>298</v>
      </c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 t="str">
        <f t="shared" si="440"/>
        <v>使自身护盾破碎，对敌人造成伤害</v>
      </c>
      <c r="BQ1439" s="11" t="str">
        <f ca="1" t="shared" si="433"/>
        <v>2级：造成的伤害提升至&lt;c=A6EC41&gt;75%&lt;/c&gt;</v>
      </c>
      <c r="BR1439" s="1">
        <f t="shared" si="443"/>
        <v>4</v>
      </c>
      <c r="BS1439" s="1">
        <f t="shared" si="444"/>
        <v>402</v>
      </c>
      <c r="BT1439" s="1">
        <f>COUNTIF($BS$10:BS1439,601)</f>
        <v>30</v>
      </c>
      <c r="BU1439" s="1">
        <f t="shared" si="445"/>
        <v>0</v>
      </c>
    </row>
    <row r="1440" spans="2:73">
      <c r="B1440" s="1" t="str">
        <f t="shared" si="441"/>
        <v>SkillDescBrief4101104</v>
      </c>
      <c r="C1440" s="1" t="str">
        <f t="shared" si="442"/>
        <v>SkillDescDetail410110403</v>
      </c>
      <c r="D1440" s="3">
        <v>410110403</v>
      </c>
      <c r="E1440" s="3">
        <v>4101104</v>
      </c>
      <c r="F1440" s="3">
        <v>3</v>
      </c>
      <c r="G1440" s="3" t="s">
        <v>332</v>
      </c>
      <c r="H1440" s="3">
        <f ca="1">ROUND(_xlfn.XLOOKUP($F1440,$D$1:$D$5,$E$1:$E$5)*OFFSET(H1440,5-$F1440,0)/0.05,0)*0.05</f>
        <v>0.8</v>
      </c>
      <c r="I1440" s="3" t="s">
        <v>333</v>
      </c>
      <c r="J1440" s="3"/>
      <c r="K1440" s="3" t="s">
        <v>334</v>
      </c>
      <c r="L1440" s="3">
        <f ca="1">ROUND(_xlfn.XLOOKUP($F1440,$D$1:$D$5,$E$1:$E$5)*OFFSET(L1440,5-$F1440,0)/0.05,0)*0.05</f>
        <v>0.8</v>
      </c>
      <c r="M1440" s="3"/>
      <c r="N1440" s="3"/>
      <c r="O1440" s="3"/>
      <c r="P1440" s="3"/>
      <c r="Q1440" s="3" t="s">
        <v>335</v>
      </c>
      <c r="R1440" s="3"/>
      <c r="S1440" s="3" t="str">
        <f ca="1">IF(H1440="","",$B$2&amp;G1440&amp;$B$2&amp;$B$1&amp;H1440)</f>
        <v>"AtkPower":0.8</v>
      </c>
      <c r="T1440" s="3" t="str">
        <f>IF(J1440="","",$B$2&amp;I1440&amp;$B$2&amp;$B$1&amp;J1440)</f>
        <v/>
      </c>
      <c r="U1440" s="3" t="str">
        <f ca="1">IF(L1440="","",$B$2&amp;K1440&amp;$B$2&amp;$B$1&amp;L1440)</f>
        <v>"BuffPower":0.8</v>
      </c>
      <c r="V1440" s="3" t="str">
        <f>IF(N1440="","",$B$2&amp;M1440&amp;$B$2&amp;$B$1&amp;N1440)</f>
        <v/>
      </c>
      <c r="W1440" s="3" t="str">
        <f>IF(P1440="","",$B$2&amp;O1440&amp;$B$2&amp;$B$1&amp;P1440)</f>
        <v/>
      </c>
      <c r="X1440" s="3" t="str">
        <f>IF(R1440="","",$B$2&amp;Q1440&amp;$B$2&amp;$B$1&amp;R1440)</f>
        <v/>
      </c>
      <c r="Y1440" s="3" t="str">
        <f ca="1" t="shared" si="439"/>
        <v>{"AtkPower":0.8,"BuffPower":0.8}</v>
      </c>
      <c r="Z1440" s="11" t="s">
        <v>737</v>
      </c>
      <c r="AA1440" s="11" t="str">
        <f ca="1" t="shared" si="435"/>
        <v>3级：造成的伤害提升至&lt;c=A6EC41&gt;80%&lt;/c&gt;</v>
      </c>
      <c r="AB1440" s="11"/>
      <c r="AC1440" s="11"/>
      <c r="AD1440" s="11">
        <v>3</v>
      </c>
      <c r="AE1440" s="11"/>
      <c r="AF1440" s="11" t="s">
        <v>345</v>
      </c>
      <c r="AG1440" s="11"/>
      <c r="AH1440" s="11"/>
      <c r="AI1440" s="11"/>
      <c r="AJ1440" s="11" t="s">
        <v>446</v>
      </c>
      <c r="AK1440" s="11" t="s">
        <v>304</v>
      </c>
      <c r="AL1440" s="11" t="str">
        <f ca="1" t="shared" si="451"/>
        <v>80%</v>
      </c>
      <c r="AM1440" s="11" t="s">
        <v>298</v>
      </c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 t="str">
        <f t="shared" si="440"/>
        <v>使自身护盾破碎，对敌人造成伤害</v>
      </c>
      <c r="BQ1440" s="11" t="str">
        <f ca="1" t="shared" si="433"/>
        <v>3级：造成的伤害提升至&lt;c=A6EC41&gt;80%&lt;/c&gt;</v>
      </c>
      <c r="BR1440" s="1">
        <f t="shared" si="443"/>
        <v>4</v>
      </c>
      <c r="BS1440" s="1">
        <f t="shared" si="444"/>
        <v>403</v>
      </c>
      <c r="BT1440" s="1">
        <f>COUNTIF($BS$10:BS1440,601)</f>
        <v>30</v>
      </c>
      <c r="BU1440" s="1">
        <f t="shared" si="445"/>
        <v>0</v>
      </c>
    </row>
    <row r="1441" spans="2:73">
      <c r="B1441" s="1" t="str">
        <f t="shared" si="441"/>
        <v>SkillDescBrief4101104</v>
      </c>
      <c r="C1441" s="1" t="str">
        <f t="shared" si="442"/>
        <v>SkillDescDetail410110404</v>
      </c>
      <c r="D1441" s="3">
        <v>410110404</v>
      </c>
      <c r="E1441" s="3">
        <v>4101104</v>
      </c>
      <c r="F1441" s="3">
        <v>4</v>
      </c>
      <c r="G1441" s="3" t="s">
        <v>332</v>
      </c>
      <c r="H1441" s="3">
        <f ca="1">ROUND(_xlfn.XLOOKUP($F1441,$D$1:$D$5,$E$1:$E$5)*OFFSET(H1441,5-$F1441,0)/0.05,0)*0.05</f>
        <v>0.9</v>
      </c>
      <c r="I1441" s="3" t="s">
        <v>333</v>
      </c>
      <c r="J1441" s="3"/>
      <c r="K1441" s="3" t="s">
        <v>334</v>
      </c>
      <c r="L1441" s="3">
        <f ca="1">ROUND(_xlfn.XLOOKUP($F1441,$D$1:$D$5,$E$1:$E$5)*OFFSET(L1441,5-$F1441,0)/0.05,0)*0.05</f>
        <v>0.9</v>
      </c>
      <c r="M1441" s="3"/>
      <c r="N1441" s="3"/>
      <c r="O1441" s="3"/>
      <c r="P1441" s="3"/>
      <c r="Q1441" s="3" t="s">
        <v>335</v>
      </c>
      <c r="R1441" s="3"/>
      <c r="S1441" s="3" t="str">
        <f ca="1">IF(H1441="","",$B$2&amp;G1441&amp;$B$2&amp;$B$1&amp;H1441)</f>
        <v>"AtkPower":0.9</v>
      </c>
      <c r="T1441" s="3" t="str">
        <f>IF(J1441="","",$B$2&amp;I1441&amp;$B$2&amp;$B$1&amp;J1441)</f>
        <v/>
      </c>
      <c r="U1441" s="3" t="str">
        <f ca="1">IF(L1441="","",$B$2&amp;K1441&amp;$B$2&amp;$B$1&amp;L1441)</f>
        <v>"BuffPower":0.9</v>
      </c>
      <c r="V1441" s="3" t="str">
        <f>IF(N1441="","",$B$2&amp;M1441&amp;$B$2&amp;$B$1&amp;N1441)</f>
        <v/>
      </c>
      <c r="W1441" s="3" t="str">
        <f>IF(P1441="","",$B$2&amp;O1441&amp;$B$2&amp;$B$1&amp;P1441)</f>
        <v/>
      </c>
      <c r="X1441" s="3" t="str">
        <f>IF(R1441="","",$B$2&amp;Q1441&amp;$B$2&amp;$B$1&amp;R1441)</f>
        <v/>
      </c>
      <c r="Y1441" s="3" t="str">
        <f ca="1" t="shared" si="439"/>
        <v>{"AtkPower":0.9,"BuffPower":0.9}</v>
      </c>
      <c r="Z1441" s="11" t="s">
        <v>737</v>
      </c>
      <c r="AA1441" s="11" t="str">
        <f ca="1" t="shared" si="435"/>
        <v>4级：造成的伤害提升至&lt;c=A6EC41&gt;90%&lt;/c&gt;</v>
      </c>
      <c r="AB1441" s="11"/>
      <c r="AC1441" s="11"/>
      <c r="AD1441" s="11">
        <v>4</v>
      </c>
      <c r="AE1441" s="11"/>
      <c r="AF1441" s="11" t="s">
        <v>345</v>
      </c>
      <c r="AG1441" s="11"/>
      <c r="AH1441" s="11"/>
      <c r="AI1441" s="11"/>
      <c r="AJ1441" s="11" t="s">
        <v>446</v>
      </c>
      <c r="AK1441" s="11" t="s">
        <v>304</v>
      </c>
      <c r="AL1441" s="11" t="str">
        <f ca="1" t="shared" si="451"/>
        <v>90%</v>
      </c>
      <c r="AM1441" s="11" t="s">
        <v>298</v>
      </c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 t="str">
        <f t="shared" si="440"/>
        <v>使自身护盾破碎，对敌人造成伤害</v>
      </c>
      <c r="BQ1441" s="11" t="str">
        <f ca="1" t="shared" ref="BQ1441:BQ1504" si="452">AA1441</f>
        <v>4级：造成的伤害提升至&lt;c=A6EC41&gt;90%&lt;/c&gt;</v>
      </c>
      <c r="BR1441" s="1">
        <f t="shared" si="443"/>
        <v>4</v>
      </c>
      <c r="BS1441" s="1">
        <f t="shared" si="444"/>
        <v>404</v>
      </c>
      <c r="BT1441" s="1">
        <f>COUNTIF($BS$10:BS1441,601)</f>
        <v>30</v>
      </c>
      <c r="BU1441" s="1">
        <f t="shared" si="445"/>
        <v>0</v>
      </c>
    </row>
    <row r="1442" spans="2:73">
      <c r="B1442" s="1" t="str">
        <f t="shared" si="441"/>
        <v>SkillDescBrief4101104</v>
      </c>
      <c r="C1442" s="1" t="str">
        <f t="shared" si="442"/>
        <v>SkillDescDetail410110405</v>
      </c>
      <c r="D1442" s="3">
        <v>410110405</v>
      </c>
      <c r="E1442" s="3">
        <v>4101104</v>
      </c>
      <c r="F1442" s="3">
        <v>5</v>
      </c>
      <c r="G1442" s="3" t="s">
        <v>332</v>
      </c>
      <c r="H1442" s="3">
        <v>1</v>
      </c>
      <c r="I1442" s="3" t="s">
        <v>333</v>
      </c>
      <c r="J1442" s="3"/>
      <c r="K1442" s="3" t="s">
        <v>334</v>
      </c>
      <c r="L1442" s="3">
        <v>1</v>
      </c>
      <c r="M1442" s="3"/>
      <c r="N1442" s="3"/>
      <c r="O1442" s="3"/>
      <c r="P1442" s="3"/>
      <c r="Q1442" s="3" t="s">
        <v>335</v>
      </c>
      <c r="R1442" s="3"/>
      <c r="S1442" s="3" t="str">
        <f>IF(H1442="","",$B$2&amp;G1442&amp;$B$2&amp;$B$1&amp;H1442)</f>
        <v>"AtkPower":1</v>
      </c>
      <c r="T1442" s="3" t="str">
        <f>IF(J1442="","",$B$2&amp;I1442&amp;$B$2&amp;$B$1&amp;J1442)</f>
        <v/>
      </c>
      <c r="U1442" s="3" t="str">
        <f>IF(L1442="","",$B$2&amp;K1442&amp;$B$2&amp;$B$1&amp;L1442)</f>
        <v>"BuffPower":1</v>
      </c>
      <c r="V1442" s="3" t="str">
        <f>IF(N1442="","",$B$2&amp;M1442&amp;$B$2&amp;$B$1&amp;N1442)</f>
        <v/>
      </c>
      <c r="W1442" s="3" t="str">
        <f>IF(P1442="","",$B$2&amp;O1442&amp;$B$2&amp;$B$1&amp;P1442)</f>
        <v/>
      </c>
      <c r="X1442" s="3" t="str">
        <f>IF(R1442="","",$B$2&amp;Q1442&amp;$B$2&amp;$B$1&amp;R1442)</f>
        <v/>
      </c>
      <c r="Y1442" s="3" t="str">
        <f t="shared" si="439"/>
        <v>{"AtkPower":1,"BuffPower":1}</v>
      </c>
      <c r="Z1442" s="11" t="s">
        <v>737</v>
      </c>
      <c r="AA1442" s="11" t="str">
        <f t="shared" si="435"/>
        <v>5级：造成的伤害提升至&lt;c=A6EC41&gt;100%&lt;/c&gt;</v>
      </c>
      <c r="AB1442" s="11"/>
      <c r="AC1442" s="11"/>
      <c r="AD1442" s="11">
        <v>5</v>
      </c>
      <c r="AE1442" s="11"/>
      <c r="AF1442" s="11" t="s">
        <v>345</v>
      </c>
      <c r="AG1442" s="11"/>
      <c r="AH1442" s="11"/>
      <c r="AI1442" s="11"/>
      <c r="AJ1442" s="11" t="s">
        <v>446</v>
      </c>
      <c r="AK1442" s="11" t="s">
        <v>304</v>
      </c>
      <c r="AL1442" s="11" t="str">
        <f t="shared" si="451"/>
        <v>100%</v>
      </c>
      <c r="AM1442" s="11" t="s">
        <v>298</v>
      </c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 t="str">
        <f t="shared" si="440"/>
        <v>使自身护盾破碎，对敌人造成伤害</v>
      </c>
      <c r="BQ1442" s="11" t="str">
        <f t="shared" si="452"/>
        <v>5级：造成的伤害提升至&lt;c=A6EC41&gt;100%&lt;/c&gt;</v>
      </c>
      <c r="BR1442" s="1">
        <f t="shared" si="443"/>
        <v>4</v>
      </c>
      <c r="BS1442" s="1">
        <f t="shared" si="444"/>
        <v>405</v>
      </c>
      <c r="BT1442" s="1">
        <f>COUNTIF($BS$10:BS1442,601)</f>
        <v>30</v>
      </c>
      <c r="BU1442" s="1">
        <f t="shared" si="445"/>
        <v>0</v>
      </c>
    </row>
    <row r="1443" spans="2:73">
      <c r="B1443" s="1" t="str">
        <f t="shared" si="441"/>
        <v>SkillDescBrief// 战斗被动</v>
      </c>
      <c r="C1443" s="1" t="str">
        <f t="shared" si="442"/>
        <v>SkillDescDetail// 战斗被动2</v>
      </c>
      <c r="D1443" s="7" t="s">
        <v>338</v>
      </c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 t="str">
        <f t="shared" si="439"/>
        <v/>
      </c>
      <c r="Z1443" s="10" t="s">
        <v>336</v>
      </c>
      <c r="AA1443" s="10" t="str">
        <f t="shared" si="435"/>
        <v/>
      </c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 t="str">
        <f t="shared" si="440"/>
        <v/>
      </c>
      <c r="BQ1443" s="10" t="str">
        <f t="shared" si="452"/>
        <v/>
      </c>
      <c r="BR1443" s="1">
        <f t="shared" si="443"/>
        <v>0</v>
      </c>
      <c r="BS1443" s="1">
        <f t="shared" si="444"/>
        <v>0</v>
      </c>
      <c r="BT1443" s="1">
        <f>COUNTIF($BS$10:BS1443,601)</f>
        <v>30</v>
      </c>
      <c r="BU1443" s="1">
        <f t="shared" si="445"/>
        <v>0</v>
      </c>
    </row>
    <row r="1444" spans="2:73">
      <c r="B1444" s="1" t="str">
        <f t="shared" si="441"/>
        <v>SkillDescBrief4101105</v>
      </c>
      <c r="C1444" s="1" t="str">
        <f t="shared" si="442"/>
        <v>SkillDescDetail410110501</v>
      </c>
      <c r="D1444" s="3">
        <v>410110501</v>
      </c>
      <c r="E1444" s="3">
        <v>4101105</v>
      </c>
      <c r="F1444" s="3">
        <v>1</v>
      </c>
      <c r="G1444" s="3" t="s">
        <v>332</v>
      </c>
      <c r="H1444" s="3"/>
      <c r="I1444" s="3" t="s">
        <v>333</v>
      </c>
      <c r="J1444" s="3"/>
      <c r="K1444" s="3" t="s">
        <v>334</v>
      </c>
      <c r="L1444" s="3"/>
      <c r="M1444" s="3"/>
      <c r="N1444" s="3"/>
      <c r="O1444" s="3"/>
      <c r="P1444" s="3"/>
      <c r="Q1444" s="3" t="s">
        <v>335</v>
      </c>
      <c r="R1444" s="3"/>
      <c r="S1444" s="3" t="str">
        <f>IF(H1444="","",$B$2&amp;G1444&amp;$B$2&amp;$B$1&amp;H1444)</f>
        <v/>
      </c>
      <c r="T1444" s="3" t="str">
        <f>IF(J1444="","",$B$2&amp;I1444&amp;$B$2&amp;$B$1&amp;J1444)</f>
        <v/>
      </c>
      <c r="U1444" s="3" t="str">
        <f>IF(L1444="","",$B$2&amp;K1444&amp;$B$2&amp;$B$1&amp;L1444)</f>
        <v/>
      </c>
      <c r="V1444" s="3" t="str">
        <f>IF(N1444="","",$B$2&amp;M1444&amp;$B$2&amp;$B$1&amp;N1444)</f>
        <v/>
      </c>
      <c r="W1444" s="3" t="str">
        <f>IF(P1444="","",$B$2&amp;O1444&amp;$B$2&amp;$B$1&amp;P1444)</f>
        <v/>
      </c>
      <c r="X1444" s="3" t="str">
        <f>IF(R1444="","",$B$2&amp;Q1444&amp;$B$2&amp;$B$1&amp;R1444)</f>
        <v/>
      </c>
      <c r="Y1444" s="3" t="str">
        <f t="shared" si="439"/>
        <v>{}</v>
      </c>
      <c r="Z1444" s="11" t="s">
        <v>336</v>
      </c>
      <c r="AA1444" s="11" t="str">
        <f t="shared" si="435"/>
        <v/>
      </c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 t="str">
        <f t="shared" si="440"/>
        <v/>
      </c>
      <c r="BQ1444" s="11" t="str">
        <f t="shared" si="452"/>
        <v/>
      </c>
      <c r="BR1444" s="1">
        <f t="shared" si="443"/>
        <v>5</v>
      </c>
      <c r="BS1444" s="1">
        <f t="shared" si="444"/>
        <v>501</v>
      </c>
      <c r="BT1444" s="1">
        <f>COUNTIF($BS$10:BS1444,601)</f>
        <v>30</v>
      </c>
      <c r="BU1444" s="1">
        <f t="shared" si="445"/>
        <v>0</v>
      </c>
    </row>
    <row r="1445" spans="2:73">
      <c r="B1445" s="1" t="str">
        <f t="shared" si="441"/>
        <v>SkillDescBrief4101105</v>
      </c>
      <c r="C1445" s="1" t="str">
        <f t="shared" si="442"/>
        <v>SkillDescDetail410110502</v>
      </c>
      <c r="D1445" s="3">
        <v>410110502</v>
      </c>
      <c r="E1445" s="3">
        <v>4101105</v>
      </c>
      <c r="F1445" s="3">
        <v>2</v>
      </c>
      <c r="G1445" s="3" t="s">
        <v>332</v>
      </c>
      <c r="H1445" s="3"/>
      <c r="I1445" s="3" t="s">
        <v>333</v>
      </c>
      <c r="J1445" s="3"/>
      <c r="K1445" s="3" t="s">
        <v>334</v>
      </c>
      <c r="L1445" s="3"/>
      <c r="M1445" s="3"/>
      <c r="N1445" s="3"/>
      <c r="O1445" s="3"/>
      <c r="P1445" s="3"/>
      <c r="Q1445" s="3" t="s">
        <v>335</v>
      </c>
      <c r="R1445" s="3"/>
      <c r="S1445" s="3" t="str">
        <f>IF(H1445="","",$B$2&amp;G1445&amp;$B$2&amp;$B$1&amp;H1445)</f>
        <v/>
      </c>
      <c r="T1445" s="3" t="str">
        <f>IF(J1445="","",$B$2&amp;I1445&amp;$B$2&amp;$B$1&amp;J1445)</f>
        <v/>
      </c>
      <c r="U1445" s="3" t="str">
        <f>IF(L1445="","",$B$2&amp;K1445&amp;$B$2&amp;$B$1&amp;L1445)</f>
        <v/>
      </c>
      <c r="V1445" s="3" t="str">
        <f>IF(N1445="","",$B$2&amp;M1445&amp;$B$2&amp;$B$1&amp;N1445)</f>
        <v/>
      </c>
      <c r="W1445" s="3" t="str">
        <f>IF(P1445="","",$B$2&amp;O1445&amp;$B$2&amp;$B$1&amp;P1445)</f>
        <v/>
      </c>
      <c r="X1445" s="3" t="str">
        <f>IF(R1445="","",$B$2&amp;Q1445&amp;$B$2&amp;$B$1&amp;R1445)</f>
        <v/>
      </c>
      <c r="Y1445" s="3" t="str">
        <f t="shared" si="439"/>
        <v>{}</v>
      </c>
      <c r="Z1445" s="11" t="s">
        <v>336</v>
      </c>
      <c r="AA1445" s="11" t="str">
        <f t="shared" si="435"/>
        <v/>
      </c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 t="str">
        <f t="shared" si="440"/>
        <v/>
      </c>
      <c r="BQ1445" s="11" t="str">
        <f t="shared" si="452"/>
        <v/>
      </c>
      <c r="BR1445" s="1">
        <f t="shared" si="443"/>
        <v>5</v>
      </c>
      <c r="BS1445" s="1">
        <f t="shared" si="444"/>
        <v>502</v>
      </c>
      <c r="BT1445" s="1">
        <f>COUNTIF($BS$10:BS1445,601)</f>
        <v>30</v>
      </c>
      <c r="BU1445" s="1">
        <f t="shared" si="445"/>
        <v>0</v>
      </c>
    </row>
    <row r="1446" spans="2:73">
      <c r="B1446" s="1" t="str">
        <f t="shared" si="441"/>
        <v>SkillDescBrief4101105</v>
      </c>
      <c r="C1446" s="1" t="str">
        <f t="shared" si="442"/>
        <v>SkillDescDetail410110503</v>
      </c>
      <c r="D1446" s="3">
        <v>410110503</v>
      </c>
      <c r="E1446" s="3">
        <v>4101105</v>
      </c>
      <c r="F1446" s="3">
        <v>3</v>
      </c>
      <c r="G1446" s="3" t="s">
        <v>332</v>
      </c>
      <c r="H1446" s="3"/>
      <c r="I1446" s="3" t="s">
        <v>333</v>
      </c>
      <c r="J1446" s="3"/>
      <c r="K1446" s="3" t="s">
        <v>334</v>
      </c>
      <c r="L1446" s="3"/>
      <c r="M1446" s="3"/>
      <c r="N1446" s="3"/>
      <c r="O1446" s="3"/>
      <c r="P1446" s="3"/>
      <c r="Q1446" s="3" t="s">
        <v>335</v>
      </c>
      <c r="R1446" s="3"/>
      <c r="S1446" s="3" t="str">
        <f>IF(H1446="","",$B$2&amp;G1446&amp;$B$2&amp;$B$1&amp;H1446)</f>
        <v/>
      </c>
      <c r="T1446" s="3" t="str">
        <f>IF(J1446="","",$B$2&amp;I1446&amp;$B$2&amp;$B$1&amp;J1446)</f>
        <v/>
      </c>
      <c r="U1446" s="3" t="str">
        <f>IF(L1446="","",$B$2&amp;K1446&amp;$B$2&amp;$B$1&amp;L1446)</f>
        <v/>
      </c>
      <c r="V1446" s="3" t="str">
        <f>IF(N1446="","",$B$2&amp;M1446&amp;$B$2&amp;$B$1&amp;N1446)</f>
        <v/>
      </c>
      <c r="W1446" s="3" t="str">
        <f>IF(P1446="","",$B$2&amp;O1446&amp;$B$2&amp;$B$1&amp;P1446)</f>
        <v/>
      </c>
      <c r="X1446" s="3" t="str">
        <f>IF(R1446="","",$B$2&amp;Q1446&amp;$B$2&amp;$B$1&amp;R1446)</f>
        <v/>
      </c>
      <c r="Y1446" s="3" t="str">
        <f t="shared" si="439"/>
        <v>{}</v>
      </c>
      <c r="Z1446" s="11" t="s">
        <v>336</v>
      </c>
      <c r="AA1446" s="11" t="str">
        <f t="shared" si="435"/>
        <v/>
      </c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 t="str">
        <f t="shared" si="440"/>
        <v/>
      </c>
      <c r="BQ1446" s="11" t="str">
        <f t="shared" si="452"/>
        <v/>
      </c>
      <c r="BR1446" s="1">
        <f t="shared" si="443"/>
        <v>5</v>
      </c>
      <c r="BS1446" s="1">
        <f t="shared" si="444"/>
        <v>503</v>
      </c>
      <c r="BT1446" s="1">
        <f>COUNTIF($BS$10:BS1446,601)</f>
        <v>30</v>
      </c>
      <c r="BU1446" s="1">
        <f t="shared" si="445"/>
        <v>0</v>
      </c>
    </row>
    <row r="1447" spans="2:73">
      <c r="B1447" s="1" t="str">
        <f t="shared" si="441"/>
        <v>SkillDescBrief4101105</v>
      </c>
      <c r="C1447" s="1" t="str">
        <f t="shared" si="442"/>
        <v>SkillDescDetail410110504</v>
      </c>
      <c r="D1447" s="3">
        <v>410110504</v>
      </c>
      <c r="E1447" s="3">
        <v>4101105</v>
      </c>
      <c r="F1447" s="3">
        <v>4</v>
      </c>
      <c r="G1447" s="3" t="s">
        <v>332</v>
      </c>
      <c r="H1447" s="3"/>
      <c r="I1447" s="3" t="s">
        <v>333</v>
      </c>
      <c r="J1447" s="3"/>
      <c r="K1447" s="3" t="s">
        <v>334</v>
      </c>
      <c r="L1447" s="3"/>
      <c r="M1447" s="3"/>
      <c r="N1447" s="3"/>
      <c r="O1447" s="3"/>
      <c r="P1447" s="3"/>
      <c r="Q1447" s="3" t="s">
        <v>335</v>
      </c>
      <c r="R1447" s="3"/>
      <c r="S1447" s="3" t="str">
        <f>IF(H1447="","",$B$2&amp;G1447&amp;$B$2&amp;$B$1&amp;H1447)</f>
        <v/>
      </c>
      <c r="T1447" s="3" t="str">
        <f>IF(J1447="","",$B$2&amp;I1447&amp;$B$2&amp;$B$1&amp;J1447)</f>
        <v/>
      </c>
      <c r="U1447" s="3" t="str">
        <f>IF(L1447="","",$B$2&amp;K1447&amp;$B$2&amp;$B$1&amp;L1447)</f>
        <v/>
      </c>
      <c r="V1447" s="3" t="str">
        <f>IF(N1447="","",$B$2&amp;M1447&amp;$B$2&amp;$B$1&amp;N1447)</f>
        <v/>
      </c>
      <c r="W1447" s="3" t="str">
        <f>IF(P1447="","",$B$2&amp;O1447&amp;$B$2&amp;$B$1&amp;P1447)</f>
        <v/>
      </c>
      <c r="X1447" s="3" t="str">
        <f>IF(R1447="","",$B$2&amp;Q1447&amp;$B$2&amp;$B$1&amp;R1447)</f>
        <v/>
      </c>
      <c r="Y1447" s="3" t="str">
        <f t="shared" si="439"/>
        <v>{}</v>
      </c>
      <c r="Z1447" s="11" t="s">
        <v>336</v>
      </c>
      <c r="AA1447" s="11" t="str">
        <f t="shared" si="435"/>
        <v/>
      </c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 t="str">
        <f t="shared" si="440"/>
        <v/>
      </c>
      <c r="BQ1447" s="11" t="str">
        <f t="shared" si="452"/>
        <v/>
      </c>
      <c r="BR1447" s="1">
        <f t="shared" si="443"/>
        <v>5</v>
      </c>
      <c r="BS1447" s="1">
        <f t="shared" si="444"/>
        <v>504</v>
      </c>
      <c r="BT1447" s="1">
        <f>COUNTIF($BS$10:BS1447,601)</f>
        <v>30</v>
      </c>
      <c r="BU1447" s="1">
        <f t="shared" si="445"/>
        <v>0</v>
      </c>
    </row>
    <row r="1448" spans="2:73">
      <c r="B1448" s="1" t="str">
        <f t="shared" si="441"/>
        <v>SkillDescBrief4101105</v>
      </c>
      <c r="C1448" s="1" t="str">
        <f t="shared" si="442"/>
        <v>SkillDescDetail410110505</v>
      </c>
      <c r="D1448" s="3">
        <v>410110505</v>
      </c>
      <c r="E1448" s="3">
        <v>4101105</v>
      </c>
      <c r="F1448" s="3">
        <v>5</v>
      </c>
      <c r="G1448" s="3" t="s">
        <v>332</v>
      </c>
      <c r="H1448" s="3"/>
      <c r="I1448" s="3" t="s">
        <v>333</v>
      </c>
      <c r="J1448" s="3"/>
      <c r="K1448" s="3" t="s">
        <v>334</v>
      </c>
      <c r="L1448" s="3"/>
      <c r="M1448" s="3"/>
      <c r="N1448" s="3"/>
      <c r="O1448" s="3"/>
      <c r="P1448" s="3"/>
      <c r="Q1448" s="3" t="s">
        <v>335</v>
      </c>
      <c r="R1448" s="3"/>
      <c r="S1448" s="3" t="str">
        <f>IF(H1448="","",$B$2&amp;G1448&amp;$B$2&amp;$B$1&amp;H1448)</f>
        <v/>
      </c>
      <c r="T1448" s="3" t="str">
        <f>IF(J1448="","",$B$2&amp;I1448&amp;$B$2&amp;$B$1&amp;J1448)</f>
        <v/>
      </c>
      <c r="U1448" s="3" t="str">
        <f>IF(L1448="","",$B$2&amp;K1448&amp;$B$2&amp;$B$1&amp;L1448)</f>
        <v/>
      </c>
      <c r="V1448" s="3" t="str">
        <f>IF(N1448="","",$B$2&amp;M1448&amp;$B$2&amp;$B$1&amp;N1448)</f>
        <v/>
      </c>
      <c r="W1448" s="3" t="str">
        <f>IF(P1448="","",$B$2&amp;O1448&amp;$B$2&amp;$B$1&amp;P1448)</f>
        <v/>
      </c>
      <c r="X1448" s="3" t="str">
        <f>IF(R1448="","",$B$2&amp;Q1448&amp;$B$2&amp;$B$1&amp;R1448)</f>
        <v/>
      </c>
      <c r="Y1448" s="3" t="str">
        <f t="shared" si="439"/>
        <v>{}</v>
      </c>
      <c r="Z1448" s="11" t="s">
        <v>336</v>
      </c>
      <c r="AA1448" s="11" t="str">
        <f t="shared" ref="AA1448:AA1511" si="453">_xlfn.TEXTJOIN("",1,AB1448:BO1448)</f>
        <v/>
      </c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 t="str">
        <f t="shared" si="440"/>
        <v/>
      </c>
      <c r="BQ1448" s="11" t="str">
        <f t="shared" si="452"/>
        <v/>
      </c>
      <c r="BR1448" s="1">
        <f t="shared" si="443"/>
        <v>5</v>
      </c>
      <c r="BS1448" s="1">
        <f t="shared" si="444"/>
        <v>505</v>
      </c>
      <c r="BT1448" s="1">
        <f>COUNTIF($BS$10:BS1448,601)</f>
        <v>30</v>
      </c>
      <c r="BU1448" s="1">
        <f t="shared" si="445"/>
        <v>0</v>
      </c>
    </row>
    <row r="1449" spans="2:73">
      <c r="B1449" s="1" t="str">
        <f t="shared" si="441"/>
        <v>SkillDescBrief// 战斗被动</v>
      </c>
      <c r="C1449" s="1" t="str">
        <f t="shared" si="442"/>
        <v>SkillDescDetail// 战斗被动3</v>
      </c>
      <c r="D1449" s="7" t="s">
        <v>339</v>
      </c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 t="str">
        <f t="shared" si="439"/>
        <v/>
      </c>
      <c r="Z1449" s="10" t="s">
        <v>336</v>
      </c>
      <c r="AA1449" s="10" t="str">
        <f t="shared" si="453"/>
        <v/>
      </c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 t="str">
        <f t="shared" si="440"/>
        <v/>
      </c>
      <c r="BQ1449" s="10" t="str">
        <f t="shared" si="452"/>
        <v/>
      </c>
      <c r="BR1449" s="1">
        <f t="shared" si="443"/>
        <v>0</v>
      </c>
      <c r="BS1449" s="1">
        <f t="shared" si="444"/>
        <v>0</v>
      </c>
      <c r="BT1449" s="1">
        <f>COUNTIF($BS$10:BS1449,601)</f>
        <v>30</v>
      </c>
      <c r="BU1449" s="1">
        <f t="shared" si="445"/>
        <v>0</v>
      </c>
    </row>
    <row r="1450" spans="2:73">
      <c r="B1450" s="1" t="str">
        <f t="shared" si="441"/>
        <v>SkillDescBrief4101106</v>
      </c>
      <c r="C1450" s="1" t="str">
        <f t="shared" si="442"/>
        <v>SkillDescDetail410110601</v>
      </c>
      <c r="D1450" s="3">
        <v>410110601</v>
      </c>
      <c r="E1450" s="3">
        <v>4101106</v>
      </c>
      <c r="F1450" s="3">
        <v>1</v>
      </c>
      <c r="G1450" s="3" t="s">
        <v>332</v>
      </c>
      <c r="H1450" s="3"/>
      <c r="I1450" s="3" t="s">
        <v>333</v>
      </c>
      <c r="J1450" s="3"/>
      <c r="K1450" s="3" t="s">
        <v>334</v>
      </c>
      <c r="L1450" s="3"/>
      <c r="M1450" s="3"/>
      <c r="N1450" s="3"/>
      <c r="O1450" s="3"/>
      <c r="P1450" s="3"/>
      <c r="Q1450" s="3" t="s">
        <v>335</v>
      </c>
      <c r="R1450" s="3"/>
      <c r="S1450" s="3" t="str">
        <f>IF(H1450="","",$B$2&amp;G1450&amp;$B$2&amp;$B$1&amp;H1450)</f>
        <v/>
      </c>
      <c r="T1450" s="3" t="str">
        <f>IF(J1450="","",$B$2&amp;I1450&amp;$B$2&amp;$B$1&amp;J1450)</f>
        <v/>
      </c>
      <c r="U1450" s="3" t="str">
        <f>IF(L1450="","",$B$2&amp;K1450&amp;$B$2&amp;$B$1&amp;L1450)</f>
        <v/>
      </c>
      <c r="V1450" s="3" t="str">
        <f>IF(N1450="","",$B$2&amp;M1450&amp;$B$2&amp;$B$1&amp;N1450)</f>
        <v/>
      </c>
      <c r="W1450" s="3" t="str">
        <f>IF(P1450="","",$B$2&amp;O1450&amp;$B$2&amp;$B$1&amp;P1450)</f>
        <v/>
      </c>
      <c r="X1450" s="3" t="str">
        <f>IF(R1450="","",$B$2&amp;Q1450&amp;$B$2&amp;$B$1&amp;R1450)</f>
        <v/>
      </c>
      <c r="Y1450" s="3" t="str">
        <f t="shared" si="439"/>
        <v>{}</v>
      </c>
      <c r="Z1450" s="11" t="s">
        <v>367</v>
      </c>
      <c r="AA1450" s="11" t="str">
        <f t="shared" si="45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450" s="11"/>
      <c r="AC1450" s="11"/>
      <c r="AD1450" s="11"/>
      <c r="AE1450" s="11"/>
      <c r="AF1450" s="11"/>
      <c r="AG1450" s="11"/>
      <c r="AH1450" s="11"/>
      <c r="AI1450" s="11"/>
      <c r="AJ1450" s="11" t="s">
        <v>368</v>
      </c>
      <c r="AK1450" s="11" t="str">
        <f>$B$6</f>
        <v>&lt;c=A6EC41&gt;</v>
      </c>
      <c r="AL1450" s="11">
        <v>1</v>
      </c>
      <c r="AM1450" s="11" t="s">
        <v>298</v>
      </c>
      <c r="AN1450" s="11" t="s">
        <v>369</v>
      </c>
      <c r="AO1450" s="11" t="str">
        <f t="shared" ref="AO1450:AO1454" si="454">$B$8&amp;$B$6</f>
        <v>&lt;q=attr_atk&gt;&lt;c=A6EC41&gt;</v>
      </c>
      <c r="AP1450" s="11" t="str">
        <f t="shared" ref="AP1450:AP1454" si="455">ROUND($H1450*100,2)&amp;"%"</f>
        <v>0%</v>
      </c>
      <c r="AQ1450" s="11" t="s">
        <v>298</v>
      </c>
      <c r="AR1450" s="11" t="s">
        <v>370</v>
      </c>
      <c r="AS1450" s="11" t="str">
        <f>$B$6</f>
        <v>&lt;c=A6EC41&gt;</v>
      </c>
      <c r="AT1450" s="11">
        <v>1</v>
      </c>
      <c r="AU1450" s="11" t="s">
        <v>298</v>
      </c>
      <c r="AV1450" s="11" t="s">
        <v>371</v>
      </c>
      <c r="AW1450" s="11" t="str">
        <f>$B$6</f>
        <v>&lt;c=A6EC41&gt;</v>
      </c>
      <c r="AX1450" s="11">
        <v>6</v>
      </c>
      <c r="AY1450" s="11" t="s">
        <v>298</v>
      </c>
      <c r="AZ1450" s="11" t="s">
        <v>372</v>
      </c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 t="str">
        <f t="shared" si="440"/>
        <v>这是一个专属装备技能，它很好很强大</v>
      </c>
      <c r="BQ1450" s="11" t="str">
        <f t="shared" si="45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450" s="1">
        <f t="shared" si="443"/>
        <v>6</v>
      </c>
      <c r="BS1450" s="1">
        <f t="shared" si="444"/>
        <v>601</v>
      </c>
      <c r="BT1450" s="1">
        <f>COUNTIF($BS$10:BS1450,601)</f>
        <v>31</v>
      </c>
      <c r="BU1450" s="1">
        <f t="shared" si="445"/>
        <v>1</v>
      </c>
    </row>
    <row r="1451" spans="2:73">
      <c r="B1451" s="1" t="str">
        <f t="shared" si="441"/>
        <v>SkillDescBrief4101106</v>
      </c>
      <c r="C1451" s="1" t="str">
        <f t="shared" si="442"/>
        <v>SkillDescDetail410110602</v>
      </c>
      <c r="D1451" s="3">
        <v>410110602</v>
      </c>
      <c r="E1451" s="3">
        <v>4101106</v>
      </c>
      <c r="F1451" s="3">
        <v>2</v>
      </c>
      <c r="G1451" s="3" t="s">
        <v>332</v>
      </c>
      <c r="H1451" s="3"/>
      <c r="I1451" s="3" t="s">
        <v>333</v>
      </c>
      <c r="J1451" s="3"/>
      <c r="K1451" s="3" t="s">
        <v>334</v>
      </c>
      <c r="L1451" s="3"/>
      <c r="M1451" s="3"/>
      <c r="N1451" s="3"/>
      <c r="O1451" s="3"/>
      <c r="P1451" s="3"/>
      <c r="Q1451" s="3" t="s">
        <v>335</v>
      </c>
      <c r="R1451" s="3"/>
      <c r="S1451" s="3" t="str">
        <f>IF(H1451="","",$B$2&amp;G1451&amp;$B$2&amp;$B$1&amp;H1451)</f>
        <v/>
      </c>
      <c r="T1451" s="3" t="str">
        <f>IF(J1451="","",$B$2&amp;I1451&amp;$B$2&amp;$B$1&amp;J1451)</f>
        <v/>
      </c>
      <c r="U1451" s="3" t="str">
        <f>IF(L1451="","",$B$2&amp;K1451&amp;$B$2&amp;$B$1&amp;L1451)</f>
        <v/>
      </c>
      <c r="V1451" s="3" t="str">
        <f>IF(N1451="","",$B$2&amp;M1451&amp;$B$2&amp;$B$1&amp;N1451)</f>
        <v/>
      </c>
      <c r="W1451" s="3" t="str">
        <f>IF(P1451="","",$B$2&amp;O1451&amp;$B$2&amp;$B$1&amp;P1451)</f>
        <v/>
      </c>
      <c r="X1451" s="3" t="str">
        <f>IF(R1451="","",$B$2&amp;Q1451&amp;$B$2&amp;$B$1&amp;R1451)</f>
        <v/>
      </c>
      <c r="Y1451" s="3" t="str">
        <f t="shared" si="439"/>
        <v>{}</v>
      </c>
      <c r="Z1451" s="11" t="s">
        <v>367</v>
      </c>
      <c r="AA1451" s="11" t="str">
        <f t="shared" si="453"/>
        <v>2级：伤害提升至&lt;q=attr_atk&gt;&lt;c=A6EC41&gt;0%&lt;/c&gt;</v>
      </c>
      <c r="AB1451" s="11"/>
      <c r="AC1451" s="11"/>
      <c r="AD1451" s="11">
        <v>2</v>
      </c>
      <c r="AE1451" s="11"/>
      <c r="AF1451" s="11" t="s">
        <v>345</v>
      </c>
      <c r="AG1451" s="11"/>
      <c r="AH1451" s="11"/>
      <c r="AI1451" s="11"/>
      <c r="AJ1451" s="11"/>
      <c r="AK1451" s="11"/>
      <c r="AL1451" s="11"/>
      <c r="AM1451" s="11"/>
      <c r="AN1451" s="11" t="s">
        <v>346</v>
      </c>
      <c r="AO1451" s="11" t="str">
        <f t="shared" si="454"/>
        <v>&lt;q=attr_atk&gt;&lt;c=A6EC41&gt;</v>
      </c>
      <c r="AP1451" s="11" t="str">
        <f t="shared" si="455"/>
        <v>0%</v>
      </c>
      <c r="AQ1451" s="11" t="s">
        <v>298</v>
      </c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 t="str">
        <f t="shared" si="440"/>
        <v>这是一个专属装备技能，它很好很强大</v>
      </c>
      <c r="BQ1451" s="11" t="str">
        <f t="shared" si="452"/>
        <v>2级：伤害提升至&lt;q=attr_atk&gt;&lt;c=A6EC41&gt;0%&lt;/c&gt;</v>
      </c>
      <c r="BR1451" s="1">
        <f t="shared" si="443"/>
        <v>6</v>
      </c>
      <c r="BS1451" s="1">
        <f t="shared" si="444"/>
        <v>602</v>
      </c>
      <c r="BT1451" s="1">
        <f>COUNTIF($BS$10:BS1451,601)</f>
        <v>31</v>
      </c>
      <c r="BU1451" s="1">
        <f t="shared" si="445"/>
        <v>1</v>
      </c>
    </row>
    <row r="1452" spans="2:73">
      <c r="B1452" s="1" t="str">
        <f t="shared" si="441"/>
        <v>SkillDescBrief4101106</v>
      </c>
      <c r="C1452" s="1" t="str">
        <f t="shared" si="442"/>
        <v>SkillDescDetail410110603</v>
      </c>
      <c r="D1452" s="3">
        <v>410110603</v>
      </c>
      <c r="E1452" s="3">
        <v>4101106</v>
      </c>
      <c r="F1452" s="3">
        <v>3</v>
      </c>
      <c r="G1452" s="3" t="s">
        <v>332</v>
      </c>
      <c r="H1452" s="3"/>
      <c r="I1452" s="3" t="s">
        <v>333</v>
      </c>
      <c r="J1452" s="3"/>
      <c r="K1452" s="3" t="s">
        <v>334</v>
      </c>
      <c r="L1452" s="3"/>
      <c r="M1452" s="3"/>
      <c r="N1452" s="3"/>
      <c r="O1452" s="3"/>
      <c r="P1452" s="3"/>
      <c r="Q1452" s="3" t="s">
        <v>335</v>
      </c>
      <c r="R1452" s="3"/>
      <c r="S1452" s="3" t="str">
        <f>IF(H1452="","",$B$2&amp;G1452&amp;$B$2&amp;$B$1&amp;H1452)</f>
        <v/>
      </c>
      <c r="T1452" s="3" t="str">
        <f>IF(J1452="","",$B$2&amp;I1452&amp;$B$2&amp;$B$1&amp;J1452)</f>
        <v/>
      </c>
      <c r="U1452" s="3" t="str">
        <f>IF(L1452="","",$B$2&amp;K1452&amp;$B$2&amp;$B$1&amp;L1452)</f>
        <v/>
      </c>
      <c r="V1452" s="3" t="str">
        <f>IF(N1452="","",$B$2&amp;M1452&amp;$B$2&amp;$B$1&amp;N1452)</f>
        <v/>
      </c>
      <c r="W1452" s="3" t="str">
        <f>IF(P1452="","",$B$2&amp;O1452&amp;$B$2&amp;$B$1&amp;P1452)</f>
        <v/>
      </c>
      <c r="X1452" s="3" t="str">
        <f>IF(R1452="","",$B$2&amp;Q1452&amp;$B$2&amp;$B$1&amp;R1452)</f>
        <v/>
      </c>
      <c r="Y1452" s="3" t="str">
        <f t="shared" si="439"/>
        <v>{}</v>
      </c>
      <c r="Z1452" s="11" t="s">
        <v>367</v>
      </c>
      <c r="AA1452" s="11" t="str">
        <f t="shared" si="453"/>
        <v>3级：伤害提升至&lt;q=attr_atk&gt;&lt;c=A6EC41&gt;0%&lt;/c&gt;</v>
      </c>
      <c r="AB1452" s="11"/>
      <c r="AC1452" s="11"/>
      <c r="AD1452" s="11">
        <v>3</v>
      </c>
      <c r="AE1452" s="11"/>
      <c r="AF1452" s="11" t="s">
        <v>345</v>
      </c>
      <c r="AG1452" s="11"/>
      <c r="AH1452" s="11"/>
      <c r="AI1452" s="11"/>
      <c r="AJ1452" s="11"/>
      <c r="AK1452" s="11"/>
      <c r="AL1452" s="11"/>
      <c r="AM1452" s="11"/>
      <c r="AN1452" s="11" t="s">
        <v>346</v>
      </c>
      <c r="AO1452" s="11" t="str">
        <f t="shared" si="454"/>
        <v>&lt;q=attr_atk&gt;&lt;c=A6EC41&gt;</v>
      </c>
      <c r="AP1452" s="11" t="str">
        <f t="shared" si="455"/>
        <v>0%</v>
      </c>
      <c r="AQ1452" s="11" t="s">
        <v>298</v>
      </c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 t="str">
        <f t="shared" si="440"/>
        <v>这是一个专属装备技能，它很好很强大</v>
      </c>
      <c r="BQ1452" s="11" t="str">
        <f t="shared" si="452"/>
        <v>3级：伤害提升至&lt;q=attr_atk&gt;&lt;c=A6EC41&gt;0%&lt;/c&gt;</v>
      </c>
      <c r="BR1452" s="1">
        <f t="shared" si="443"/>
        <v>6</v>
      </c>
      <c r="BS1452" s="1">
        <f t="shared" si="444"/>
        <v>603</v>
      </c>
      <c r="BT1452" s="1">
        <f>COUNTIF($BS$10:BS1452,601)</f>
        <v>31</v>
      </c>
      <c r="BU1452" s="1">
        <f t="shared" si="445"/>
        <v>1</v>
      </c>
    </row>
    <row r="1453" spans="2:73">
      <c r="B1453" s="1" t="str">
        <f t="shared" si="441"/>
        <v>SkillDescBrief4101106</v>
      </c>
      <c r="C1453" s="1" t="str">
        <f t="shared" si="442"/>
        <v>SkillDescDetail410110604</v>
      </c>
      <c r="D1453" s="3">
        <v>410110604</v>
      </c>
      <c r="E1453" s="3">
        <v>4101106</v>
      </c>
      <c r="F1453" s="3">
        <v>4</v>
      </c>
      <c r="G1453" s="3" t="s">
        <v>332</v>
      </c>
      <c r="H1453" s="3"/>
      <c r="I1453" s="3" t="s">
        <v>333</v>
      </c>
      <c r="J1453" s="3"/>
      <c r="K1453" s="3" t="s">
        <v>334</v>
      </c>
      <c r="L1453" s="3"/>
      <c r="M1453" s="3"/>
      <c r="N1453" s="3"/>
      <c r="O1453" s="3"/>
      <c r="P1453" s="3"/>
      <c r="Q1453" s="3" t="s">
        <v>335</v>
      </c>
      <c r="R1453" s="3"/>
      <c r="S1453" s="3" t="str">
        <f>IF(H1453="","",$B$2&amp;G1453&amp;$B$2&amp;$B$1&amp;H1453)</f>
        <v/>
      </c>
      <c r="T1453" s="3" t="str">
        <f>IF(J1453="","",$B$2&amp;I1453&amp;$B$2&amp;$B$1&amp;J1453)</f>
        <v/>
      </c>
      <c r="U1453" s="3" t="str">
        <f>IF(L1453="","",$B$2&amp;K1453&amp;$B$2&amp;$B$1&amp;L1453)</f>
        <v/>
      </c>
      <c r="V1453" s="3" t="str">
        <f>IF(N1453="","",$B$2&amp;M1453&amp;$B$2&amp;$B$1&amp;N1453)</f>
        <v/>
      </c>
      <c r="W1453" s="3" t="str">
        <f>IF(P1453="","",$B$2&amp;O1453&amp;$B$2&amp;$B$1&amp;P1453)</f>
        <v/>
      </c>
      <c r="X1453" s="3" t="str">
        <f>IF(R1453="","",$B$2&amp;Q1453&amp;$B$2&amp;$B$1&amp;R1453)</f>
        <v/>
      </c>
      <c r="Y1453" s="3" t="str">
        <f t="shared" si="439"/>
        <v>{}</v>
      </c>
      <c r="Z1453" s="11" t="s">
        <v>367</v>
      </c>
      <c r="AA1453" s="11" t="str">
        <f t="shared" si="453"/>
        <v>4级：伤害提升至&lt;q=attr_atk&gt;&lt;c=A6EC41&gt;0%&lt;/c&gt;</v>
      </c>
      <c r="AB1453" s="11"/>
      <c r="AC1453" s="11"/>
      <c r="AD1453" s="11">
        <v>4</v>
      </c>
      <c r="AE1453" s="11"/>
      <c r="AF1453" s="11" t="s">
        <v>345</v>
      </c>
      <c r="AG1453" s="11"/>
      <c r="AH1453" s="11"/>
      <c r="AI1453" s="11"/>
      <c r="AJ1453" s="11"/>
      <c r="AK1453" s="11"/>
      <c r="AL1453" s="11"/>
      <c r="AM1453" s="11"/>
      <c r="AN1453" s="11" t="s">
        <v>346</v>
      </c>
      <c r="AO1453" s="11" t="str">
        <f t="shared" si="454"/>
        <v>&lt;q=attr_atk&gt;&lt;c=A6EC41&gt;</v>
      </c>
      <c r="AP1453" s="11" t="str">
        <f t="shared" si="455"/>
        <v>0%</v>
      </c>
      <c r="AQ1453" s="11" t="s">
        <v>298</v>
      </c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 t="str">
        <f t="shared" si="440"/>
        <v>这是一个专属装备技能，它很好很强大</v>
      </c>
      <c r="BQ1453" s="11" t="str">
        <f t="shared" si="452"/>
        <v>4级：伤害提升至&lt;q=attr_atk&gt;&lt;c=A6EC41&gt;0%&lt;/c&gt;</v>
      </c>
      <c r="BR1453" s="1">
        <f t="shared" si="443"/>
        <v>6</v>
      </c>
      <c r="BS1453" s="1">
        <f t="shared" si="444"/>
        <v>604</v>
      </c>
      <c r="BT1453" s="1">
        <f>COUNTIF($BS$10:BS1453,601)</f>
        <v>31</v>
      </c>
      <c r="BU1453" s="1">
        <f t="shared" si="445"/>
        <v>1</v>
      </c>
    </row>
    <row r="1454" spans="2:73">
      <c r="B1454" s="1" t="str">
        <f t="shared" si="441"/>
        <v>SkillDescBrief4101106</v>
      </c>
      <c r="C1454" s="1" t="str">
        <f t="shared" si="442"/>
        <v>SkillDescDetail410110605</v>
      </c>
      <c r="D1454" s="3">
        <v>410110605</v>
      </c>
      <c r="E1454" s="3">
        <v>4101106</v>
      </c>
      <c r="F1454" s="3">
        <v>5</v>
      </c>
      <c r="G1454" s="3" t="s">
        <v>332</v>
      </c>
      <c r="H1454" s="3"/>
      <c r="I1454" s="3" t="s">
        <v>333</v>
      </c>
      <c r="J1454" s="3"/>
      <c r="K1454" s="3" t="s">
        <v>334</v>
      </c>
      <c r="L1454" s="3"/>
      <c r="M1454" s="3"/>
      <c r="N1454" s="3"/>
      <c r="O1454" s="3"/>
      <c r="P1454" s="3"/>
      <c r="Q1454" s="3" t="s">
        <v>335</v>
      </c>
      <c r="R1454" s="3"/>
      <c r="S1454" s="3" t="str">
        <f>IF(H1454="","",$B$2&amp;G1454&amp;$B$2&amp;$B$1&amp;H1454)</f>
        <v/>
      </c>
      <c r="T1454" s="3" t="str">
        <f>IF(J1454="","",$B$2&amp;I1454&amp;$B$2&amp;$B$1&amp;J1454)</f>
        <v/>
      </c>
      <c r="U1454" s="3" t="str">
        <f>IF(L1454="","",$B$2&amp;K1454&amp;$B$2&amp;$B$1&amp;L1454)</f>
        <v/>
      </c>
      <c r="V1454" s="3" t="str">
        <f>IF(N1454="","",$B$2&amp;M1454&amp;$B$2&amp;$B$1&amp;N1454)</f>
        <v/>
      </c>
      <c r="W1454" s="3" t="str">
        <f>IF(P1454="","",$B$2&amp;O1454&amp;$B$2&amp;$B$1&amp;P1454)</f>
        <v/>
      </c>
      <c r="X1454" s="3" t="str">
        <f>IF(R1454="","",$B$2&amp;Q1454&amp;$B$2&amp;$B$1&amp;R1454)</f>
        <v/>
      </c>
      <c r="Y1454" s="3" t="str">
        <f t="shared" si="439"/>
        <v>{}</v>
      </c>
      <c r="Z1454" s="11" t="s">
        <v>373</v>
      </c>
      <c r="AA1454" s="11" t="str">
        <f t="shared" si="453"/>
        <v>5级：伤害提升至&lt;q=attr_atk&gt;&lt;c=A6EC41&gt;0%&lt;/c&gt;</v>
      </c>
      <c r="AB1454" s="11"/>
      <c r="AC1454" s="11"/>
      <c r="AD1454" s="11">
        <v>5</v>
      </c>
      <c r="AE1454" s="11"/>
      <c r="AF1454" s="11" t="s">
        <v>345</v>
      </c>
      <c r="AG1454" s="11"/>
      <c r="AH1454" s="11"/>
      <c r="AI1454" s="11"/>
      <c r="AJ1454" s="11"/>
      <c r="AK1454" s="11"/>
      <c r="AL1454" s="11"/>
      <c r="AM1454" s="11"/>
      <c r="AN1454" s="11" t="s">
        <v>346</v>
      </c>
      <c r="AO1454" s="11" t="str">
        <f t="shared" si="454"/>
        <v>&lt;q=attr_atk&gt;&lt;c=A6EC41&gt;</v>
      </c>
      <c r="AP1454" s="11" t="str">
        <f t="shared" si="455"/>
        <v>0%</v>
      </c>
      <c r="AQ1454" s="11" t="s">
        <v>298</v>
      </c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 t="str">
        <f t="shared" si="440"/>
        <v>这是一个专属装备技能，它非常好非常强大</v>
      </c>
      <c r="BQ1454" s="11" t="str">
        <f t="shared" si="452"/>
        <v>5级：伤害提升至&lt;q=attr_atk&gt;&lt;c=A6EC41&gt;0%&lt;/c&gt;</v>
      </c>
      <c r="BR1454" s="1">
        <f t="shared" si="443"/>
        <v>6</v>
      </c>
      <c r="BS1454" s="1">
        <f t="shared" si="444"/>
        <v>605</v>
      </c>
      <c r="BT1454" s="1">
        <f>COUNTIF($BS$10:BS1454,601)</f>
        <v>31</v>
      </c>
      <c r="BU1454" s="1">
        <f t="shared" si="445"/>
        <v>1</v>
      </c>
    </row>
    <row r="1455" spans="2:73">
      <c r="B1455" s="1" t="str">
        <f t="shared" si="441"/>
        <v>SkillDescBrief// 战斗被动</v>
      </c>
      <c r="C1455" s="1" t="str">
        <f t="shared" si="442"/>
        <v>SkillDescDetail// 战斗被动4</v>
      </c>
      <c r="D1455" s="7" t="s">
        <v>340</v>
      </c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 t="str">
        <f t="shared" si="439"/>
        <v/>
      </c>
      <c r="Z1455" s="10" t="s">
        <v>336</v>
      </c>
      <c r="AA1455" s="10" t="str">
        <f t="shared" si="453"/>
        <v/>
      </c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 t="str">
        <f t="shared" si="440"/>
        <v/>
      </c>
      <c r="BQ1455" s="10" t="str">
        <f t="shared" si="452"/>
        <v/>
      </c>
      <c r="BR1455" s="1">
        <f t="shared" si="443"/>
        <v>0</v>
      </c>
      <c r="BS1455" s="1">
        <f t="shared" si="444"/>
        <v>0</v>
      </c>
      <c r="BT1455" s="1">
        <f>COUNTIF($BS$10:BS1455,601)</f>
        <v>31</v>
      </c>
      <c r="BU1455" s="1">
        <f t="shared" si="445"/>
        <v>1</v>
      </c>
    </row>
    <row r="1456" spans="2:73">
      <c r="B1456" s="1" t="str">
        <f t="shared" si="441"/>
        <v>SkillDescBrief4101107</v>
      </c>
      <c r="C1456" s="1" t="str">
        <f t="shared" si="442"/>
        <v>SkillDescDetail410110701</v>
      </c>
      <c r="D1456" s="3">
        <v>410110701</v>
      </c>
      <c r="E1456" s="3">
        <v>4101107</v>
      </c>
      <c r="F1456" s="3">
        <v>1</v>
      </c>
      <c r="G1456" s="3" t="s">
        <v>332</v>
      </c>
      <c r="H1456" s="3">
        <v>0.1</v>
      </c>
      <c r="I1456" s="3" t="s">
        <v>333</v>
      </c>
      <c r="J1456" s="3"/>
      <c r="K1456" s="3" t="s">
        <v>334</v>
      </c>
      <c r="L1456" s="3">
        <v>1</v>
      </c>
      <c r="M1456" s="3"/>
      <c r="N1456" s="3"/>
      <c r="O1456" s="3"/>
      <c r="P1456" s="3"/>
      <c r="Q1456" s="3" t="s">
        <v>335</v>
      </c>
      <c r="R1456" s="3"/>
      <c r="S1456" s="3" t="str">
        <f>IF(H1456="","",$B$2&amp;G1456&amp;$B$2&amp;$B$1&amp;H1456)</f>
        <v>"AtkPower":0.1</v>
      </c>
      <c r="T1456" s="3" t="str">
        <f>IF(J1456="","",$B$2&amp;I1456&amp;$B$2&amp;$B$1&amp;J1456)</f>
        <v/>
      </c>
      <c r="U1456" s="3" t="str">
        <f>IF(L1456="","",$B$2&amp;K1456&amp;$B$2&amp;$B$1&amp;L1456)</f>
        <v>"BuffPower":1</v>
      </c>
      <c r="V1456" s="3" t="str">
        <f>IF(N1456="","",$B$2&amp;M1456&amp;$B$2&amp;$B$1&amp;N1456)</f>
        <v/>
      </c>
      <c r="W1456" s="3" t="str">
        <f>IF(P1456="","",$B$2&amp;O1456&amp;$B$2&amp;$B$1&amp;P1456)</f>
        <v/>
      </c>
      <c r="X1456" s="3" t="str">
        <f>IF(R1456="","",$B$2&amp;Q1456&amp;$B$2&amp;$B$1&amp;R1456)</f>
        <v/>
      </c>
      <c r="Y1456" s="3" t="str">
        <f t="shared" si="439"/>
        <v>{"AtkPower":0.1,"BuffPower":1}</v>
      </c>
      <c r="Z1456" s="11" t="s">
        <v>741</v>
      </c>
      <c r="AA1456" s="11" t="str">
        <f t="shared" si="453"/>
        <v>生成的护盾效果提高&lt;q=attr_hp&gt;&lt;c=A6EC41&gt;10%&lt;/c&gt;</v>
      </c>
      <c r="AB1456" s="11"/>
      <c r="AC1456" s="11"/>
      <c r="AD1456" s="11"/>
      <c r="AE1456" s="11"/>
      <c r="AF1456" s="11"/>
      <c r="AG1456" s="11"/>
      <c r="AH1456" s="11"/>
      <c r="AI1456" s="11"/>
      <c r="AJ1456" s="11" t="s">
        <v>741</v>
      </c>
      <c r="AK1456" s="11" t="str">
        <f>$B$9&amp;$B$6</f>
        <v>&lt;q=attr_hp&gt;&lt;c=A6EC41&gt;</v>
      </c>
      <c r="AL1456" s="11" t="str">
        <f>ROUND($H1456*100,2)&amp;"%"</f>
        <v>10%</v>
      </c>
      <c r="AM1456" s="11" t="s">
        <v>298</v>
      </c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 t="str">
        <f t="shared" si="440"/>
        <v>生成的护盾效果提高</v>
      </c>
      <c r="BQ1456" s="11" t="str">
        <f t="shared" si="452"/>
        <v>生成的护盾效果提高&lt;q=attr_hp&gt;&lt;c=A6EC41&gt;10%&lt;/c&gt;</v>
      </c>
      <c r="BR1456" s="1">
        <f t="shared" si="443"/>
        <v>7</v>
      </c>
      <c r="BS1456" s="1">
        <f t="shared" si="444"/>
        <v>701</v>
      </c>
      <c r="BT1456" s="1">
        <f>COUNTIF($BS$10:BS1456,601)</f>
        <v>31</v>
      </c>
      <c r="BU1456" s="1">
        <f t="shared" si="445"/>
        <v>1</v>
      </c>
    </row>
    <row r="1457" spans="2:73">
      <c r="B1457" s="1" t="str">
        <f t="shared" si="441"/>
        <v>SkillDescBrief4101107</v>
      </c>
      <c r="C1457" s="1" t="str">
        <f t="shared" si="442"/>
        <v>SkillDescDetail410110702</v>
      </c>
      <c r="D1457" s="3">
        <v>410110702</v>
      </c>
      <c r="E1457" s="3">
        <v>4101107</v>
      </c>
      <c r="F1457" s="3">
        <v>2</v>
      </c>
      <c r="G1457" s="3" t="s">
        <v>332</v>
      </c>
      <c r="H1457" s="3"/>
      <c r="I1457" s="3" t="s">
        <v>333</v>
      </c>
      <c r="J1457" s="3"/>
      <c r="K1457" s="3" t="s">
        <v>334</v>
      </c>
      <c r="L1457" s="3">
        <v>1</v>
      </c>
      <c r="M1457" s="3"/>
      <c r="N1457" s="3"/>
      <c r="O1457" s="3"/>
      <c r="P1457" s="3"/>
      <c r="Q1457" s="3" t="s">
        <v>335</v>
      </c>
      <c r="R1457" s="3"/>
      <c r="S1457" s="3" t="str">
        <f>IF(H1457="","",$B$2&amp;G1457&amp;$B$2&amp;$B$1&amp;H1457)</f>
        <v/>
      </c>
      <c r="T1457" s="3" t="str">
        <f>IF(J1457="","",$B$2&amp;I1457&amp;$B$2&amp;$B$1&amp;J1457)</f>
        <v/>
      </c>
      <c r="U1457" s="3" t="str">
        <f>IF(L1457="","",$B$2&amp;K1457&amp;$B$2&amp;$B$1&amp;L1457)</f>
        <v>"BuffPower":1</v>
      </c>
      <c r="V1457" s="3" t="str">
        <f>IF(N1457="","",$B$2&amp;M1457&amp;$B$2&amp;$B$1&amp;N1457)</f>
        <v/>
      </c>
      <c r="W1457" s="3" t="str">
        <f>IF(P1457="","",$B$2&amp;O1457&amp;$B$2&amp;$B$1&amp;P1457)</f>
        <v/>
      </c>
      <c r="X1457" s="3" t="str">
        <f>IF(R1457="","",$B$2&amp;Q1457&amp;$B$2&amp;$B$1&amp;R1457)</f>
        <v/>
      </c>
      <c r="Y1457" s="3" t="str">
        <f t="shared" si="439"/>
        <v>{"BuffPower":1}</v>
      </c>
      <c r="Z1457" s="11" t="s">
        <v>336</v>
      </c>
      <c r="AA1457" s="11" t="str">
        <f t="shared" si="453"/>
        <v/>
      </c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 t="str">
        <f t="shared" si="440"/>
        <v/>
      </c>
      <c r="BQ1457" s="11" t="str">
        <f t="shared" si="452"/>
        <v/>
      </c>
      <c r="BR1457" s="1">
        <f t="shared" si="443"/>
        <v>7</v>
      </c>
      <c r="BS1457" s="1">
        <f t="shared" si="444"/>
        <v>702</v>
      </c>
      <c r="BT1457" s="1">
        <f>COUNTIF($BS$10:BS1457,601)</f>
        <v>31</v>
      </c>
      <c r="BU1457" s="1">
        <f t="shared" si="445"/>
        <v>1</v>
      </c>
    </row>
    <row r="1458" spans="2:73">
      <c r="B1458" s="1" t="str">
        <f t="shared" si="441"/>
        <v>SkillDescBrief4101107</v>
      </c>
      <c r="C1458" s="1" t="str">
        <f t="shared" si="442"/>
        <v>SkillDescDetail410110703</v>
      </c>
      <c r="D1458" s="3">
        <v>410110703</v>
      </c>
      <c r="E1458" s="3">
        <v>4101107</v>
      </c>
      <c r="F1458" s="3">
        <v>3</v>
      </c>
      <c r="G1458" s="3" t="s">
        <v>332</v>
      </c>
      <c r="H1458" s="3"/>
      <c r="I1458" s="3" t="s">
        <v>333</v>
      </c>
      <c r="J1458" s="3"/>
      <c r="K1458" s="3" t="s">
        <v>334</v>
      </c>
      <c r="L1458" s="3">
        <v>1</v>
      </c>
      <c r="M1458" s="3"/>
      <c r="N1458" s="3"/>
      <c r="O1458" s="3"/>
      <c r="P1458" s="3"/>
      <c r="Q1458" s="3" t="s">
        <v>335</v>
      </c>
      <c r="R1458" s="3"/>
      <c r="S1458" s="3" t="str">
        <f>IF(H1458="","",$B$2&amp;G1458&amp;$B$2&amp;$B$1&amp;H1458)</f>
        <v/>
      </c>
      <c r="T1458" s="3" t="str">
        <f>IF(J1458="","",$B$2&amp;I1458&amp;$B$2&amp;$B$1&amp;J1458)</f>
        <v/>
      </c>
      <c r="U1458" s="3" t="str">
        <f>IF(L1458="","",$B$2&amp;K1458&amp;$B$2&amp;$B$1&amp;L1458)</f>
        <v>"BuffPower":1</v>
      </c>
      <c r="V1458" s="3" t="str">
        <f>IF(N1458="","",$B$2&amp;M1458&amp;$B$2&amp;$B$1&amp;N1458)</f>
        <v/>
      </c>
      <c r="W1458" s="3" t="str">
        <f>IF(P1458="","",$B$2&amp;O1458&amp;$B$2&amp;$B$1&amp;P1458)</f>
        <v/>
      </c>
      <c r="X1458" s="3" t="str">
        <f>IF(R1458="","",$B$2&amp;Q1458&amp;$B$2&amp;$B$1&amp;R1458)</f>
        <v/>
      </c>
      <c r="Y1458" s="3" t="str">
        <f t="shared" si="439"/>
        <v>{"BuffPower":1}</v>
      </c>
      <c r="Z1458" s="11" t="s">
        <v>336</v>
      </c>
      <c r="AA1458" s="11" t="str">
        <f t="shared" si="453"/>
        <v/>
      </c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 t="str">
        <f t="shared" si="440"/>
        <v/>
      </c>
      <c r="BQ1458" s="11" t="str">
        <f t="shared" si="452"/>
        <v/>
      </c>
      <c r="BR1458" s="1">
        <f t="shared" si="443"/>
        <v>7</v>
      </c>
      <c r="BS1458" s="1">
        <f t="shared" si="444"/>
        <v>703</v>
      </c>
      <c r="BT1458" s="1">
        <f>COUNTIF($BS$10:BS1458,601)</f>
        <v>31</v>
      </c>
      <c r="BU1458" s="1">
        <f t="shared" si="445"/>
        <v>1</v>
      </c>
    </row>
    <row r="1459" spans="2:73">
      <c r="B1459" s="1" t="str">
        <f t="shared" si="441"/>
        <v>SkillDescBrief4101107</v>
      </c>
      <c r="C1459" s="1" t="str">
        <f t="shared" si="442"/>
        <v>SkillDescDetail410110704</v>
      </c>
      <c r="D1459" s="3">
        <v>410110704</v>
      </c>
      <c r="E1459" s="3">
        <v>4101107</v>
      </c>
      <c r="F1459" s="3">
        <v>4</v>
      </c>
      <c r="G1459" s="3" t="s">
        <v>332</v>
      </c>
      <c r="H1459" s="3"/>
      <c r="I1459" s="3" t="s">
        <v>333</v>
      </c>
      <c r="J1459" s="3"/>
      <c r="K1459" s="3" t="s">
        <v>334</v>
      </c>
      <c r="L1459" s="3">
        <v>1</v>
      </c>
      <c r="M1459" s="3"/>
      <c r="N1459" s="3"/>
      <c r="O1459" s="3"/>
      <c r="P1459" s="3"/>
      <c r="Q1459" s="3" t="s">
        <v>335</v>
      </c>
      <c r="R1459" s="3"/>
      <c r="S1459" s="3" t="str">
        <f>IF(H1459="","",$B$2&amp;G1459&amp;$B$2&amp;$B$1&amp;H1459)</f>
        <v/>
      </c>
      <c r="T1459" s="3" t="str">
        <f>IF(J1459="","",$B$2&amp;I1459&amp;$B$2&amp;$B$1&amp;J1459)</f>
        <v/>
      </c>
      <c r="U1459" s="3" t="str">
        <f>IF(L1459="","",$B$2&amp;K1459&amp;$B$2&amp;$B$1&amp;L1459)</f>
        <v>"BuffPower":1</v>
      </c>
      <c r="V1459" s="3" t="str">
        <f>IF(N1459="","",$B$2&amp;M1459&amp;$B$2&amp;$B$1&amp;N1459)</f>
        <v/>
      </c>
      <c r="W1459" s="3" t="str">
        <f>IF(P1459="","",$B$2&amp;O1459&amp;$B$2&amp;$B$1&amp;P1459)</f>
        <v/>
      </c>
      <c r="X1459" s="3" t="str">
        <f>IF(R1459="","",$B$2&amp;Q1459&amp;$B$2&amp;$B$1&amp;R1459)</f>
        <v/>
      </c>
      <c r="Y1459" s="3" t="str">
        <f t="shared" si="439"/>
        <v>{"BuffPower":1}</v>
      </c>
      <c r="Z1459" s="11" t="s">
        <v>336</v>
      </c>
      <c r="AA1459" s="11" t="str">
        <f t="shared" si="453"/>
        <v/>
      </c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 t="str">
        <f t="shared" si="440"/>
        <v/>
      </c>
      <c r="BQ1459" s="11" t="str">
        <f t="shared" si="452"/>
        <v/>
      </c>
      <c r="BR1459" s="1">
        <f t="shared" si="443"/>
        <v>7</v>
      </c>
      <c r="BS1459" s="1">
        <f t="shared" si="444"/>
        <v>704</v>
      </c>
      <c r="BT1459" s="1">
        <f>COUNTIF($BS$10:BS1459,601)</f>
        <v>31</v>
      </c>
      <c r="BU1459" s="1">
        <f t="shared" si="445"/>
        <v>1</v>
      </c>
    </row>
    <row r="1460" spans="2:73">
      <c r="B1460" s="1" t="str">
        <f t="shared" si="441"/>
        <v>SkillDescBrief4101107</v>
      </c>
      <c r="C1460" s="1" t="str">
        <f t="shared" si="442"/>
        <v>SkillDescDetail410110705</v>
      </c>
      <c r="D1460" s="3">
        <v>410110705</v>
      </c>
      <c r="E1460" s="3">
        <v>4101107</v>
      </c>
      <c r="F1460" s="3">
        <v>5</v>
      </c>
      <c r="G1460" s="3" t="s">
        <v>332</v>
      </c>
      <c r="H1460" s="3"/>
      <c r="I1460" s="3" t="s">
        <v>333</v>
      </c>
      <c r="J1460" s="3"/>
      <c r="K1460" s="3" t="s">
        <v>334</v>
      </c>
      <c r="L1460" s="3">
        <v>1</v>
      </c>
      <c r="M1460" s="3"/>
      <c r="N1460" s="3"/>
      <c r="O1460" s="3"/>
      <c r="P1460" s="3"/>
      <c r="Q1460" s="3" t="s">
        <v>335</v>
      </c>
      <c r="R1460" s="3"/>
      <c r="S1460" s="3" t="str">
        <f>IF(H1460="","",$B$2&amp;G1460&amp;$B$2&amp;$B$1&amp;H1460)</f>
        <v/>
      </c>
      <c r="T1460" s="3" t="str">
        <f>IF(J1460="","",$B$2&amp;I1460&amp;$B$2&amp;$B$1&amp;J1460)</f>
        <v/>
      </c>
      <c r="U1460" s="3" t="str">
        <f>IF(L1460="","",$B$2&amp;K1460&amp;$B$2&amp;$B$1&amp;L1460)</f>
        <v>"BuffPower":1</v>
      </c>
      <c r="V1460" s="3" t="str">
        <f>IF(N1460="","",$B$2&amp;M1460&amp;$B$2&amp;$B$1&amp;N1460)</f>
        <v/>
      </c>
      <c r="W1460" s="3" t="str">
        <f>IF(P1460="","",$B$2&amp;O1460&amp;$B$2&amp;$B$1&amp;P1460)</f>
        <v/>
      </c>
      <c r="X1460" s="3" t="str">
        <f>IF(R1460="","",$B$2&amp;Q1460&amp;$B$2&amp;$B$1&amp;R1460)</f>
        <v/>
      </c>
      <c r="Y1460" s="3" t="str">
        <f t="shared" si="439"/>
        <v>{"BuffPower":1}</v>
      </c>
      <c r="Z1460" s="11" t="s">
        <v>336</v>
      </c>
      <c r="AA1460" s="11" t="str">
        <f t="shared" si="453"/>
        <v/>
      </c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 t="str">
        <f t="shared" si="440"/>
        <v/>
      </c>
      <c r="BQ1460" s="11" t="str">
        <f t="shared" si="452"/>
        <v/>
      </c>
      <c r="BR1460" s="1">
        <f t="shared" si="443"/>
        <v>7</v>
      </c>
      <c r="BS1460" s="1">
        <f t="shared" si="444"/>
        <v>705</v>
      </c>
      <c r="BT1460" s="1">
        <f>COUNTIF($BS$10:BS1460,601)</f>
        <v>31</v>
      </c>
      <c r="BU1460" s="1">
        <f t="shared" si="445"/>
        <v>1</v>
      </c>
    </row>
    <row r="1461" spans="2:73">
      <c r="B1461" s="1" t="str">
        <f t="shared" si="441"/>
        <v>SkillDescBrief// 普攻-破</v>
      </c>
      <c r="C1461" s="1" t="str">
        <f t="shared" si="442"/>
        <v>SkillDescDetail// 普攻-破碎护盾</v>
      </c>
      <c r="D1461" s="7" t="s">
        <v>742</v>
      </c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 t="str">
        <f t="shared" si="439"/>
        <v/>
      </c>
      <c r="Z1461" s="10" t="s">
        <v>336</v>
      </c>
      <c r="AA1461" s="10" t="str">
        <f t="shared" si="453"/>
        <v/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 t="str">
        <f t="shared" si="440"/>
        <v/>
      </c>
      <c r="BQ1461" s="10" t="str">
        <f t="shared" si="452"/>
        <v/>
      </c>
      <c r="BR1461" s="1">
        <f t="shared" si="443"/>
        <v>0</v>
      </c>
      <c r="BS1461" s="1">
        <f t="shared" si="444"/>
        <v>0</v>
      </c>
      <c r="BT1461" s="1">
        <f>COUNTIF($BS$10:BS1461,601)</f>
        <v>31</v>
      </c>
      <c r="BU1461" s="1">
        <f t="shared" si="445"/>
        <v>1</v>
      </c>
    </row>
    <row r="1462" spans="2:73">
      <c r="B1462" s="1" t="str">
        <f t="shared" si="441"/>
        <v>SkillDescBrief4101108</v>
      </c>
      <c r="C1462" s="1" t="str">
        <f t="shared" si="442"/>
        <v>SkillDescDetail410110801</v>
      </c>
      <c r="D1462" s="3">
        <v>410110801</v>
      </c>
      <c r="E1462" s="3">
        <v>4101108</v>
      </c>
      <c r="F1462" s="3">
        <v>1</v>
      </c>
      <c r="G1462" s="3" t="s">
        <v>332</v>
      </c>
      <c r="H1462" s="3"/>
      <c r="I1462" s="3" t="s">
        <v>333</v>
      </c>
      <c r="J1462" s="3"/>
      <c r="K1462" s="3" t="s">
        <v>334</v>
      </c>
      <c r="L1462" s="3"/>
      <c r="M1462" s="3"/>
      <c r="N1462" s="3"/>
      <c r="O1462" s="3"/>
      <c r="P1462" s="3"/>
      <c r="Q1462" s="3" t="s">
        <v>335</v>
      </c>
      <c r="R1462" s="3"/>
      <c r="S1462" s="3" t="str">
        <f>IF(H1462="","",$B$2&amp;G1462&amp;$B$2&amp;$B$1&amp;H1462)</f>
        <v/>
      </c>
      <c r="T1462" s="3" t="str">
        <f>IF(J1462="","",$B$2&amp;I1462&amp;$B$2&amp;$B$1&amp;J1462)</f>
        <v/>
      </c>
      <c r="U1462" s="3" t="str">
        <f>IF(L1462="","",$B$2&amp;K1462&amp;$B$2&amp;$B$1&amp;L1462)</f>
        <v/>
      </c>
      <c r="V1462" s="3" t="str">
        <f>IF(N1462="","",$B$2&amp;M1462&amp;$B$2&amp;$B$1&amp;N1462)</f>
        <v/>
      </c>
      <c r="W1462" s="3" t="str">
        <f>IF(P1462="","",$B$2&amp;O1462&amp;$B$2&amp;$B$1&amp;P1462)</f>
        <v/>
      </c>
      <c r="X1462" s="3" t="str">
        <f>IF(R1462="","",$B$2&amp;Q1462&amp;$B$2&amp;$B$1&amp;R1462)</f>
        <v/>
      </c>
      <c r="Y1462" s="3" t="str">
        <f t="shared" si="439"/>
        <v>{}</v>
      </c>
      <c r="Z1462" s="11" t="s">
        <v>336</v>
      </c>
      <c r="AA1462" s="11" t="str">
        <f t="shared" si="453"/>
        <v/>
      </c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 t="str">
        <f t="shared" si="440"/>
        <v/>
      </c>
      <c r="BQ1462" s="11" t="str">
        <f t="shared" si="452"/>
        <v/>
      </c>
      <c r="BR1462" s="1">
        <f t="shared" si="443"/>
        <v>8</v>
      </c>
      <c r="BS1462" s="1">
        <f t="shared" si="444"/>
        <v>801</v>
      </c>
      <c r="BT1462" s="1">
        <f>COUNTIF($BS$10:BS1462,601)</f>
        <v>31</v>
      </c>
      <c r="BU1462" s="1">
        <f t="shared" si="445"/>
        <v>1</v>
      </c>
    </row>
    <row r="1463" spans="2:73">
      <c r="B1463" s="1" t="str">
        <f t="shared" si="441"/>
        <v>SkillDescBrief4101108</v>
      </c>
      <c r="C1463" s="1" t="str">
        <f t="shared" si="442"/>
        <v>SkillDescDetail410110802</v>
      </c>
      <c r="D1463" s="3">
        <v>410110802</v>
      </c>
      <c r="E1463" s="3">
        <v>4101108</v>
      </c>
      <c r="F1463" s="3">
        <v>2</v>
      </c>
      <c r="G1463" s="3" t="s">
        <v>332</v>
      </c>
      <c r="H1463" s="3"/>
      <c r="I1463" s="3" t="s">
        <v>333</v>
      </c>
      <c r="J1463" s="3"/>
      <c r="K1463" s="3" t="s">
        <v>334</v>
      </c>
      <c r="L1463" s="3"/>
      <c r="M1463" s="3"/>
      <c r="N1463" s="3"/>
      <c r="O1463" s="3"/>
      <c r="P1463" s="3"/>
      <c r="Q1463" s="3" t="s">
        <v>335</v>
      </c>
      <c r="R1463" s="3"/>
      <c r="S1463" s="3" t="str">
        <f>IF(H1463="","",$B$2&amp;G1463&amp;$B$2&amp;$B$1&amp;H1463)</f>
        <v/>
      </c>
      <c r="T1463" s="3" t="str">
        <f>IF(J1463="","",$B$2&amp;I1463&amp;$B$2&amp;$B$1&amp;J1463)</f>
        <v/>
      </c>
      <c r="U1463" s="3" t="str">
        <f>IF(L1463="","",$B$2&amp;K1463&amp;$B$2&amp;$B$1&amp;L1463)</f>
        <v/>
      </c>
      <c r="V1463" s="3" t="str">
        <f>IF(N1463="","",$B$2&amp;M1463&amp;$B$2&amp;$B$1&amp;N1463)</f>
        <v/>
      </c>
      <c r="W1463" s="3" t="str">
        <f>IF(P1463="","",$B$2&amp;O1463&amp;$B$2&amp;$B$1&amp;P1463)</f>
        <v/>
      </c>
      <c r="X1463" s="3" t="str">
        <f>IF(R1463="","",$B$2&amp;Q1463&amp;$B$2&amp;$B$1&amp;R1463)</f>
        <v/>
      </c>
      <c r="Y1463" s="3" t="str">
        <f t="shared" si="439"/>
        <v>{}</v>
      </c>
      <c r="Z1463" s="11" t="s">
        <v>336</v>
      </c>
      <c r="AA1463" s="11" t="str">
        <f t="shared" si="453"/>
        <v/>
      </c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 t="str">
        <f t="shared" si="440"/>
        <v/>
      </c>
      <c r="BQ1463" s="11" t="str">
        <f t="shared" si="452"/>
        <v/>
      </c>
      <c r="BR1463" s="1">
        <f t="shared" si="443"/>
        <v>8</v>
      </c>
      <c r="BS1463" s="1">
        <f t="shared" si="444"/>
        <v>802</v>
      </c>
      <c r="BT1463" s="1">
        <f>COUNTIF($BS$10:BS1463,601)</f>
        <v>31</v>
      </c>
      <c r="BU1463" s="1">
        <f t="shared" si="445"/>
        <v>1</v>
      </c>
    </row>
    <row r="1464" spans="2:73">
      <c r="B1464" s="1" t="str">
        <f t="shared" si="441"/>
        <v>SkillDescBrief4101108</v>
      </c>
      <c r="C1464" s="1" t="str">
        <f t="shared" si="442"/>
        <v>SkillDescDetail410110803</v>
      </c>
      <c r="D1464" s="3">
        <v>410110803</v>
      </c>
      <c r="E1464" s="3">
        <v>4101108</v>
      </c>
      <c r="F1464" s="3">
        <v>3</v>
      </c>
      <c r="G1464" s="3" t="s">
        <v>332</v>
      </c>
      <c r="H1464" s="3"/>
      <c r="I1464" s="3" t="s">
        <v>333</v>
      </c>
      <c r="J1464" s="3"/>
      <c r="K1464" s="3" t="s">
        <v>334</v>
      </c>
      <c r="L1464" s="3"/>
      <c r="M1464" s="3"/>
      <c r="N1464" s="3"/>
      <c r="O1464" s="3"/>
      <c r="P1464" s="3"/>
      <c r="Q1464" s="3" t="s">
        <v>335</v>
      </c>
      <c r="R1464" s="3"/>
      <c r="S1464" s="3" t="str">
        <f>IF(H1464="","",$B$2&amp;G1464&amp;$B$2&amp;$B$1&amp;H1464)</f>
        <v/>
      </c>
      <c r="T1464" s="3" t="str">
        <f>IF(J1464="","",$B$2&amp;I1464&amp;$B$2&amp;$B$1&amp;J1464)</f>
        <v/>
      </c>
      <c r="U1464" s="3" t="str">
        <f>IF(L1464="","",$B$2&amp;K1464&amp;$B$2&amp;$B$1&amp;L1464)</f>
        <v/>
      </c>
      <c r="V1464" s="3" t="str">
        <f>IF(N1464="","",$B$2&amp;M1464&amp;$B$2&amp;$B$1&amp;N1464)</f>
        <v/>
      </c>
      <c r="W1464" s="3" t="str">
        <f>IF(P1464="","",$B$2&amp;O1464&amp;$B$2&amp;$B$1&amp;P1464)</f>
        <v/>
      </c>
      <c r="X1464" s="3" t="str">
        <f>IF(R1464="","",$B$2&amp;Q1464&amp;$B$2&amp;$B$1&amp;R1464)</f>
        <v/>
      </c>
      <c r="Y1464" s="3" t="str">
        <f t="shared" si="439"/>
        <v>{}</v>
      </c>
      <c r="Z1464" s="11" t="s">
        <v>336</v>
      </c>
      <c r="AA1464" s="11" t="str">
        <f t="shared" si="453"/>
        <v/>
      </c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 t="str">
        <f t="shared" si="440"/>
        <v/>
      </c>
      <c r="BQ1464" s="11" t="str">
        <f t="shared" si="452"/>
        <v/>
      </c>
      <c r="BR1464" s="1">
        <f t="shared" si="443"/>
        <v>8</v>
      </c>
      <c r="BS1464" s="1">
        <f t="shared" si="444"/>
        <v>803</v>
      </c>
      <c r="BT1464" s="1">
        <f>COUNTIF($BS$10:BS1464,601)</f>
        <v>31</v>
      </c>
      <c r="BU1464" s="1">
        <f t="shared" si="445"/>
        <v>1</v>
      </c>
    </row>
    <row r="1465" spans="2:73">
      <c r="B1465" s="1" t="str">
        <f t="shared" si="441"/>
        <v>SkillDescBrief4101108</v>
      </c>
      <c r="C1465" s="1" t="str">
        <f t="shared" si="442"/>
        <v>SkillDescDetail410110804</v>
      </c>
      <c r="D1465" s="3">
        <v>410110804</v>
      </c>
      <c r="E1465" s="3">
        <v>4101108</v>
      </c>
      <c r="F1465" s="3">
        <v>4</v>
      </c>
      <c r="G1465" s="3" t="s">
        <v>332</v>
      </c>
      <c r="H1465" s="3"/>
      <c r="I1465" s="3" t="s">
        <v>333</v>
      </c>
      <c r="J1465" s="3"/>
      <c r="K1465" s="3" t="s">
        <v>334</v>
      </c>
      <c r="L1465" s="3"/>
      <c r="M1465" s="3"/>
      <c r="N1465" s="3"/>
      <c r="O1465" s="3"/>
      <c r="P1465" s="3"/>
      <c r="Q1465" s="3" t="s">
        <v>335</v>
      </c>
      <c r="R1465" s="3"/>
      <c r="S1465" s="3" t="str">
        <f>IF(H1465="","",$B$2&amp;G1465&amp;$B$2&amp;$B$1&amp;H1465)</f>
        <v/>
      </c>
      <c r="T1465" s="3" t="str">
        <f>IF(J1465="","",$B$2&amp;I1465&amp;$B$2&amp;$B$1&amp;J1465)</f>
        <v/>
      </c>
      <c r="U1465" s="3" t="str">
        <f>IF(L1465="","",$B$2&amp;K1465&amp;$B$2&amp;$B$1&amp;L1465)</f>
        <v/>
      </c>
      <c r="V1465" s="3" t="str">
        <f>IF(N1465="","",$B$2&amp;M1465&amp;$B$2&amp;$B$1&amp;N1465)</f>
        <v/>
      </c>
      <c r="W1465" s="3" t="str">
        <f>IF(P1465="","",$B$2&amp;O1465&amp;$B$2&amp;$B$1&amp;P1465)</f>
        <v/>
      </c>
      <c r="X1465" s="3" t="str">
        <f>IF(R1465="","",$B$2&amp;Q1465&amp;$B$2&amp;$B$1&amp;R1465)</f>
        <v/>
      </c>
      <c r="Y1465" s="3" t="str">
        <f t="shared" si="439"/>
        <v>{}</v>
      </c>
      <c r="Z1465" s="11" t="s">
        <v>336</v>
      </c>
      <c r="AA1465" s="11" t="str">
        <f t="shared" si="453"/>
        <v/>
      </c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 t="str">
        <f t="shared" si="440"/>
        <v/>
      </c>
      <c r="BQ1465" s="11" t="str">
        <f t="shared" si="452"/>
        <v/>
      </c>
      <c r="BR1465" s="1">
        <f t="shared" si="443"/>
        <v>8</v>
      </c>
      <c r="BS1465" s="1">
        <f t="shared" si="444"/>
        <v>804</v>
      </c>
      <c r="BT1465" s="1">
        <f>COUNTIF($BS$10:BS1465,601)</f>
        <v>31</v>
      </c>
      <c r="BU1465" s="1">
        <f t="shared" si="445"/>
        <v>1</v>
      </c>
    </row>
    <row r="1466" spans="2:73">
      <c r="B1466" s="1" t="str">
        <f t="shared" si="441"/>
        <v>SkillDescBrief4101108</v>
      </c>
      <c r="C1466" s="1" t="str">
        <f t="shared" si="442"/>
        <v>SkillDescDetail410110805</v>
      </c>
      <c r="D1466" s="3">
        <v>410110805</v>
      </c>
      <c r="E1466" s="3">
        <v>4101108</v>
      </c>
      <c r="F1466" s="3">
        <v>5</v>
      </c>
      <c r="G1466" s="3" t="s">
        <v>332</v>
      </c>
      <c r="H1466" s="3"/>
      <c r="I1466" s="3" t="s">
        <v>333</v>
      </c>
      <c r="J1466" s="3"/>
      <c r="K1466" s="3" t="s">
        <v>334</v>
      </c>
      <c r="L1466" s="3"/>
      <c r="M1466" s="3"/>
      <c r="N1466" s="3"/>
      <c r="O1466" s="3"/>
      <c r="P1466" s="3"/>
      <c r="Q1466" s="3" t="s">
        <v>335</v>
      </c>
      <c r="R1466" s="3"/>
      <c r="S1466" s="3" t="str">
        <f>IF(H1466="","",$B$2&amp;G1466&amp;$B$2&amp;$B$1&amp;H1466)</f>
        <v/>
      </c>
      <c r="T1466" s="3" t="str">
        <f>IF(J1466="","",$B$2&amp;I1466&amp;$B$2&amp;$B$1&amp;J1466)</f>
        <v/>
      </c>
      <c r="U1466" s="3" t="str">
        <f>IF(L1466="","",$B$2&amp;K1466&amp;$B$2&amp;$B$1&amp;L1466)</f>
        <v/>
      </c>
      <c r="V1466" s="3" t="str">
        <f>IF(N1466="","",$B$2&amp;M1466&amp;$B$2&amp;$B$1&amp;N1466)</f>
        <v/>
      </c>
      <c r="W1466" s="3" t="str">
        <f>IF(P1466="","",$B$2&amp;O1466&amp;$B$2&amp;$B$1&amp;P1466)</f>
        <v/>
      </c>
      <c r="X1466" s="3" t="str">
        <f>IF(R1466="","",$B$2&amp;Q1466&amp;$B$2&amp;$B$1&amp;R1466)</f>
        <v/>
      </c>
      <c r="Y1466" s="3" t="str">
        <f t="shared" si="439"/>
        <v>{}</v>
      </c>
      <c r="Z1466" s="11" t="s">
        <v>336</v>
      </c>
      <c r="AA1466" s="11" t="str">
        <f t="shared" si="453"/>
        <v/>
      </c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 t="str">
        <f t="shared" si="440"/>
        <v/>
      </c>
      <c r="BQ1466" s="11" t="str">
        <f t="shared" si="452"/>
        <v/>
      </c>
      <c r="BR1466" s="1">
        <f t="shared" si="443"/>
        <v>8</v>
      </c>
      <c r="BS1466" s="1">
        <f t="shared" si="444"/>
        <v>805</v>
      </c>
      <c r="BT1466" s="1">
        <f>COUNTIF($BS$10:BS1466,601)</f>
        <v>31</v>
      </c>
      <c r="BU1466" s="1">
        <f t="shared" si="445"/>
        <v>1</v>
      </c>
    </row>
    <row r="1467" spans="2:73">
      <c r="B1467" s="1" t="str">
        <f t="shared" si="441"/>
        <v>SkillDescBrief// 普攻-碎</v>
      </c>
      <c r="C1467" s="1" t="str">
        <f t="shared" si="442"/>
        <v>SkillDescDetail// 普攻-碎盾-添加触发器</v>
      </c>
      <c r="D1467" s="7" t="s">
        <v>743</v>
      </c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 t="str">
        <f t="shared" si="439"/>
        <v/>
      </c>
      <c r="Z1467" s="10" t="s">
        <v>336</v>
      </c>
      <c r="AA1467" s="10" t="str">
        <f t="shared" si="453"/>
        <v/>
      </c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 t="str">
        <f t="shared" si="440"/>
        <v/>
      </c>
      <c r="BQ1467" s="10" t="str">
        <f t="shared" si="452"/>
        <v/>
      </c>
      <c r="BR1467" s="1">
        <f t="shared" si="443"/>
        <v>0</v>
      </c>
      <c r="BS1467" s="1">
        <f t="shared" si="444"/>
        <v>0</v>
      </c>
      <c r="BT1467" s="1">
        <f>COUNTIF($BS$10:BS1467,601)</f>
        <v>31</v>
      </c>
      <c r="BU1467" s="1">
        <f t="shared" si="445"/>
        <v>1</v>
      </c>
    </row>
    <row r="1468" spans="2:73">
      <c r="B1468" s="1" t="str">
        <f t="shared" si="441"/>
        <v>SkillDescBrief4101109</v>
      </c>
      <c r="C1468" s="1" t="str">
        <f t="shared" si="442"/>
        <v>SkillDescDetail410110901</v>
      </c>
      <c r="D1468" s="3">
        <v>410110901</v>
      </c>
      <c r="E1468" s="3">
        <v>4101109</v>
      </c>
      <c r="F1468" s="3">
        <v>1</v>
      </c>
      <c r="G1468" s="3" t="s">
        <v>332</v>
      </c>
      <c r="H1468" s="3"/>
      <c r="I1468" s="3" t="s">
        <v>333</v>
      </c>
      <c r="J1468" s="3"/>
      <c r="K1468" s="3" t="s">
        <v>334</v>
      </c>
      <c r="L1468" s="3"/>
      <c r="M1468" s="3"/>
      <c r="N1468" s="3"/>
      <c r="O1468" s="3"/>
      <c r="P1468" s="3"/>
      <c r="Q1468" s="3" t="s">
        <v>335</v>
      </c>
      <c r="R1468" s="3"/>
      <c r="S1468" s="3" t="str">
        <f>IF(H1468="","",$B$2&amp;G1468&amp;$B$2&amp;$B$1&amp;H1468)</f>
        <v/>
      </c>
      <c r="T1468" s="3" t="str">
        <f>IF(J1468="","",$B$2&amp;I1468&amp;$B$2&amp;$B$1&amp;J1468)</f>
        <v/>
      </c>
      <c r="U1468" s="3" t="str">
        <f>IF(L1468="","",$B$2&amp;K1468&amp;$B$2&amp;$B$1&amp;L1468)</f>
        <v/>
      </c>
      <c r="V1468" s="3" t="str">
        <f>IF(N1468="","",$B$2&amp;M1468&amp;$B$2&amp;$B$1&amp;N1468)</f>
        <v/>
      </c>
      <c r="W1468" s="3" t="str">
        <f>IF(P1468="","",$B$2&amp;O1468&amp;$B$2&amp;$B$1&amp;P1468)</f>
        <v/>
      </c>
      <c r="X1468" s="3" t="str">
        <f>IF(R1468="","",$B$2&amp;Q1468&amp;$B$2&amp;$B$1&amp;R1468)</f>
        <v/>
      </c>
      <c r="Y1468" s="3" t="str">
        <f t="shared" si="439"/>
        <v>{}</v>
      </c>
      <c r="Z1468" s="11" t="s">
        <v>336</v>
      </c>
      <c r="AA1468" s="11" t="str">
        <f t="shared" si="453"/>
        <v/>
      </c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 t="str">
        <f t="shared" si="440"/>
        <v/>
      </c>
      <c r="BQ1468" s="11" t="str">
        <f t="shared" si="452"/>
        <v/>
      </c>
      <c r="BR1468" s="1">
        <f t="shared" si="443"/>
        <v>9</v>
      </c>
      <c r="BS1468" s="1">
        <f t="shared" si="444"/>
        <v>901</v>
      </c>
      <c r="BT1468" s="1">
        <f>COUNTIF($BS$10:BS1468,601)</f>
        <v>31</v>
      </c>
      <c r="BU1468" s="1">
        <f t="shared" si="445"/>
        <v>1</v>
      </c>
    </row>
    <row r="1469" spans="2:73">
      <c r="B1469" s="1" t="str">
        <f t="shared" si="441"/>
        <v>SkillDescBrief4101109</v>
      </c>
      <c r="C1469" s="1" t="str">
        <f t="shared" si="442"/>
        <v>SkillDescDetail410110902</v>
      </c>
      <c r="D1469" s="3">
        <v>410110902</v>
      </c>
      <c r="E1469" s="3">
        <v>4101109</v>
      </c>
      <c r="F1469" s="3">
        <v>2</v>
      </c>
      <c r="G1469" s="3" t="s">
        <v>332</v>
      </c>
      <c r="H1469" s="3"/>
      <c r="I1469" s="3" t="s">
        <v>333</v>
      </c>
      <c r="J1469" s="3"/>
      <c r="K1469" s="3" t="s">
        <v>334</v>
      </c>
      <c r="L1469" s="3"/>
      <c r="M1469" s="3"/>
      <c r="N1469" s="3"/>
      <c r="O1469" s="3"/>
      <c r="P1469" s="3"/>
      <c r="Q1469" s="3" t="s">
        <v>335</v>
      </c>
      <c r="R1469" s="3"/>
      <c r="S1469" s="3" t="str">
        <f>IF(H1469="","",$B$2&amp;G1469&amp;$B$2&amp;$B$1&amp;H1469)</f>
        <v/>
      </c>
      <c r="T1469" s="3" t="str">
        <f>IF(J1469="","",$B$2&amp;I1469&amp;$B$2&amp;$B$1&amp;J1469)</f>
        <v/>
      </c>
      <c r="U1469" s="3" t="str">
        <f>IF(L1469="","",$B$2&amp;K1469&amp;$B$2&amp;$B$1&amp;L1469)</f>
        <v/>
      </c>
      <c r="V1469" s="3" t="str">
        <f>IF(N1469="","",$B$2&amp;M1469&amp;$B$2&amp;$B$1&amp;N1469)</f>
        <v/>
      </c>
      <c r="W1469" s="3" t="str">
        <f>IF(P1469="","",$B$2&amp;O1469&amp;$B$2&amp;$B$1&amp;P1469)</f>
        <v/>
      </c>
      <c r="X1469" s="3" t="str">
        <f>IF(R1469="","",$B$2&amp;Q1469&amp;$B$2&amp;$B$1&amp;R1469)</f>
        <v/>
      </c>
      <c r="Y1469" s="3" t="str">
        <f t="shared" si="439"/>
        <v>{}</v>
      </c>
      <c r="Z1469" s="11" t="s">
        <v>336</v>
      </c>
      <c r="AA1469" s="11" t="str">
        <f t="shared" si="453"/>
        <v/>
      </c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 t="str">
        <f t="shared" si="440"/>
        <v/>
      </c>
      <c r="BQ1469" s="11" t="str">
        <f t="shared" si="452"/>
        <v/>
      </c>
      <c r="BR1469" s="1">
        <f t="shared" si="443"/>
        <v>9</v>
      </c>
      <c r="BS1469" s="1">
        <f t="shared" si="444"/>
        <v>902</v>
      </c>
      <c r="BT1469" s="1">
        <f>COUNTIF($BS$10:BS1469,601)</f>
        <v>31</v>
      </c>
      <c r="BU1469" s="1">
        <f t="shared" si="445"/>
        <v>1</v>
      </c>
    </row>
    <row r="1470" spans="2:73">
      <c r="B1470" s="1" t="str">
        <f t="shared" si="441"/>
        <v>SkillDescBrief4101109</v>
      </c>
      <c r="C1470" s="1" t="str">
        <f t="shared" si="442"/>
        <v>SkillDescDetail410110903</v>
      </c>
      <c r="D1470" s="3">
        <v>410110903</v>
      </c>
      <c r="E1470" s="3">
        <v>4101109</v>
      </c>
      <c r="F1470" s="3">
        <v>3</v>
      </c>
      <c r="G1470" s="3" t="s">
        <v>332</v>
      </c>
      <c r="H1470" s="3"/>
      <c r="I1470" s="3" t="s">
        <v>333</v>
      </c>
      <c r="J1470" s="3"/>
      <c r="K1470" s="3" t="s">
        <v>334</v>
      </c>
      <c r="L1470" s="3"/>
      <c r="M1470" s="3"/>
      <c r="N1470" s="3"/>
      <c r="O1470" s="3"/>
      <c r="P1470" s="3"/>
      <c r="Q1470" s="3" t="s">
        <v>335</v>
      </c>
      <c r="R1470" s="3"/>
      <c r="S1470" s="3" t="str">
        <f>IF(H1470="","",$B$2&amp;G1470&amp;$B$2&amp;$B$1&amp;H1470)</f>
        <v/>
      </c>
      <c r="T1470" s="3" t="str">
        <f>IF(J1470="","",$B$2&amp;I1470&amp;$B$2&amp;$B$1&amp;J1470)</f>
        <v/>
      </c>
      <c r="U1470" s="3" t="str">
        <f>IF(L1470="","",$B$2&amp;K1470&amp;$B$2&amp;$B$1&amp;L1470)</f>
        <v/>
      </c>
      <c r="V1470" s="3" t="str">
        <f>IF(N1470="","",$B$2&amp;M1470&amp;$B$2&amp;$B$1&amp;N1470)</f>
        <v/>
      </c>
      <c r="W1470" s="3" t="str">
        <f>IF(P1470="","",$B$2&amp;O1470&amp;$B$2&amp;$B$1&amp;P1470)</f>
        <v/>
      </c>
      <c r="X1470" s="3" t="str">
        <f>IF(R1470="","",$B$2&amp;Q1470&amp;$B$2&amp;$B$1&amp;R1470)</f>
        <v/>
      </c>
      <c r="Y1470" s="3" t="str">
        <f t="shared" si="439"/>
        <v>{}</v>
      </c>
      <c r="Z1470" s="11" t="s">
        <v>336</v>
      </c>
      <c r="AA1470" s="11" t="str">
        <f t="shared" si="453"/>
        <v/>
      </c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 t="str">
        <f t="shared" si="440"/>
        <v/>
      </c>
      <c r="BQ1470" s="11" t="str">
        <f t="shared" si="452"/>
        <v/>
      </c>
      <c r="BR1470" s="1">
        <f t="shared" si="443"/>
        <v>9</v>
      </c>
      <c r="BS1470" s="1">
        <f t="shared" si="444"/>
        <v>903</v>
      </c>
      <c r="BT1470" s="1">
        <f>COUNTIF($BS$10:BS1470,601)</f>
        <v>31</v>
      </c>
      <c r="BU1470" s="1">
        <f t="shared" si="445"/>
        <v>1</v>
      </c>
    </row>
    <row r="1471" spans="2:73">
      <c r="B1471" s="1" t="str">
        <f t="shared" si="441"/>
        <v>SkillDescBrief4101109</v>
      </c>
      <c r="C1471" s="1" t="str">
        <f t="shared" si="442"/>
        <v>SkillDescDetail410110904</v>
      </c>
      <c r="D1471" s="3">
        <v>410110904</v>
      </c>
      <c r="E1471" s="3">
        <v>4101109</v>
      </c>
      <c r="F1471" s="3">
        <v>4</v>
      </c>
      <c r="G1471" s="3" t="s">
        <v>332</v>
      </c>
      <c r="H1471" s="3"/>
      <c r="I1471" s="3" t="s">
        <v>333</v>
      </c>
      <c r="J1471" s="3"/>
      <c r="K1471" s="3" t="s">
        <v>334</v>
      </c>
      <c r="L1471" s="3"/>
      <c r="M1471" s="3"/>
      <c r="N1471" s="3"/>
      <c r="O1471" s="3"/>
      <c r="P1471" s="3"/>
      <c r="Q1471" s="3" t="s">
        <v>335</v>
      </c>
      <c r="R1471" s="3"/>
      <c r="S1471" s="3" t="str">
        <f>IF(H1471="","",$B$2&amp;G1471&amp;$B$2&amp;$B$1&amp;H1471)</f>
        <v/>
      </c>
      <c r="T1471" s="3" t="str">
        <f>IF(J1471="","",$B$2&amp;I1471&amp;$B$2&amp;$B$1&amp;J1471)</f>
        <v/>
      </c>
      <c r="U1471" s="3" t="str">
        <f>IF(L1471="","",$B$2&amp;K1471&amp;$B$2&amp;$B$1&amp;L1471)</f>
        <v/>
      </c>
      <c r="V1471" s="3" t="str">
        <f>IF(N1471="","",$B$2&amp;M1471&amp;$B$2&amp;$B$1&amp;N1471)</f>
        <v/>
      </c>
      <c r="W1471" s="3" t="str">
        <f>IF(P1471="","",$B$2&amp;O1471&amp;$B$2&amp;$B$1&amp;P1471)</f>
        <v/>
      </c>
      <c r="X1471" s="3" t="str">
        <f>IF(R1471="","",$B$2&amp;Q1471&amp;$B$2&amp;$B$1&amp;R1471)</f>
        <v/>
      </c>
      <c r="Y1471" s="3" t="str">
        <f t="shared" si="439"/>
        <v>{}</v>
      </c>
      <c r="Z1471" s="11" t="s">
        <v>336</v>
      </c>
      <c r="AA1471" s="11" t="str">
        <f t="shared" si="453"/>
        <v/>
      </c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 t="str">
        <f t="shared" si="440"/>
        <v/>
      </c>
      <c r="BQ1471" s="11" t="str">
        <f t="shared" si="452"/>
        <v/>
      </c>
      <c r="BR1471" s="1">
        <f t="shared" si="443"/>
        <v>9</v>
      </c>
      <c r="BS1471" s="1">
        <f t="shared" si="444"/>
        <v>904</v>
      </c>
      <c r="BT1471" s="1">
        <f>COUNTIF($BS$10:BS1471,601)</f>
        <v>31</v>
      </c>
      <c r="BU1471" s="1">
        <f t="shared" si="445"/>
        <v>1</v>
      </c>
    </row>
    <row r="1472" spans="2:73">
      <c r="B1472" s="1" t="str">
        <f t="shared" si="441"/>
        <v>SkillDescBrief4101109</v>
      </c>
      <c r="C1472" s="1" t="str">
        <f t="shared" si="442"/>
        <v>SkillDescDetail410110905</v>
      </c>
      <c r="D1472" s="3">
        <v>410110905</v>
      </c>
      <c r="E1472" s="3">
        <v>4101109</v>
      </c>
      <c r="F1472" s="3">
        <v>5</v>
      </c>
      <c r="G1472" s="3" t="s">
        <v>332</v>
      </c>
      <c r="H1472" s="3"/>
      <c r="I1472" s="3" t="s">
        <v>333</v>
      </c>
      <c r="J1472" s="3"/>
      <c r="K1472" s="3" t="s">
        <v>334</v>
      </c>
      <c r="L1472" s="3"/>
      <c r="M1472" s="3"/>
      <c r="N1472" s="3"/>
      <c r="O1472" s="3"/>
      <c r="P1472" s="3"/>
      <c r="Q1472" s="3" t="s">
        <v>335</v>
      </c>
      <c r="R1472" s="3"/>
      <c r="S1472" s="3" t="str">
        <f>IF(H1472="","",$B$2&amp;G1472&amp;$B$2&amp;$B$1&amp;H1472)</f>
        <v/>
      </c>
      <c r="T1472" s="3" t="str">
        <f>IF(J1472="","",$B$2&amp;I1472&amp;$B$2&amp;$B$1&amp;J1472)</f>
        <v/>
      </c>
      <c r="U1472" s="3" t="str">
        <f>IF(L1472="","",$B$2&amp;K1472&amp;$B$2&amp;$B$1&amp;L1472)</f>
        <v/>
      </c>
      <c r="V1472" s="3" t="str">
        <f>IF(N1472="","",$B$2&amp;M1472&amp;$B$2&amp;$B$1&amp;N1472)</f>
        <v/>
      </c>
      <c r="W1472" s="3" t="str">
        <f>IF(P1472="","",$B$2&amp;O1472&amp;$B$2&amp;$B$1&amp;P1472)</f>
        <v/>
      </c>
      <c r="X1472" s="3" t="str">
        <f>IF(R1472="","",$B$2&amp;Q1472&amp;$B$2&amp;$B$1&amp;R1472)</f>
        <v/>
      </c>
      <c r="Y1472" s="3" t="str">
        <f t="shared" si="439"/>
        <v>{}</v>
      </c>
      <c r="Z1472" s="11" t="s">
        <v>336</v>
      </c>
      <c r="AA1472" s="11" t="str">
        <f t="shared" si="453"/>
        <v/>
      </c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 t="str">
        <f t="shared" si="440"/>
        <v/>
      </c>
      <c r="BQ1472" s="11" t="str">
        <f t="shared" si="452"/>
        <v/>
      </c>
      <c r="BR1472" s="1">
        <f t="shared" si="443"/>
        <v>9</v>
      </c>
      <c r="BS1472" s="1">
        <f t="shared" si="444"/>
        <v>905</v>
      </c>
      <c r="BT1472" s="1">
        <f>COUNTIF($BS$10:BS1472,601)</f>
        <v>31</v>
      </c>
      <c r="BU1472" s="1">
        <f t="shared" si="445"/>
        <v>1</v>
      </c>
    </row>
    <row r="1473" spans="2:73">
      <c r="B1473" s="1" t="str">
        <f t="shared" si="441"/>
        <v>SkillDescBrief// 能量步枪</v>
      </c>
      <c r="C1473" s="1" t="str">
        <f t="shared" si="442"/>
        <v>SkillDescDetail// 能量步枪</v>
      </c>
      <c r="D1473" s="7" t="s">
        <v>744</v>
      </c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 t="str">
        <f t="shared" si="439"/>
        <v/>
      </c>
      <c r="Z1473" s="10" t="s">
        <v>336</v>
      </c>
      <c r="AA1473" s="10" t="str">
        <f t="shared" si="453"/>
        <v/>
      </c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 t="str">
        <f t="shared" si="440"/>
        <v/>
      </c>
      <c r="BQ1473" s="10" t="str">
        <f t="shared" si="452"/>
        <v/>
      </c>
      <c r="BR1473" s="1">
        <f t="shared" si="443"/>
        <v>0</v>
      </c>
      <c r="BS1473" s="1">
        <f t="shared" si="444"/>
        <v>0</v>
      </c>
      <c r="BT1473" s="1">
        <f>COUNTIF($BS$10:BS1473,601)</f>
        <v>31</v>
      </c>
      <c r="BU1473" s="1">
        <f t="shared" si="445"/>
        <v>1</v>
      </c>
    </row>
    <row r="1474" spans="2:73">
      <c r="B1474" s="1" t="str">
        <f t="shared" si="441"/>
        <v>SkillDescBrief// 普攻</v>
      </c>
      <c r="C1474" s="1" t="str">
        <f t="shared" si="442"/>
        <v>SkillDescDetail// 普攻</v>
      </c>
      <c r="D1474" s="7" t="s">
        <v>331</v>
      </c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 t="str">
        <f t="shared" si="439"/>
        <v/>
      </c>
      <c r="Z1474" s="10" t="s">
        <v>336</v>
      </c>
      <c r="AA1474" s="10" t="str">
        <f t="shared" si="453"/>
        <v/>
      </c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 t="str">
        <f t="shared" si="440"/>
        <v/>
      </c>
      <c r="BQ1474" s="10" t="str">
        <f t="shared" si="452"/>
        <v/>
      </c>
      <c r="BR1474" s="1">
        <f t="shared" si="443"/>
        <v>0</v>
      </c>
      <c r="BS1474" s="1">
        <f t="shared" si="444"/>
        <v>0</v>
      </c>
      <c r="BT1474" s="1">
        <f>COUNTIF($BS$10:BS1474,601)</f>
        <v>31</v>
      </c>
      <c r="BU1474" s="1">
        <f t="shared" si="445"/>
        <v>1</v>
      </c>
    </row>
    <row r="1475" spans="2:73">
      <c r="B1475" s="1" t="str">
        <f t="shared" si="441"/>
        <v>SkillDescBrief4101201</v>
      </c>
      <c r="C1475" s="1" t="str">
        <f t="shared" si="442"/>
        <v>SkillDescDetail410120101</v>
      </c>
      <c r="D1475" s="3">
        <v>410120101</v>
      </c>
      <c r="E1475" s="3">
        <v>4101201</v>
      </c>
      <c r="F1475" s="3">
        <v>1</v>
      </c>
      <c r="G1475" s="3" t="s">
        <v>332</v>
      </c>
      <c r="H1475" s="3">
        <f ca="1">ROUND(_xlfn.XLOOKUP($F1475,$D$1:$D$5,$E$1:$E$5)*OFFSET(H1475,5-$F1475,0)/0.05,0)*0.05</f>
        <v>1.1</v>
      </c>
      <c r="I1475" s="3" t="s">
        <v>333</v>
      </c>
      <c r="J1475" s="3"/>
      <c r="K1475" s="3" t="s">
        <v>334</v>
      </c>
      <c r="L1475" s="3"/>
      <c r="M1475" s="3"/>
      <c r="N1475" s="3"/>
      <c r="O1475" s="3"/>
      <c r="P1475" s="3"/>
      <c r="Q1475" s="3" t="s">
        <v>335</v>
      </c>
      <c r="R1475" s="3"/>
      <c r="S1475" s="3" t="str">
        <f ca="1">IF(H1475="","",$B$2&amp;G1475&amp;$B$2&amp;$B$1&amp;H1475)</f>
        <v>"AtkPower":1.1</v>
      </c>
      <c r="T1475" s="3" t="str">
        <f>IF(J1475="","",$B$2&amp;I1475&amp;$B$2&amp;$B$1&amp;J1475)</f>
        <v/>
      </c>
      <c r="U1475" s="3" t="str">
        <f>IF(L1475="","",$B$2&amp;K1475&amp;$B$2&amp;$B$1&amp;L1475)</f>
        <v/>
      </c>
      <c r="V1475" s="3" t="str">
        <f>IF(N1475="","",$B$2&amp;M1475&amp;$B$2&amp;$B$1&amp;N1475)</f>
        <v/>
      </c>
      <c r="W1475" s="3" t="str">
        <f>IF(P1475="","",$B$2&amp;O1475&amp;$B$2&amp;$B$1&amp;P1475)</f>
        <v/>
      </c>
      <c r="X1475" s="3" t="str">
        <f>IF(R1475="","",$B$2&amp;Q1475&amp;$B$2&amp;$B$1&amp;R1475)</f>
        <v/>
      </c>
      <c r="Y1475" s="3" t="str">
        <f ca="1" t="shared" si="439"/>
        <v>{"AtkPower":1.1}</v>
      </c>
      <c r="Z1475" s="11" t="s">
        <v>745</v>
      </c>
      <c r="AA1475" s="11" t="str">
        <f ca="1" t="shared" si="453"/>
        <v>使用能量步枪射击，对&lt;c=A6EC41&gt;1&lt;/c&gt;个敌人造成&lt;q=attr_atk&gt;&lt;c=A6EC41&gt;110%&lt;/c&gt;伤害</v>
      </c>
      <c r="AB1475" s="11"/>
      <c r="AC1475" s="11"/>
      <c r="AD1475" s="11"/>
      <c r="AE1475" s="11"/>
      <c r="AF1475" s="11"/>
      <c r="AG1475" s="11"/>
      <c r="AH1475" s="11"/>
      <c r="AI1475" s="11"/>
      <c r="AJ1475" s="11" t="s">
        <v>746</v>
      </c>
      <c r="AK1475" s="11" t="str">
        <f>$B$6</f>
        <v>&lt;c=A6EC41&gt;</v>
      </c>
      <c r="AL1475" s="12">
        <v>1</v>
      </c>
      <c r="AM1475" s="11" t="s">
        <v>298</v>
      </c>
      <c r="AN1475" s="11" t="s">
        <v>343</v>
      </c>
      <c r="AO1475" s="11" t="str">
        <f>$B$8&amp;$B$6</f>
        <v>&lt;q=attr_atk&gt;&lt;c=A6EC41&gt;</v>
      </c>
      <c r="AP1475" s="11" t="str">
        <f ca="1">ROUND($H1475*100,2)&amp;"%"</f>
        <v>110%</v>
      </c>
      <c r="AQ1475" s="11" t="s">
        <v>298</v>
      </c>
      <c r="AR1475" s="11" t="s">
        <v>344</v>
      </c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 t="str">
        <f t="shared" si="440"/>
        <v>使用能量步枪射击</v>
      </c>
      <c r="BQ1475" s="11" t="str">
        <f ca="1" t="shared" si="452"/>
        <v>使用能量步枪射击，对&lt;c=A6EC41&gt;1&lt;/c&gt;个敌人造成&lt;q=attr_atk&gt;&lt;c=A6EC41&gt;110%&lt;/c&gt;伤害</v>
      </c>
      <c r="BR1475" s="1">
        <f t="shared" si="443"/>
        <v>1</v>
      </c>
      <c r="BS1475" s="1">
        <f t="shared" si="444"/>
        <v>101</v>
      </c>
      <c r="BT1475" s="1">
        <f>COUNTIF($BS$10:BS1475,601)</f>
        <v>31</v>
      </c>
      <c r="BU1475" s="1">
        <f t="shared" si="445"/>
        <v>1</v>
      </c>
    </row>
    <row r="1476" spans="2:73">
      <c r="B1476" s="1" t="str">
        <f t="shared" si="441"/>
        <v>SkillDescBrief4101201</v>
      </c>
      <c r="C1476" s="1" t="str">
        <f t="shared" si="442"/>
        <v>SkillDescDetail410120102</v>
      </c>
      <c r="D1476" s="3">
        <v>410120102</v>
      </c>
      <c r="E1476" s="3">
        <v>4101201</v>
      </c>
      <c r="F1476" s="3">
        <v>2</v>
      </c>
      <c r="G1476" s="3" t="s">
        <v>332</v>
      </c>
      <c r="H1476" s="3">
        <f ca="1">ROUND(_xlfn.XLOOKUP($F1476,$D$1:$D$5,$E$1:$E$5)*OFFSET(H1476,5-$F1476,0)/0.05,0)*0.05</f>
        <v>1.2</v>
      </c>
      <c r="I1476" s="3" t="s">
        <v>333</v>
      </c>
      <c r="J1476" s="3"/>
      <c r="K1476" s="3" t="s">
        <v>334</v>
      </c>
      <c r="L1476" s="3"/>
      <c r="M1476" s="3"/>
      <c r="N1476" s="3"/>
      <c r="O1476" s="3"/>
      <c r="P1476" s="3"/>
      <c r="Q1476" s="3" t="s">
        <v>335</v>
      </c>
      <c r="R1476" s="3"/>
      <c r="S1476" s="3" t="str">
        <f ca="1">IF(H1476="","",$B$2&amp;G1476&amp;$B$2&amp;$B$1&amp;H1476)</f>
        <v>"AtkPower":1.2</v>
      </c>
      <c r="T1476" s="3" t="str">
        <f>IF(J1476="","",$B$2&amp;I1476&amp;$B$2&amp;$B$1&amp;J1476)</f>
        <v/>
      </c>
      <c r="U1476" s="3" t="str">
        <f>IF(L1476="","",$B$2&amp;K1476&amp;$B$2&amp;$B$1&amp;L1476)</f>
        <v/>
      </c>
      <c r="V1476" s="3" t="str">
        <f>IF(N1476="","",$B$2&amp;M1476&amp;$B$2&amp;$B$1&amp;N1476)</f>
        <v/>
      </c>
      <c r="W1476" s="3" t="str">
        <f>IF(P1476="","",$B$2&amp;O1476&amp;$B$2&amp;$B$1&amp;P1476)</f>
        <v/>
      </c>
      <c r="X1476" s="3" t="str">
        <f>IF(R1476="","",$B$2&amp;Q1476&amp;$B$2&amp;$B$1&amp;R1476)</f>
        <v/>
      </c>
      <c r="Y1476" s="3" t="str">
        <f ca="1" t="shared" si="439"/>
        <v>{"AtkPower":1.2}</v>
      </c>
      <c r="Z1476" s="11" t="s">
        <v>745</v>
      </c>
      <c r="AA1476" s="11" t="str">
        <f ca="1" t="shared" si="453"/>
        <v>2级：造成的伤害提升&lt;q=attr_atk&gt;&lt;c=A6EC41&gt;120%&lt;/c&gt;</v>
      </c>
      <c r="AB1476" s="11"/>
      <c r="AC1476" s="11"/>
      <c r="AD1476" s="11">
        <v>2</v>
      </c>
      <c r="AE1476" s="11"/>
      <c r="AF1476" s="11" t="s">
        <v>345</v>
      </c>
      <c r="AG1476" s="11"/>
      <c r="AH1476" s="11"/>
      <c r="AI1476" s="11"/>
      <c r="AJ1476" s="11" t="s">
        <v>302</v>
      </c>
      <c r="AK1476" s="11" t="str">
        <f t="shared" ref="AK1476:AK1479" si="456">$B$8&amp;$B$6</f>
        <v>&lt;q=attr_atk&gt;&lt;c=A6EC41&gt;</v>
      </c>
      <c r="AL1476" s="11" t="str">
        <f ca="1" t="shared" ref="AL1476:AL1479" si="457">ROUND($H1476*100,2)&amp;"%"</f>
        <v>120%</v>
      </c>
      <c r="AM1476" s="11" t="s">
        <v>298</v>
      </c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 t="str">
        <f t="shared" si="440"/>
        <v>使用能量步枪射击</v>
      </c>
      <c r="BQ1476" s="11" t="str">
        <f ca="1" t="shared" si="452"/>
        <v>2级：造成的伤害提升&lt;q=attr_atk&gt;&lt;c=A6EC41&gt;120%&lt;/c&gt;</v>
      </c>
      <c r="BR1476" s="1">
        <f t="shared" si="443"/>
        <v>1</v>
      </c>
      <c r="BS1476" s="1">
        <f t="shared" si="444"/>
        <v>102</v>
      </c>
      <c r="BT1476" s="1">
        <f>COUNTIF($BS$10:BS1476,601)</f>
        <v>31</v>
      </c>
      <c r="BU1476" s="1">
        <f t="shared" si="445"/>
        <v>1</v>
      </c>
    </row>
    <row r="1477" spans="2:73">
      <c r="B1477" s="1" t="str">
        <f t="shared" si="441"/>
        <v>SkillDescBrief4101201</v>
      </c>
      <c r="C1477" s="1" t="str">
        <f t="shared" si="442"/>
        <v>SkillDescDetail410120103</v>
      </c>
      <c r="D1477" s="3">
        <v>410120103</v>
      </c>
      <c r="E1477" s="3">
        <v>4101201</v>
      </c>
      <c r="F1477" s="3">
        <v>3</v>
      </c>
      <c r="G1477" s="3" t="s">
        <v>332</v>
      </c>
      <c r="H1477" s="3">
        <f ca="1">ROUND(_xlfn.XLOOKUP($F1477,$D$1:$D$5,$E$1:$E$5)*OFFSET(H1477,5-$F1477,0)/0.05,0)*0.05</f>
        <v>1.3</v>
      </c>
      <c r="I1477" s="3" t="s">
        <v>333</v>
      </c>
      <c r="J1477" s="3"/>
      <c r="K1477" s="3" t="s">
        <v>334</v>
      </c>
      <c r="L1477" s="3"/>
      <c r="M1477" s="3"/>
      <c r="N1477" s="3"/>
      <c r="O1477" s="3"/>
      <c r="P1477" s="3"/>
      <c r="Q1477" s="3" t="s">
        <v>335</v>
      </c>
      <c r="R1477" s="3"/>
      <c r="S1477" s="3" t="str">
        <f ca="1">IF(H1477="","",$B$2&amp;G1477&amp;$B$2&amp;$B$1&amp;H1477)</f>
        <v>"AtkPower":1.3</v>
      </c>
      <c r="T1477" s="3" t="str">
        <f>IF(J1477="","",$B$2&amp;I1477&amp;$B$2&amp;$B$1&amp;J1477)</f>
        <v/>
      </c>
      <c r="U1477" s="3" t="str">
        <f>IF(L1477="","",$B$2&amp;K1477&amp;$B$2&amp;$B$1&amp;L1477)</f>
        <v/>
      </c>
      <c r="V1477" s="3" t="str">
        <f>IF(N1477="","",$B$2&amp;M1477&amp;$B$2&amp;$B$1&amp;N1477)</f>
        <v/>
      </c>
      <c r="W1477" s="3" t="str">
        <f>IF(P1477="","",$B$2&amp;O1477&amp;$B$2&amp;$B$1&amp;P1477)</f>
        <v/>
      </c>
      <c r="X1477" s="3" t="str">
        <f>IF(R1477="","",$B$2&amp;Q1477&amp;$B$2&amp;$B$1&amp;R1477)</f>
        <v/>
      </c>
      <c r="Y1477" s="3" t="str">
        <f ca="1" t="shared" si="439"/>
        <v>{"AtkPower":1.3}</v>
      </c>
      <c r="Z1477" s="11" t="s">
        <v>745</v>
      </c>
      <c r="AA1477" s="11" t="str">
        <f ca="1" t="shared" si="453"/>
        <v>3级：造成的伤害提升&lt;q=attr_atk&gt;&lt;c=A6EC41&gt;130%&lt;/c&gt;</v>
      </c>
      <c r="AB1477" s="11"/>
      <c r="AC1477" s="11"/>
      <c r="AD1477" s="11">
        <v>3</v>
      </c>
      <c r="AE1477" s="11"/>
      <c r="AF1477" s="11" t="s">
        <v>345</v>
      </c>
      <c r="AG1477" s="11"/>
      <c r="AH1477" s="11"/>
      <c r="AI1477" s="11"/>
      <c r="AJ1477" s="11" t="s">
        <v>302</v>
      </c>
      <c r="AK1477" s="11" t="str">
        <f t="shared" si="456"/>
        <v>&lt;q=attr_atk&gt;&lt;c=A6EC41&gt;</v>
      </c>
      <c r="AL1477" s="11" t="str">
        <f ca="1" t="shared" si="457"/>
        <v>130%</v>
      </c>
      <c r="AM1477" s="11" t="s">
        <v>298</v>
      </c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 t="str">
        <f t="shared" si="440"/>
        <v>使用能量步枪射击</v>
      </c>
      <c r="BQ1477" s="11" t="str">
        <f ca="1" t="shared" si="452"/>
        <v>3级：造成的伤害提升&lt;q=attr_atk&gt;&lt;c=A6EC41&gt;130%&lt;/c&gt;</v>
      </c>
      <c r="BR1477" s="1">
        <f t="shared" si="443"/>
        <v>1</v>
      </c>
      <c r="BS1477" s="1">
        <f t="shared" si="444"/>
        <v>103</v>
      </c>
      <c r="BT1477" s="1">
        <f>COUNTIF($BS$10:BS1477,601)</f>
        <v>31</v>
      </c>
      <c r="BU1477" s="1">
        <f t="shared" si="445"/>
        <v>1</v>
      </c>
    </row>
    <row r="1478" spans="2:73">
      <c r="B1478" s="1" t="str">
        <f t="shared" si="441"/>
        <v>SkillDescBrief4101201</v>
      </c>
      <c r="C1478" s="1" t="str">
        <f t="shared" si="442"/>
        <v>SkillDescDetail410120104</v>
      </c>
      <c r="D1478" s="3">
        <v>410120104</v>
      </c>
      <c r="E1478" s="3">
        <v>4101201</v>
      </c>
      <c r="F1478" s="3">
        <v>4</v>
      </c>
      <c r="G1478" s="3" t="s">
        <v>332</v>
      </c>
      <c r="H1478" s="3">
        <f ca="1">ROUND(_xlfn.XLOOKUP($F1478,$D$1:$D$5,$E$1:$E$5)*OFFSET(H1478,5-$F1478,0)/0.05,0)*0.05</f>
        <v>1.45</v>
      </c>
      <c r="I1478" s="3" t="s">
        <v>333</v>
      </c>
      <c r="J1478" s="3"/>
      <c r="K1478" s="3" t="s">
        <v>334</v>
      </c>
      <c r="L1478" s="3"/>
      <c r="M1478" s="3"/>
      <c r="N1478" s="3"/>
      <c r="O1478" s="3"/>
      <c r="P1478" s="3"/>
      <c r="Q1478" s="3" t="s">
        <v>335</v>
      </c>
      <c r="R1478" s="3"/>
      <c r="S1478" s="3" t="str">
        <f ca="1">IF(H1478="","",$B$2&amp;G1478&amp;$B$2&amp;$B$1&amp;H1478)</f>
        <v>"AtkPower":1.45</v>
      </c>
      <c r="T1478" s="3" t="str">
        <f>IF(J1478="","",$B$2&amp;I1478&amp;$B$2&amp;$B$1&amp;J1478)</f>
        <v/>
      </c>
      <c r="U1478" s="3" t="str">
        <f>IF(L1478="","",$B$2&amp;K1478&amp;$B$2&amp;$B$1&amp;L1478)</f>
        <v/>
      </c>
      <c r="V1478" s="3" t="str">
        <f>IF(N1478="","",$B$2&amp;M1478&amp;$B$2&amp;$B$1&amp;N1478)</f>
        <v/>
      </c>
      <c r="W1478" s="3" t="str">
        <f>IF(P1478="","",$B$2&amp;O1478&amp;$B$2&amp;$B$1&amp;P1478)</f>
        <v/>
      </c>
      <c r="X1478" s="3" t="str">
        <f>IF(R1478="","",$B$2&amp;Q1478&amp;$B$2&amp;$B$1&amp;R1478)</f>
        <v/>
      </c>
      <c r="Y1478" s="3" t="str">
        <f ca="1" t="shared" si="439"/>
        <v>{"AtkPower":1.45}</v>
      </c>
      <c r="Z1478" s="11" t="s">
        <v>745</v>
      </c>
      <c r="AA1478" s="11" t="str">
        <f ca="1" t="shared" si="453"/>
        <v>4级：造成的伤害提升&lt;q=attr_atk&gt;&lt;c=A6EC41&gt;145%&lt;/c&gt;</v>
      </c>
      <c r="AB1478" s="11"/>
      <c r="AC1478" s="11"/>
      <c r="AD1478" s="11">
        <v>4</v>
      </c>
      <c r="AE1478" s="11"/>
      <c r="AF1478" s="11" t="s">
        <v>345</v>
      </c>
      <c r="AG1478" s="11"/>
      <c r="AH1478" s="11"/>
      <c r="AI1478" s="11"/>
      <c r="AJ1478" s="11" t="s">
        <v>302</v>
      </c>
      <c r="AK1478" s="11" t="str">
        <f t="shared" si="456"/>
        <v>&lt;q=attr_atk&gt;&lt;c=A6EC41&gt;</v>
      </c>
      <c r="AL1478" s="11" t="str">
        <f ca="1" t="shared" si="457"/>
        <v>145%</v>
      </c>
      <c r="AM1478" s="11" t="s">
        <v>298</v>
      </c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 t="str">
        <f t="shared" si="440"/>
        <v>使用能量步枪射击</v>
      </c>
      <c r="BQ1478" s="11" t="str">
        <f ca="1" t="shared" si="452"/>
        <v>4级：造成的伤害提升&lt;q=attr_atk&gt;&lt;c=A6EC41&gt;145%&lt;/c&gt;</v>
      </c>
      <c r="BR1478" s="1">
        <f t="shared" si="443"/>
        <v>1</v>
      </c>
      <c r="BS1478" s="1">
        <f t="shared" si="444"/>
        <v>104</v>
      </c>
      <c r="BT1478" s="1">
        <f>COUNTIF($BS$10:BS1478,601)</f>
        <v>31</v>
      </c>
      <c r="BU1478" s="1">
        <f t="shared" si="445"/>
        <v>1</v>
      </c>
    </row>
    <row r="1479" spans="2:73">
      <c r="B1479" s="1" t="str">
        <f t="shared" si="441"/>
        <v>SkillDescBrief4101201</v>
      </c>
      <c r="C1479" s="1" t="str">
        <f t="shared" si="442"/>
        <v>SkillDescDetail410120105</v>
      </c>
      <c r="D1479" s="3">
        <v>410120105</v>
      </c>
      <c r="E1479" s="3">
        <v>4101201</v>
      </c>
      <c r="F1479" s="3">
        <v>5</v>
      </c>
      <c r="G1479" s="3" t="s">
        <v>332</v>
      </c>
      <c r="H1479" s="3">
        <v>1.6</v>
      </c>
      <c r="I1479" s="3" t="s">
        <v>333</v>
      </c>
      <c r="J1479" s="3"/>
      <c r="K1479" s="3" t="s">
        <v>334</v>
      </c>
      <c r="L1479" s="3"/>
      <c r="M1479" s="3"/>
      <c r="N1479" s="3"/>
      <c r="O1479" s="3"/>
      <c r="P1479" s="3"/>
      <c r="Q1479" s="3" t="s">
        <v>335</v>
      </c>
      <c r="R1479" s="3"/>
      <c r="S1479" s="3" t="str">
        <f>IF(H1479="","",$B$2&amp;G1479&amp;$B$2&amp;$B$1&amp;H1479)</f>
        <v>"AtkPower":1.6</v>
      </c>
      <c r="T1479" s="3" t="str">
        <f>IF(J1479="","",$B$2&amp;I1479&amp;$B$2&amp;$B$1&amp;J1479)</f>
        <v/>
      </c>
      <c r="U1479" s="3" t="str">
        <f>IF(L1479="","",$B$2&amp;K1479&amp;$B$2&amp;$B$1&amp;L1479)</f>
        <v/>
      </c>
      <c r="V1479" s="3" t="str">
        <f>IF(N1479="","",$B$2&amp;M1479&amp;$B$2&amp;$B$1&amp;N1479)</f>
        <v/>
      </c>
      <c r="W1479" s="3" t="str">
        <f>IF(P1479="","",$B$2&amp;O1479&amp;$B$2&amp;$B$1&amp;P1479)</f>
        <v/>
      </c>
      <c r="X1479" s="3" t="str">
        <f>IF(R1479="","",$B$2&amp;Q1479&amp;$B$2&amp;$B$1&amp;R1479)</f>
        <v/>
      </c>
      <c r="Y1479" s="3" t="str">
        <f t="shared" si="439"/>
        <v>{"AtkPower":1.6}</v>
      </c>
      <c r="Z1479" s="11" t="s">
        <v>745</v>
      </c>
      <c r="AA1479" s="11" t="str">
        <f t="shared" si="453"/>
        <v>5级：造成的伤害提升&lt;q=attr_atk&gt;&lt;c=A6EC41&gt;160%&lt;/c&gt;</v>
      </c>
      <c r="AB1479" s="11"/>
      <c r="AC1479" s="11"/>
      <c r="AD1479" s="11">
        <v>5</v>
      </c>
      <c r="AE1479" s="11"/>
      <c r="AF1479" s="11" t="s">
        <v>345</v>
      </c>
      <c r="AG1479" s="11"/>
      <c r="AH1479" s="11"/>
      <c r="AI1479" s="11"/>
      <c r="AJ1479" s="11" t="s">
        <v>302</v>
      </c>
      <c r="AK1479" s="11" t="str">
        <f t="shared" si="456"/>
        <v>&lt;q=attr_atk&gt;&lt;c=A6EC41&gt;</v>
      </c>
      <c r="AL1479" s="11" t="str">
        <f t="shared" si="457"/>
        <v>160%</v>
      </c>
      <c r="AM1479" s="11" t="s">
        <v>298</v>
      </c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 t="str">
        <f t="shared" si="440"/>
        <v>使用能量步枪射击</v>
      </c>
      <c r="BQ1479" s="11" t="str">
        <f t="shared" si="452"/>
        <v>5级：造成的伤害提升&lt;q=attr_atk&gt;&lt;c=A6EC41&gt;160%&lt;/c&gt;</v>
      </c>
      <c r="BR1479" s="1">
        <f t="shared" si="443"/>
        <v>1</v>
      </c>
      <c r="BS1479" s="1">
        <f t="shared" si="444"/>
        <v>105</v>
      </c>
      <c r="BT1479" s="1">
        <f>COUNTIF($BS$10:BS1479,601)</f>
        <v>31</v>
      </c>
      <c r="BU1479" s="1">
        <f t="shared" si="445"/>
        <v>1</v>
      </c>
    </row>
    <row r="1480" spans="2:73">
      <c r="B1480" s="1" t="str">
        <f t="shared" si="441"/>
        <v>SkillDescBrief// 大招</v>
      </c>
      <c r="C1480" s="1" t="str">
        <f t="shared" si="442"/>
        <v>SkillDescDetail// 大招</v>
      </c>
      <c r="D1480" s="7" t="s">
        <v>199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 t="str">
        <f t="shared" si="439"/>
        <v/>
      </c>
      <c r="Z1480" s="10" t="s">
        <v>336</v>
      </c>
      <c r="AA1480" s="10" t="str">
        <f t="shared" si="453"/>
        <v/>
      </c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 t="str">
        <f t="shared" si="440"/>
        <v/>
      </c>
      <c r="BQ1480" s="10" t="str">
        <f t="shared" si="452"/>
        <v/>
      </c>
      <c r="BR1480" s="1">
        <f t="shared" si="443"/>
        <v>0</v>
      </c>
      <c r="BS1480" s="1">
        <f t="shared" si="444"/>
        <v>0</v>
      </c>
      <c r="BT1480" s="1">
        <f>COUNTIF($BS$10:BS1480,601)</f>
        <v>31</v>
      </c>
      <c r="BU1480" s="1">
        <f t="shared" si="445"/>
        <v>1</v>
      </c>
    </row>
    <row r="1481" spans="2:73">
      <c r="B1481" s="1" t="str">
        <f t="shared" si="441"/>
        <v>SkillDescBrief4101202</v>
      </c>
      <c r="C1481" s="1" t="str">
        <f t="shared" si="442"/>
        <v>SkillDescDetail410120201</v>
      </c>
      <c r="D1481" s="3">
        <v>410120201</v>
      </c>
      <c r="E1481" s="3">
        <v>4101202</v>
      </c>
      <c r="F1481" s="3">
        <v>1</v>
      </c>
      <c r="G1481" s="3" t="s">
        <v>332</v>
      </c>
      <c r="H1481" s="3">
        <v>0.35</v>
      </c>
      <c r="I1481" s="3" t="s">
        <v>333</v>
      </c>
      <c r="J1481" s="3"/>
      <c r="K1481" s="3" t="s">
        <v>334</v>
      </c>
      <c r="L1481" s="3"/>
      <c r="M1481" s="3"/>
      <c r="N1481" s="3"/>
      <c r="O1481" s="3"/>
      <c r="P1481" s="3"/>
      <c r="Q1481" s="3" t="s">
        <v>335</v>
      </c>
      <c r="R1481" s="3"/>
      <c r="S1481" s="3" t="str">
        <f>IF(H1481="","",$B$2&amp;G1481&amp;$B$2&amp;$B$1&amp;H1481)</f>
        <v>"AtkPower":0.35</v>
      </c>
      <c r="T1481" s="3" t="str">
        <f>IF(J1481="","",$B$2&amp;I1481&amp;$B$2&amp;$B$1&amp;J1481)</f>
        <v/>
      </c>
      <c r="U1481" s="3" t="str">
        <f>IF(L1481="","",$B$2&amp;K1481&amp;$B$2&amp;$B$1&amp;L1481)</f>
        <v/>
      </c>
      <c r="V1481" s="3" t="str">
        <f>IF(N1481="","",$B$2&amp;M1481&amp;$B$2&amp;$B$1&amp;N1481)</f>
        <v/>
      </c>
      <c r="W1481" s="3" t="str">
        <f>IF(P1481="","",$B$2&amp;O1481&amp;$B$2&amp;$B$1&amp;P1481)</f>
        <v/>
      </c>
      <c r="X1481" s="3" t="str">
        <f>IF(R1481="","",$B$2&amp;Q1481&amp;$B$2&amp;$B$1&amp;R1481)</f>
        <v/>
      </c>
      <c r="Y1481" s="3" t="str">
        <f t="shared" si="439"/>
        <v>{"AtkPower":0.35}</v>
      </c>
      <c r="Z1481" s="11" t="s">
        <v>747</v>
      </c>
      <c r="AA1481" s="11" t="str">
        <f t="shared" si="453"/>
        <v>&lt;c=A6EC41&gt;3&lt;/c&gt;秒内每&lt;c=A6EC41&gt;0.3&lt;/c&gt;秒汲取生命值最高的敌方角色&lt;q=attr_atk&gt;&lt;c=A6EC41&gt;35%&lt;/c&gt;的生命值</v>
      </c>
      <c r="AB1481" s="11"/>
      <c r="AC1481" s="11"/>
      <c r="AD1481" s="11"/>
      <c r="AE1481" s="11"/>
      <c r="AF1481" s="11"/>
      <c r="AG1481" s="11"/>
      <c r="AH1481" s="11"/>
      <c r="AI1481" s="11"/>
      <c r="AJ1481" s="11" t="s">
        <v>748</v>
      </c>
      <c r="AK1481" s="11" t="str">
        <f t="shared" ref="AK1481:AK1485" si="458">$B$8&amp;$B$6</f>
        <v>&lt;q=attr_atk&gt;&lt;c=A6EC41&gt;</v>
      </c>
      <c r="AL1481" s="11" t="str">
        <f t="shared" ref="AL1481:AL1485" si="459">ROUND($H1481*100,2)&amp;"%"</f>
        <v>35%</v>
      </c>
      <c r="AM1481" s="11" t="s">
        <v>298</v>
      </c>
      <c r="AN1481" s="11" t="s">
        <v>503</v>
      </c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 t="str">
        <f t="shared" si="440"/>
        <v>持续汲取生命值最高敌人的生命值</v>
      </c>
      <c r="BQ1481" s="11" t="str">
        <f t="shared" si="452"/>
        <v>&lt;c=A6EC41&gt;3&lt;/c&gt;秒内每&lt;c=A6EC41&gt;0.3&lt;/c&gt;秒汲取生命值最高的敌方角色&lt;q=attr_atk&gt;&lt;c=A6EC41&gt;35%&lt;/c&gt;的生命值</v>
      </c>
      <c r="BR1481" s="1">
        <f t="shared" si="443"/>
        <v>2</v>
      </c>
      <c r="BS1481" s="1">
        <f t="shared" si="444"/>
        <v>201</v>
      </c>
      <c r="BT1481" s="1">
        <f>COUNTIF($BS$10:BS1481,601)</f>
        <v>31</v>
      </c>
      <c r="BU1481" s="1">
        <f t="shared" si="445"/>
        <v>1</v>
      </c>
    </row>
    <row r="1482" spans="2:73">
      <c r="B1482" s="1" t="str">
        <f t="shared" si="441"/>
        <v>SkillDescBrief4101202</v>
      </c>
      <c r="C1482" s="1" t="str">
        <f t="shared" si="442"/>
        <v>SkillDescDetail410120202</v>
      </c>
      <c r="D1482" s="3">
        <v>410120202</v>
      </c>
      <c r="E1482" s="3">
        <v>4101202</v>
      </c>
      <c r="F1482" s="3">
        <v>2</v>
      </c>
      <c r="G1482" s="3" t="s">
        <v>332</v>
      </c>
      <c r="H1482" s="3">
        <f ca="1">ROUND(_xlfn.XLOOKUP($F1482,$D$1:$D$5,$E$1:$E$5)*OFFSET(H1482,5-$F1482,0)/0.05,0)*0.05</f>
        <v>0.4</v>
      </c>
      <c r="I1482" s="3" t="s">
        <v>333</v>
      </c>
      <c r="J1482" s="3"/>
      <c r="K1482" s="3" t="s">
        <v>334</v>
      </c>
      <c r="L1482" s="3"/>
      <c r="M1482" s="3"/>
      <c r="N1482" s="3"/>
      <c r="O1482" s="3"/>
      <c r="P1482" s="3"/>
      <c r="Q1482" s="3" t="s">
        <v>335</v>
      </c>
      <c r="R1482" s="3"/>
      <c r="S1482" s="3" t="str">
        <f ca="1">IF(H1482="","",$B$2&amp;G1482&amp;$B$2&amp;$B$1&amp;H1482)</f>
        <v>"AtkPower":0.4</v>
      </c>
      <c r="T1482" s="3" t="str">
        <f>IF(J1482="","",$B$2&amp;I1482&amp;$B$2&amp;$B$1&amp;J1482)</f>
        <v/>
      </c>
      <c r="U1482" s="3" t="str">
        <f>IF(L1482="","",$B$2&amp;K1482&amp;$B$2&amp;$B$1&amp;L1482)</f>
        <v/>
      </c>
      <c r="V1482" s="3" t="str">
        <f>IF(N1482="","",$B$2&amp;M1482&amp;$B$2&amp;$B$1&amp;N1482)</f>
        <v/>
      </c>
      <c r="W1482" s="3" t="str">
        <f>IF(P1482="","",$B$2&amp;O1482&amp;$B$2&amp;$B$1&amp;P1482)</f>
        <v/>
      </c>
      <c r="X1482" s="3" t="str">
        <f>IF(R1482="","",$B$2&amp;Q1482&amp;$B$2&amp;$B$1&amp;R1482)</f>
        <v/>
      </c>
      <c r="Y1482" s="3" t="str">
        <f ca="1" t="shared" ref="Y1482:Y1545" si="460">IF(E1482="","",$A$3&amp;_xlfn.TEXTJOIN($C$1,1,S1482:X1482)&amp;$A$4)</f>
        <v>{"AtkPower":0.4}</v>
      </c>
      <c r="Z1482" s="11" t="s">
        <v>747</v>
      </c>
      <c r="AA1482" s="11" t="str">
        <f ca="1" t="shared" si="453"/>
        <v>2级：汲取生命值的比例提高至&lt;q=attr_atk&gt;&lt;c=A6EC41&gt;40%&lt;/c&gt;</v>
      </c>
      <c r="AB1482" s="11"/>
      <c r="AC1482" s="11"/>
      <c r="AD1482" s="11">
        <v>2</v>
      </c>
      <c r="AE1482" s="11"/>
      <c r="AF1482" s="11" t="s">
        <v>345</v>
      </c>
      <c r="AG1482" s="11"/>
      <c r="AH1482" s="11"/>
      <c r="AI1482" s="11"/>
      <c r="AJ1482" s="11" t="s">
        <v>749</v>
      </c>
      <c r="AK1482" s="11" t="str">
        <f t="shared" si="458"/>
        <v>&lt;q=attr_atk&gt;&lt;c=A6EC41&gt;</v>
      </c>
      <c r="AL1482" s="11" t="str">
        <f ca="1" t="shared" si="459"/>
        <v>40%</v>
      </c>
      <c r="AM1482" s="11" t="s">
        <v>298</v>
      </c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 t="str">
        <f t="shared" ref="BP1482:BP1545" si="461">Z1482</f>
        <v>持续汲取生命值最高敌人的生命值</v>
      </c>
      <c r="BQ1482" s="11" t="str">
        <f ca="1" t="shared" si="452"/>
        <v>2级：汲取生命值的比例提高至&lt;q=attr_atk&gt;&lt;c=A6EC41&gt;40%&lt;/c&gt;</v>
      </c>
      <c r="BR1482" s="1">
        <f t="shared" si="443"/>
        <v>2</v>
      </c>
      <c r="BS1482" s="1">
        <f t="shared" si="444"/>
        <v>202</v>
      </c>
      <c r="BT1482" s="1">
        <f>COUNTIF($BS$10:BS1482,601)</f>
        <v>31</v>
      </c>
      <c r="BU1482" s="1">
        <f t="shared" si="445"/>
        <v>1</v>
      </c>
    </row>
    <row r="1483" spans="2:73">
      <c r="B1483" s="1" t="str">
        <f t="shared" ref="B1483:B1546" si="462">$C$3&amp;LEFT($D1483,7)</f>
        <v>SkillDescBrief4101202</v>
      </c>
      <c r="C1483" s="1" t="str">
        <f t="shared" ref="C1483:C1546" si="463">$C$4&amp;$D1483</f>
        <v>SkillDescDetail410120203</v>
      </c>
      <c r="D1483" s="3">
        <v>410120203</v>
      </c>
      <c r="E1483" s="3">
        <v>4101202</v>
      </c>
      <c r="F1483" s="3">
        <v>3</v>
      </c>
      <c r="G1483" s="3" t="s">
        <v>332</v>
      </c>
      <c r="H1483" s="3">
        <f ca="1">ROUND(_xlfn.XLOOKUP($F1483,$D$1:$D$5,$E$1:$E$5)*OFFSET(H1483,5-$F1483,0)/0.05,0)*0.05</f>
        <v>0.45</v>
      </c>
      <c r="I1483" s="3" t="s">
        <v>333</v>
      </c>
      <c r="J1483" s="3"/>
      <c r="K1483" s="3" t="s">
        <v>334</v>
      </c>
      <c r="L1483" s="3"/>
      <c r="M1483" s="3"/>
      <c r="N1483" s="3"/>
      <c r="O1483" s="3"/>
      <c r="P1483" s="3"/>
      <c r="Q1483" s="3" t="s">
        <v>335</v>
      </c>
      <c r="R1483" s="3"/>
      <c r="S1483" s="3" t="str">
        <f ca="1">IF(H1483="","",$B$2&amp;G1483&amp;$B$2&amp;$B$1&amp;H1483)</f>
        <v>"AtkPower":0.45</v>
      </c>
      <c r="T1483" s="3" t="str">
        <f>IF(J1483="","",$B$2&amp;I1483&amp;$B$2&amp;$B$1&amp;J1483)</f>
        <v/>
      </c>
      <c r="U1483" s="3" t="str">
        <f>IF(L1483="","",$B$2&amp;K1483&amp;$B$2&amp;$B$1&amp;L1483)</f>
        <v/>
      </c>
      <c r="V1483" s="3" t="str">
        <f>IF(N1483="","",$B$2&amp;M1483&amp;$B$2&amp;$B$1&amp;N1483)</f>
        <v/>
      </c>
      <c r="W1483" s="3" t="str">
        <f>IF(P1483="","",$B$2&amp;O1483&amp;$B$2&amp;$B$1&amp;P1483)</f>
        <v/>
      </c>
      <c r="X1483" s="3" t="str">
        <f>IF(R1483="","",$B$2&amp;Q1483&amp;$B$2&amp;$B$1&amp;R1483)</f>
        <v/>
      </c>
      <c r="Y1483" s="3" t="str">
        <f ca="1" t="shared" si="460"/>
        <v>{"AtkPower":0.45}</v>
      </c>
      <c r="Z1483" s="11" t="s">
        <v>747</v>
      </c>
      <c r="AA1483" s="11" t="str">
        <f ca="1" t="shared" si="453"/>
        <v>3级：汲取生命值的比例提高至&lt;q=attr_atk&gt;&lt;c=A6EC41&gt;45%&lt;/c&gt;</v>
      </c>
      <c r="AB1483" s="11"/>
      <c r="AC1483" s="11"/>
      <c r="AD1483" s="11">
        <v>3</v>
      </c>
      <c r="AE1483" s="11"/>
      <c r="AF1483" s="11" t="s">
        <v>345</v>
      </c>
      <c r="AG1483" s="11"/>
      <c r="AH1483" s="11"/>
      <c r="AI1483" s="11"/>
      <c r="AJ1483" s="11" t="s">
        <v>749</v>
      </c>
      <c r="AK1483" s="11" t="str">
        <f t="shared" si="458"/>
        <v>&lt;q=attr_atk&gt;&lt;c=A6EC41&gt;</v>
      </c>
      <c r="AL1483" s="11" t="str">
        <f ca="1" t="shared" si="459"/>
        <v>45%</v>
      </c>
      <c r="AM1483" s="11" t="s">
        <v>298</v>
      </c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 t="str">
        <f t="shared" si="461"/>
        <v>持续汲取生命值最高敌人的生命值</v>
      </c>
      <c r="BQ1483" s="11" t="str">
        <f ca="1" t="shared" si="452"/>
        <v>3级：汲取生命值的比例提高至&lt;q=attr_atk&gt;&lt;c=A6EC41&gt;45%&lt;/c&gt;</v>
      </c>
      <c r="BR1483" s="1">
        <f t="shared" ref="BR1483:BR1546" si="464">MOD(E1483,100)</f>
        <v>2</v>
      </c>
      <c r="BS1483" s="1">
        <f t="shared" ref="BS1483:BS1546" si="465">BR1483*100+F1483</f>
        <v>203</v>
      </c>
      <c r="BT1483" s="1">
        <f>COUNTIF($BS$10:BS1483,601)</f>
        <v>31</v>
      </c>
      <c r="BU1483" s="1">
        <f t="shared" ref="BU1483:BU1546" si="466">IF(MOD(BT1483,2)=0,0,1)</f>
        <v>1</v>
      </c>
    </row>
    <row r="1484" spans="2:73">
      <c r="B1484" s="1" t="str">
        <f t="shared" si="462"/>
        <v>SkillDescBrief4101202</v>
      </c>
      <c r="C1484" s="1" t="str">
        <f t="shared" si="463"/>
        <v>SkillDescDetail410120204</v>
      </c>
      <c r="D1484" s="3">
        <v>410120204</v>
      </c>
      <c r="E1484" s="3">
        <v>4101202</v>
      </c>
      <c r="F1484" s="3">
        <v>4</v>
      </c>
      <c r="G1484" s="3" t="s">
        <v>332</v>
      </c>
      <c r="H1484" s="3">
        <f ca="1">ROUND(_xlfn.XLOOKUP($F1484,$D$1:$D$5,$E$1:$E$5)*OFFSET(H1484,5-$F1484,0)/0.05,0)*0.05</f>
        <v>0.5</v>
      </c>
      <c r="I1484" s="3" t="s">
        <v>333</v>
      </c>
      <c r="J1484" s="3"/>
      <c r="K1484" s="3" t="s">
        <v>334</v>
      </c>
      <c r="L1484" s="3"/>
      <c r="M1484" s="3"/>
      <c r="N1484" s="3"/>
      <c r="O1484" s="3"/>
      <c r="P1484" s="3"/>
      <c r="Q1484" s="3" t="s">
        <v>335</v>
      </c>
      <c r="R1484" s="3"/>
      <c r="S1484" s="3" t="str">
        <f ca="1">IF(H1484="","",$B$2&amp;G1484&amp;$B$2&amp;$B$1&amp;H1484)</f>
        <v>"AtkPower":0.5</v>
      </c>
      <c r="T1484" s="3" t="str">
        <f>IF(J1484="","",$B$2&amp;I1484&amp;$B$2&amp;$B$1&amp;J1484)</f>
        <v/>
      </c>
      <c r="U1484" s="3" t="str">
        <f>IF(L1484="","",$B$2&amp;K1484&amp;$B$2&amp;$B$1&amp;L1484)</f>
        <v/>
      </c>
      <c r="V1484" s="3" t="str">
        <f>IF(N1484="","",$B$2&amp;M1484&amp;$B$2&amp;$B$1&amp;N1484)</f>
        <v/>
      </c>
      <c r="W1484" s="3" t="str">
        <f>IF(P1484="","",$B$2&amp;O1484&amp;$B$2&amp;$B$1&amp;P1484)</f>
        <v/>
      </c>
      <c r="X1484" s="3" t="str">
        <f>IF(R1484="","",$B$2&amp;Q1484&amp;$B$2&amp;$B$1&amp;R1484)</f>
        <v/>
      </c>
      <c r="Y1484" s="3" t="str">
        <f ca="1" t="shared" si="460"/>
        <v>{"AtkPower":0.5}</v>
      </c>
      <c r="Z1484" s="11" t="s">
        <v>747</v>
      </c>
      <c r="AA1484" s="11" t="str">
        <f ca="1" t="shared" si="453"/>
        <v>4级：汲取生命值的比例提高至&lt;q=attr_atk&gt;&lt;c=A6EC41&gt;50%&lt;/c&gt;</v>
      </c>
      <c r="AB1484" s="11"/>
      <c r="AC1484" s="11"/>
      <c r="AD1484" s="11">
        <v>4</v>
      </c>
      <c r="AE1484" s="11"/>
      <c r="AF1484" s="11" t="s">
        <v>345</v>
      </c>
      <c r="AG1484" s="11"/>
      <c r="AH1484" s="11"/>
      <c r="AI1484" s="11"/>
      <c r="AJ1484" s="11" t="s">
        <v>749</v>
      </c>
      <c r="AK1484" s="11" t="str">
        <f t="shared" si="458"/>
        <v>&lt;q=attr_atk&gt;&lt;c=A6EC41&gt;</v>
      </c>
      <c r="AL1484" s="11" t="str">
        <f ca="1" t="shared" si="459"/>
        <v>50%</v>
      </c>
      <c r="AM1484" s="11" t="s">
        <v>298</v>
      </c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 t="str">
        <f t="shared" si="461"/>
        <v>持续汲取生命值最高敌人的生命值</v>
      </c>
      <c r="BQ1484" s="11" t="str">
        <f ca="1" t="shared" si="452"/>
        <v>4级：汲取生命值的比例提高至&lt;q=attr_atk&gt;&lt;c=A6EC41&gt;50%&lt;/c&gt;</v>
      </c>
      <c r="BR1484" s="1">
        <f t="shared" si="464"/>
        <v>2</v>
      </c>
      <c r="BS1484" s="1">
        <f t="shared" si="465"/>
        <v>204</v>
      </c>
      <c r="BT1484" s="1">
        <f>COUNTIF($BS$10:BS1484,601)</f>
        <v>31</v>
      </c>
      <c r="BU1484" s="1">
        <f t="shared" si="466"/>
        <v>1</v>
      </c>
    </row>
    <row r="1485" spans="2:73">
      <c r="B1485" s="1" t="str">
        <f t="shared" si="462"/>
        <v>SkillDescBrief4101202</v>
      </c>
      <c r="C1485" s="1" t="str">
        <f t="shared" si="463"/>
        <v>SkillDescDetail410120205</v>
      </c>
      <c r="D1485" s="3">
        <v>410120205</v>
      </c>
      <c r="E1485" s="3">
        <v>4101202</v>
      </c>
      <c r="F1485" s="3">
        <v>5</v>
      </c>
      <c r="G1485" s="3" t="s">
        <v>332</v>
      </c>
      <c r="H1485" s="3">
        <v>0.55</v>
      </c>
      <c r="I1485" s="3" t="s">
        <v>333</v>
      </c>
      <c r="J1485" s="3"/>
      <c r="K1485" s="3" t="s">
        <v>334</v>
      </c>
      <c r="L1485" s="3"/>
      <c r="M1485" s="3"/>
      <c r="N1485" s="3"/>
      <c r="O1485" s="3"/>
      <c r="P1485" s="3"/>
      <c r="Q1485" s="3" t="s">
        <v>335</v>
      </c>
      <c r="R1485" s="3"/>
      <c r="S1485" s="3" t="str">
        <f>IF(H1485="","",$B$2&amp;G1485&amp;$B$2&amp;$B$1&amp;H1485)</f>
        <v>"AtkPower":0.55</v>
      </c>
      <c r="T1485" s="3" t="str">
        <f>IF(J1485="","",$B$2&amp;I1485&amp;$B$2&amp;$B$1&amp;J1485)</f>
        <v/>
      </c>
      <c r="U1485" s="3" t="str">
        <f>IF(L1485="","",$B$2&amp;K1485&amp;$B$2&amp;$B$1&amp;L1485)</f>
        <v/>
      </c>
      <c r="V1485" s="3" t="str">
        <f>IF(N1485="","",$B$2&amp;M1485&amp;$B$2&amp;$B$1&amp;N1485)</f>
        <v/>
      </c>
      <c r="W1485" s="3" t="str">
        <f>IF(P1485="","",$B$2&amp;O1485&amp;$B$2&amp;$B$1&amp;P1485)</f>
        <v/>
      </c>
      <c r="X1485" s="3" t="str">
        <f>IF(R1485="","",$B$2&amp;Q1485&amp;$B$2&amp;$B$1&amp;R1485)</f>
        <v/>
      </c>
      <c r="Y1485" s="3" t="str">
        <f t="shared" si="460"/>
        <v>{"AtkPower":0.55}</v>
      </c>
      <c r="Z1485" s="11" t="s">
        <v>747</v>
      </c>
      <c r="AA1485" s="11" t="str">
        <f t="shared" si="453"/>
        <v>5级：汲取生命值的比例提高至&lt;q=attr_atk&gt;&lt;c=A6EC41&gt;55%&lt;/c&gt;</v>
      </c>
      <c r="AB1485" s="11"/>
      <c r="AC1485" s="11"/>
      <c r="AD1485" s="11">
        <v>5</v>
      </c>
      <c r="AE1485" s="11"/>
      <c r="AF1485" s="11" t="s">
        <v>345</v>
      </c>
      <c r="AG1485" s="11"/>
      <c r="AH1485" s="11"/>
      <c r="AI1485" s="11"/>
      <c r="AJ1485" s="11" t="s">
        <v>749</v>
      </c>
      <c r="AK1485" s="11" t="str">
        <f t="shared" si="458"/>
        <v>&lt;q=attr_atk&gt;&lt;c=A6EC41&gt;</v>
      </c>
      <c r="AL1485" s="11" t="str">
        <f t="shared" si="459"/>
        <v>55%</v>
      </c>
      <c r="AM1485" s="11" t="s">
        <v>298</v>
      </c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 t="str">
        <f t="shared" si="461"/>
        <v>持续汲取生命值最高敌人的生命值</v>
      </c>
      <c r="BQ1485" s="11" t="str">
        <f t="shared" si="452"/>
        <v>5级：汲取生命值的比例提高至&lt;q=attr_atk&gt;&lt;c=A6EC41&gt;55%&lt;/c&gt;</v>
      </c>
      <c r="BR1485" s="1">
        <f t="shared" si="464"/>
        <v>2</v>
      </c>
      <c r="BS1485" s="1">
        <f t="shared" si="465"/>
        <v>205</v>
      </c>
      <c r="BT1485" s="1">
        <f>COUNTIF($BS$10:BS1485,601)</f>
        <v>31</v>
      </c>
      <c r="BU1485" s="1">
        <f t="shared" si="466"/>
        <v>1</v>
      </c>
    </row>
    <row r="1486" spans="2:73">
      <c r="B1486" s="1" t="str">
        <f t="shared" si="462"/>
        <v>SkillDescBrief// 经营被动</v>
      </c>
      <c r="C1486" s="1" t="str">
        <f t="shared" si="463"/>
        <v>SkillDescDetail// 经营被动</v>
      </c>
      <c r="D1486" s="7" t="s">
        <v>71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 t="str">
        <f t="shared" si="460"/>
        <v/>
      </c>
      <c r="Z1486" s="10" t="s">
        <v>336</v>
      </c>
      <c r="AA1486" s="10" t="str">
        <f t="shared" si="453"/>
        <v/>
      </c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 t="str">
        <f t="shared" si="461"/>
        <v/>
      </c>
      <c r="BQ1486" s="10" t="str">
        <f t="shared" si="452"/>
        <v/>
      </c>
      <c r="BR1486" s="1">
        <f t="shared" si="464"/>
        <v>0</v>
      </c>
      <c r="BS1486" s="1">
        <f t="shared" si="465"/>
        <v>0</v>
      </c>
      <c r="BT1486" s="1">
        <f>COUNTIF($BS$10:BS1486,601)</f>
        <v>31</v>
      </c>
      <c r="BU1486" s="1">
        <f t="shared" si="466"/>
        <v>1</v>
      </c>
    </row>
    <row r="1487" spans="2:73">
      <c r="B1487" s="1" t="str">
        <f t="shared" si="462"/>
        <v>SkillDescBrief4101203</v>
      </c>
      <c r="C1487" s="1" t="str">
        <f t="shared" si="463"/>
        <v>SkillDescDetail410120301</v>
      </c>
      <c r="D1487" s="3">
        <v>410120301</v>
      </c>
      <c r="E1487" s="3">
        <v>4101203</v>
      </c>
      <c r="F1487" s="3">
        <v>1</v>
      </c>
      <c r="G1487" s="3" t="s">
        <v>332</v>
      </c>
      <c r="H1487" s="3"/>
      <c r="I1487" s="3" t="s">
        <v>333</v>
      </c>
      <c r="J1487" s="3"/>
      <c r="K1487" s="3" t="s">
        <v>334</v>
      </c>
      <c r="L1487" s="3"/>
      <c r="M1487" s="3"/>
      <c r="N1487" s="3"/>
      <c r="O1487" s="3"/>
      <c r="P1487" s="3"/>
      <c r="Q1487" s="3" t="s">
        <v>335</v>
      </c>
      <c r="R1487" s="3"/>
      <c r="S1487" s="3" t="str">
        <f>IF(H1487="","",$B$2&amp;G1487&amp;$B$2&amp;$B$1&amp;H1487)</f>
        <v/>
      </c>
      <c r="T1487" s="3" t="str">
        <f>IF(J1487="","",$B$2&amp;I1487&amp;$B$2&amp;$B$1&amp;J1487)</f>
        <v/>
      </c>
      <c r="U1487" s="3" t="str">
        <f>IF(L1487="","",$B$2&amp;K1487&amp;$B$2&amp;$B$1&amp;L1487)</f>
        <v/>
      </c>
      <c r="V1487" s="3" t="str">
        <f>IF(N1487="","",$B$2&amp;M1487&amp;$B$2&amp;$B$1&amp;N1487)</f>
        <v/>
      </c>
      <c r="W1487" s="3" t="str">
        <f>IF(P1487="","",$B$2&amp;O1487&amp;$B$2&amp;$B$1&amp;P1487)</f>
        <v/>
      </c>
      <c r="X1487" s="3" t="str">
        <f>IF(R1487="","",$B$2&amp;Q1487&amp;$B$2&amp;$B$1&amp;R1487)</f>
        <v/>
      </c>
      <c r="Y1487" s="3" t="str">
        <f t="shared" si="460"/>
        <v>{}</v>
      </c>
      <c r="Z1487" s="11" t="s">
        <v>358</v>
      </c>
      <c r="AA1487" s="11" t="str">
        <f t="shared" si="453"/>
        <v>放置在产业中时，产业收入提高&lt;c=A6EC41&gt;2&lt;/c&gt;倍，产业升级消耗减少&lt;c=A6EC41&gt;2&lt;/c&gt;倍</v>
      </c>
      <c r="AB1487" s="11"/>
      <c r="AC1487" s="11"/>
      <c r="AD1487" s="11"/>
      <c r="AE1487" s="11"/>
      <c r="AF1487" s="11"/>
      <c r="AG1487" s="11"/>
      <c r="AH1487" s="11"/>
      <c r="AI1487" s="11"/>
      <c r="AJ1487" s="11" t="s">
        <v>359</v>
      </c>
      <c r="AK1487" s="11" t="str">
        <f t="shared" ref="AK1487:AK1491" si="467">$B$6</f>
        <v>&lt;c=A6EC41&gt;</v>
      </c>
      <c r="AL1487" s="11">
        <v>2</v>
      </c>
      <c r="AM1487" s="11" t="s">
        <v>298</v>
      </c>
      <c r="AN1487" s="11" t="s">
        <v>360</v>
      </c>
      <c r="AO1487" s="11" t="s">
        <v>304</v>
      </c>
      <c r="AP1487" s="11">
        <v>2</v>
      </c>
      <c r="AQ1487" s="11" t="s">
        <v>298</v>
      </c>
      <c r="AR1487" s="11" t="s">
        <v>361</v>
      </c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 t="str">
        <f t="shared" si="461"/>
        <v>使产业收入提高，升级消耗减少</v>
      </c>
      <c r="BQ1487" s="11" t="str">
        <f t="shared" si="452"/>
        <v>放置在产业中时，产业收入提高&lt;c=A6EC41&gt;2&lt;/c&gt;倍，产业升级消耗减少&lt;c=A6EC41&gt;2&lt;/c&gt;倍</v>
      </c>
      <c r="BR1487" s="1">
        <f t="shared" si="464"/>
        <v>3</v>
      </c>
      <c r="BS1487" s="1">
        <f t="shared" si="465"/>
        <v>301</v>
      </c>
      <c r="BT1487" s="1">
        <f>COUNTIF($BS$10:BS1487,601)</f>
        <v>31</v>
      </c>
      <c r="BU1487" s="1">
        <f t="shared" si="466"/>
        <v>1</v>
      </c>
    </row>
    <row r="1488" spans="2:73">
      <c r="B1488" s="1" t="str">
        <f t="shared" si="462"/>
        <v>SkillDescBrief4101203</v>
      </c>
      <c r="C1488" s="1" t="str">
        <f t="shared" si="463"/>
        <v>SkillDescDetail410120302</v>
      </c>
      <c r="D1488" s="3">
        <v>410120302</v>
      </c>
      <c r="E1488" s="3">
        <v>4101203</v>
      </c>
      <c r="F1488" s="3">
        <v>2</v>
      </c>
      <c r="G1488" s="3" t="s">
        <v>332</v>
      </c>
      <c r="H1488" s="3"/>
      <c r="I1488" s="3" t="s">
        <v>333</v>
      </c>
      <c r="J1488" s="3"/>
      <c r="K1488" s="3" t="s">
        <v>334</v>
      </c>
      <c r="L1488" s="3"/>
      <c r="M1488" s="3"/>
      <c r="N1488" s="3"/>
      <c r="O1488" s="3"/>
      <c r="P1488" s="3"/>
      <c r="Q1488" s="3" t="s">
        <v>335</v>
      </c>
      <c r="R1488" s="3"/>
      <c r="S1488" s="3" t="str">
        <f>IF(H1488="","",$B$2&amp;G1488&amp;$B$2&amp;$B$1&amp;H1488)</f>
        <v/>
      </c>
      <c r="T1488" s="3" t="str">
        <f>IF(J1488="","",$B$2&amp;I1488&amp;$B$2&amp;$B$1&amp;J1488)</f>
        <v/>
      </c>
      <c r="U1488" s="3" t="str">
        <f>IF(L1488="","",$B$2&amp;K1488&amp;$B$2&amp;$B$1&amp;L1488)</f>
        <v/>
      </c>
      <c r="V1488" s="3" t="str">
        <f>IF(N1488="","",$B$2&amp;M1488&amp;$B$2&amp;$B$1&amp;N1488)</f>
        <v/>
      </c>
      <c r="W1488" s="3" t="str">
        <f>IF(P1488="","",$B$2&amp;O1488&amp;$B$2&amp;$B$1&amp;P1488)</f>
        <v/>
      </c>
      <c r="X1488" s="3" t="str">
        <f>IF(R1488="","",$B$2&amp;Q1488&amp;$B$2&amp;$B$1&amp;R1488)</f>
        <v/>
      </c>
      <c r="Y1488" s="3" t="str">
        <f t="shared" si="460"/>
        <v>{}</v>
      </c>
      <c r="Z1488" s="11" t="s">
        <v>358</v>
      </c>
      <c r="AA1488" s="11" t="str">
        <f t="shared" si="453"/>
        <v>2级：放置在产业中时，产业收入提高&lt;c=A6EC41&gt;8&lt;/c&gt;倍，产业升级消耗减少&lt;c=A6EC41&gt;8&lt;/c&gt;倍</v>
      </c>
      <c r="AB1488" s="11"/>
      <c r="AC1488" s="11"/>
      <c r="AD1488" s="11">
        <v>2</v>
      </c>
      <c r="AE1488" s="11"/>
      <c r="AF1488" s="11" t="s">
        <v>345</v>
      </c>
      <c r="AG1488" s="11"/>
      <c r="AH1488" s="11"/>
      <c r="AI1488" s="11"/>
      <c r="AJ1488" s="11" t="s">
        <v>359</v>
      </c>
      <c r="AK1488" s="11" t="str">
        <f t="shared" si="467"/>
        <v>&lt;c=A6EC41&gt;</v>
      </c>
      <c r="AL1488" s="11">
        <f>AL1487*4</f>
        <v>8</v>
      </c>
      <c r="AM1488" s="11" t="s">
        <v>298</v>
      </c>
      <c r="AN1488" s="11" t="s">
        <v>360</v>
      </c>
      <c r="AO1488" s="11" t="s">
        <v>304</v>
      </c>
      <c r="AP1488" s="11">
        <f>AP1487*4</f>
        <v>8</v>
      </c>
      <c r="AQ1488" s="11" t="s">
        <v>298</v>
      </c>
      <c r="AR1488" s="11" t="s">
        <v>361</v>
      </c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 t="str">
        <f t="shared" si="461"/>
        <v>使产业收入提高，升级消耗减少</v>
      </c>
      <c r="BQ1488" s="11" t="str">
        <f t="shared" si="452"/>
        <v>2级：放置在产业中时，产业收入提高&lt;c=A6EC41&gt;8&lt;/c&gt;倍，产业升级消耗减少&lt;c=A6EC41&gt;8&lt;/c&gt;倍</v>
      </c>
      <c r="BR1488" s="1">
        <f t="shared" si="464"/>
        <v>3</v>
      </c>
      <c r="BS1488" s="1">
        <f t="shared" si="465"/>
        <v>302</v>
      </c>
      <c r="BT1488" s="1">
        <f>COUNTIF($BS$10:BS1488,601)</f>
        <v>31</v>
      </c>
      <c r="BU1488" s="1">
        <f t="shared" si="466"/>
        <v>1</v>
      </c>
    </row>
    <row r="1489" spans="2:73">
      <c r="B1489" s="1" t="str">
        <f t="shared" si="462"/>
        <v>SkillDescBrief4101203</v>
      </c>
      <c r="C1489" s="1" t="str">
        <f t="shared" si="463"/>
        <v>SkillDescDetail410120303</v>
      </c>
      <c r="D1489" s="3">
        <v>410120303</v>
      </c>
      <c r="E1489" s="3">
        <v>4101203</v>
      </c>
      <c r="F1489" s="3">
        <v>3</v>
      </c>
      <c r="G1489" s="3" t="s">
        <v>332</v>
      </c>
      <c r="H1489" s="3"/>
      <c r="I1489" s="3" t="s">
        <v>333</v>
      </c>
      <c r="J1489" s="3"/>
      <c r="K1489" s="3" t="s">
        <v>334</v>
      </c>
      <c r="L1489" s="3"/>
      <c r="M1489" s="3"/>
      <c r="N1489" s="3"/>
      <c r="O1489" s="3"/>
      <c r="P1489" s="3"/>
      <c r="Q1489" s="3" t="s">
        <v>335</v>
      </c>
      <c r="R1489" s="3"/>
      <c r="S1489" s="3" t="str">
        <f>IF(H1489="","",$B$2&amp;G1489&amp;$B$2&amp;$B$1&amp;H1489)</f>
        <v/>
      </c>
      <c r="T1489" s="3" t="str">
        <f>IF(J1489="","",$B$2&amp;I1489&amp;$B$2&amp;$B$1&amp;J1489)</f>
        <v/>
      </c>
      <c r="U1489" s="3" t="str">
        <f>IF(L1489="","",$B$2&amp;K1489&amp;$B$2&amp;$B$1&amp;L1489)</f>
        <v/>
      </c>
      <c r="V1489" s="3" t="str">
        <f>IF(N1489="","",$B$2&amp;M1489&amp;$B$2&amp;$B$1&amp;N1489)</f>
        <v/>
      </c>
      <c r="W1489" s="3" t="str">
        <f>IF(P1489="","",$B$2&amp;O1489&amp;$B$2&amp;$B$1&amp;P1489)</f>
        <v/>
      </c>
      <c r="X1489" s="3" t="str">
        <f>IF(R1489="","",$B$2&amp;Q1489&amp;$B$2&amp;$B$1&amp;R1489)</f>
        <v/>
      </c>
      <c r="Y1489" s="3" t="str">
        <f t="shared" si="460"/>
        <v>{}</v>
      </c>
      <c r="Z1489" s="11" t="s">
        <v>358</v>
      </c>
      <c r="AA1489" s="11" t="str">
        <f t="shared" si="453"/>
        <v>3级：放置在产业中时，产业收入提高&lt;c=A6EC41&gt;32&lt;/c&gt;倍，产业升级消耗减少&lt;c=A6EC41&gt;32&lt;/c&gt;倍</v>
      </c>
      <c r="AB1489" s="11"/>
      <c r="AC1489" s="11"/>
      <c r="AD1489" s="11">
        <v>3</v>
      </c>
      <c r="AE1489" s="11"/>
      <c r="AF1489" s="11" t="s">
        <v>345</v>
      </c>
      <c r="AG1489" s="11"/>
      <c r="AH1489" s="11"/>
      <c r="AI1489" s="11"/>
      <c r="AJ1489" s="11" t="s">
        <v>359</v>
      </c>
      <c r="AK1489" s="11" t="str">
        <f t="shared" si="467"/>
        <v>&lt;c=A6EC41&gt;</v>
      </c>
      <c r="AL1489" s="11">
        <f>AL1488*4</f>
        <v>32</v>
      </c>
      <c r="AM1489" s="11" t="s">
        <v>298</v>
      </c>
      <c r="AN1489" s="11" t="s">
        <v>360</v>
      </c>
      <c r="AO1489" s="11" t="s">
        <v>304</v>
      </c>
      <c r="AP1489" s="11">
        <f>AP1488*4</f>
        <v>32</v>
      </c>
      <c r="AQ1489" s="11" t="s">
        <v>298</v>
      </c>
      <c r="AR1489" s="11" t="s">
        <v>361</v>
      </c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 t="str">
        <f t="shared" si="461"/>
        <v>使产业收入提高，升级消耗减少</v>
      </c>
      <c r="BQ1489" s="11" t="str">
        <f t="shared" si="452"/>
        <v>3级：放置在产业中时，产业收入提高&lt;c=A6EC41&gt;32&lt;/c&gt;倍，产业升级消耗减少&lt;c=A6EC41&gt;32&lt;/c&gt;倍</v>
      </c>
      <c r="BR1489" s="1">
        <f t="shared" si="464"/>
        <v>3</v>
      </c>
      <c r="BS1489" s="1">
        <f t="shared" si="465"/>
        <v>303</v>
      </c>
      <c r="BT1489" s="1">
        <f>COUNTIF($BS$10:BS1489,601)</f>
        <v>31</v>
      </c>
      <c r="BU1489" s="1">
        <f t="shared" si="466"/>
        <v>1</v>
      </c>
    </row>
    <row r="1490" spans="2:73">
      <c r="B1490" s="1" t="str">
        <f t="shared" si="462"/>
        <v>SkillDescBrief4101203</v>
      </c>
      <c r="C1490" s="1" t="str">
        <f t="shared" si="463"/>
        <v>SkillDescDetail410120304</v>
      </c>
      <c r="D1490" s="3">
        <v>410120304</v>
      </c>
      <c r="E1490" s="3">
        <v>4101203</v>
      </c>
      <c r="F1490" s="3">
        <v>4</v>
      </c>
      <c r="G1490" s="3" t="s">
        <v>332</v>
      </c>
      <c r="H1490" s="3"/>
      <c r="I1490" s="3" t="s">
        <v>333</v>
      </c>
      <c r="J1490" s="3"/>
      <c r="K1490" s="3" t="s">
        <v>334</v>
      </c>
      <c r="L1490" s="3"/>
      <c r="M1490" s="3"/>
      <c r="N1490" s="3"/>
      <c r="O1490" s="3"/>
      <c r="P1490" s="3"/>
      <c r="Q1490" s="3" t="s">
        <v>335</v>
      </c>
      <c r="R1490" s="3"/>
      <c r="S1490" s="3" t="str">
        <f>IF(H1490="","",$B$2&amp;G1490&amp;$B$2&amp;$B$1&amp;H1490)</f>
        <v/>
      </c>
      <c r="T1490" s="3" t="str">
        <f>IF(J1490="","",$B$2&amp;I1490&amp;$B$2&amp;$B$1&amp;J1490)</f>
        <v/>
      </c>
      <c r="U1490" s="3" t="str">
        <f>IF(L1490="","",$B$2&amp;K1490&amp;$B$2&amp;$B$1&amp;L1490)</f>
        <v/>
      </c>
      <c r="V1490" s="3" t="str">
        <f>IF(N1490="","",$B$2&amp;M1490&amp;$B$2&amp;$B$1&amp;N1490)</f>
        <v/>
      </c>
      <c r="W1490" s="3" t="str">
        <f>IF(P1490="","",$B$2&amp;O1490&amp;$B$2&amp;$B$1&amp;P1490)</f>
        <v/>
      </c>
      <c r="X1490" s="3" t="str">
        <f>IF(R1490="","",$B$2&amp;Q1490&amp;$B$2&amp;$B$1&amp;R1490)</f>
        <v/>
      </c>
      <c r="Y1490" s="3" t="str">
        <f t="shared" si="460"/>
        <v>{}</v>
      </c>
      <c r="Z1490" s="11" t="s">
        <v>358</v>
      </c>
      <c r="AA1490" s="11" t="str">
        <f t="shared" si="453"/>
        <v>4级：放置在产业中时，产业收入提高&lt;c=A6EC41&gt;64&lt;/c&gt;倍，产业升级消耗减少&lt;c=A6EC41&gt;64&lt;/c&gt;倍</v>
      </c>
      <c r="AB1490" s="11"/>
      <c r="AC1490" s="11"/>
      <c r="AD1490" s="11">
        <v>4</v>
      </c>
      <c r="AE1490" s="11"/>
      <c r="AF1490" s="11" t="s">
        <v>345</v>
      </c>
      <c r="AG1490" s="11"/>
      <c r="AH1490" s="11"/>
      <c r="AI1490" s="11"/>
      <c r="AJ1490" s="11" t="s">
        <v>359</v>
      </c>
      <c r="AK1490" s="11" t="str">
        <f t="shared" si="467"/>
        <v>&lt;c=A6EC41&gt;</v>
      </c>
      <c r="AL1490" s="11">
        <v>64</v>
      </c>
      <c r="AM1490" s="11" t="s">
        <v>298</v>
      </c>
      <c r="AN1490" s="11" t="s">
        <v>360</v>
      </c>
      <c r="AO1490" s="11" t="s">
        <v>304</v>
      </c>
      <c r="AP1490" s="11">
        <v>64</v>
      </c>
      <c r="AQ1490" s="11" t="s">
        <v>298</v>
      </c>
      <c r="AR1490" s="11" t="s">
        <v>361</v>
      </c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 t="str">
        <f t="shared" si="461"/>
        <v>使产业收入提高，升级消耗减少</v>
      </c>
      <c r="BQ1490" s="11" t="str">
        <f t="shared" si="452"/>
        <v>4级：放置在产业中时，产业收入提高&lt;c=A6EC41&gt;64&lt;/c&gt;倍，产业升级消耗减少&lt;c=A6EC41&gt;64&lt;/c&gt;倍</v>
      </c>
      <c r="BR1490" s="1">
        <f t="shared" si="464"/>
        <v>3</v>
      </c>
      <c r="BS1490" s="1">
        <f t="shared" si="465"/>
        <v>304</v>
      </c>
      <c r="BT1490" s="1">
        <f>COUNTIF($BS$10:BS1490,601)</f>
        <v>31</v>
      </c>
      <c r="BU1490" s="1">
        <f t="shared" si="466"/>
        <v>1</v>
      </c>
    </row>
    <row r="1491" spans="2:73">
      <c r="B1491" s="1" t="str">
        <f t="shared" si="462"/>
        <v>SkillDescBrief4101203</v>
      </c>
      <c r="C1491" s="1" t="str">
        <f t="shared" si="463"/>
        <v>SkillDescDetail410120305</v>
      </c>
      <c r="D1491" s="3">
        <v>410120305</v>
      </c>
      <c r="E1491" s="3">
        <v>4101203</v>
      </c>
      <c r="F1491" s="3">
        <v>5</v>
      </c>
      <c r="G1491" s="3" t="s">
        <v>332</v>
      </c>
      <c r="H1491" s="3"/>
      <c r="I1491" s="3" t="s">
        <v>333</v>
      </c>
      <c r="J1491" s="3"/>
      <c r="K1491" s="3" t="s">
        <v>334</v>
      </c>
      <c r="L1491" s="3"/>
      <c r="M1491" s="3"/>
      <c r="N1491" s="3"/>
      <c r="O1491" s="3"/>
      <c r="P1491" s="3"/>
      <c r="Q1491" s="3" t="s">
        <v>335</v>
      </c>
      <c r="R1491" s="3"/>
      <c r="S1491" s="3" t="str">
        <f>IF(H1491="","",$B$2&amp;G1491&amp;$B$2&amp;$B$1&amp;H1491)</f>
        <v/>
      </c>
      <c r="T1491" s="3" t="str">
        <f>IF(J1491="","",$B$2&amp;I1491&amp;$B$2&amp;$B$1&amp;J1491)</f>
        <v/>
      </c>
      <c r="U1491" s="3" t="str">
        <f>IF(L1491="","",$B$2&amp;K1491&amp;$B$2&amp;$B$1&amp;L1491)</f>
        <v/>
      </c>
      <c r="V1491" s="3" t="str">
        <f>IF(N1491="","",$B$2&amp;M1491&amp;$B$2&amp;$B$1&amp;N1491)</f>
        <v/>
      </c>
      <c r="W1491" s="3" t="str">
        <f>IF(P1491="","",$B$2&amp;O1491&amp;$B$2&amp;$B$1&amp;P1491)</f>
        <v/>
      </c>
      <c r="X1491" s="3" t="str">
        <f>IF(R1491="","",$B$2&amp;Q1491&amp;$B$2&amp;$B$1&amp;R1491)</f>
        <v/>
      </c>
      <c r="Y1491" s="3" t="str">
        <f t="shared" si="460"/>
        <v>{}</v>
      </c>
      <c r="Z1491" s="11" t="s">
        <v>358</v>
      </c>
      <c r="AA1491" s="11" t="str">
        <f t="shared" si="453"/>
        <v>5级：放置在产业中时，产业收入提高&lt;c=A6EC41&gt;128&lt;/c&gt;倍，产业升级消耗减少&lt;c=A6EC41&gt;128&lt;/c&gt;倍</v>
      </c>
      <c r="AB1491" s="11"/>
      <c r="AC1491" s="11"/>
      <c r="AD1491" s="11">
        <v>5</v>
      </c>
      <c r="AE1491" s="11"/>
      <c r="AF1491" s="11" t="s">
        <v>345</v>
      </c>
      <c r="AG1491" s="11"/>
      <c r="AH1491" s="11"/>
      <c r="AI1491" s="11"/>
      <c r="AJ1491" s="11" t="s">
        <v>359</v>
      </c>
      <c r="AK1491" s="11" t="str">
        <f t="shared" si="467"/>
        <v>&lt;c=A6EC41&gt;</v>
      </c>
      <c r="AL1491" s="11">
        <v>128</v>
      </c>
      <c r="AM1491" s="11" t="s">
        <v>298</v>
      </c>
      <c r="AN1491" s="11" t="s">
        <v>360</v>
      </c>
      <c r="AO1491" s="11" t="s">
        <v>304</v>
      </c>
      <c r="AP1491" s="11">
        <v>128</v>
      </c>
      <c r="AQ1491" s="11" t="s">
        <v>298</v>
      </c>
      <c r="AR1491" s="11" t="s">
        <v>361</v>
      </c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 t="str">
        <f t="shared" si="461"/>
        <v>使产业收入提高，升级消耗减少</v>
      </c>
      <c r="BQ1491" s="11" t="str">
        <f t="shared" si="452"/>
        <v>5级：放置在产业中时，产业收入提高&lt;c=A6EC41&gt;128&lt;/c&gt;倍，产业升级消耗减少&lt;c=A6EC41&gt;128&lt;/c&gt;倍</v>
      </c>
      <c r="BR1491" s="1">
        <f t="shared" si="464"/>
        <v>3</v>
      </c>
      <c r="BS1491" s="1">
        <f t="shared" si="465"/>
        <v>305</v>
      </c>
      <c r="BT1491" s="1">
        <f>COUNTIF($BS$10:BS1491,601)</f>
        <v>31</v>
      </c>
      <c r="BU1491" s="1">
        <f t="shared" si="466"/>
        <v>1</v>
      </c>
    </row>
    <row r="1492" spans="2:73">
      <c r="B1492" s="1" t="str">
        <f t="shared" si="462"/>
        <v>SkillDescBrief// 战斗被动</v>
      </c>
      <c r="C1492" s="1" t="str">
        <f t="shared" si="463"/>
        <v>SkillDescDetail// 战斗被动1</v>
      </c>
      <c r="D1492" s="7" t="s">
        <v>337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 t="str">
        <f t="shared" si="460"/>
        <v/>
      </c>
      <c r="Z1492" s="10" t="s">
        <v>336</v>
      </c>
      <c r="AA1492" s="10" t="str">
        <f t="shared" si="453"/>
        <v/>
      </c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 t="str">
        <f t="shared" si="461"/>
        <v/>
      </c>
      <c r="BQ1492" s="10" t="str">
        <f t="shared" si="452"/>
        <v/>
      </c>
      <c r="BR1492" s="1">
        <f t="shared" si="464"/>
        <v>0</v>
      </c>
      <c r="BS1492" s="1">
        <f t="shared" si="465"/>
        <v>0</v>
      </c>
      <c r="BT1492" s="1">
        <f>COUNTIF($BS$10:BS1492,601)</f>
        <v>31</v>
      </c>
      <c r="BU1492" s="1">
        <f t="shared" si="466"/>
        <v>1</v>
      </c>
    </row>
    <row r="1493" spans="2:73">
      <c r="B1493" s="1" t="str">
        <f t="shared" si="462"/>
        <v>SkillDescBrief4101204</v>
      </c>
      <c r="C1493" s="1" t="str">
        <f t="shared" si="463"/>
        <v>SkillDescDetail410120401</v>
      </c>
      <c r="D1493" s="3">
        <v>410120401</v>
      </c>
      <c r="E1493" s="3">
        <v>4101204</v>
      </c>
      <c r="F1493" s="3">
        <v>1</v>
      </c>
      <c r="G1493" s="3" t="s">
        <v>334</v>
      </c>
      <c r="H1493" s="3">
        <v>0.08</v>
      </c>
      <c r="I1493" s="3" t="s">
        <v>333</v>
      </c>
      <c r="J1493" s="3"/>
      <c r="K1493" s="3" t="s">
        <v>332</v>
      </c>
      <c r="L1493" s="3">
        <f ca="1">ROUND(_xlfn.XLOOKUP($F1493,$D$1:$D$5,$E$1:$E$5)*OFFSET(L1493,5-$F1493,0)/0.05,0)*0.05</f>
        <v>0.7</v>
      </c>
      <c r="M1493" s="3"/>
      <c r="N1493" s="3"/>
      <c r="O1493" s="3"/>
      <c r="P1493" s="3"/>
      <c r="Q1493" s="3" t="s">
        <v>335</v>
      </c>
      <c r="R1493" s="3"/>
      <c r="S1493" s="3" t="str">
        <f>IF(H1493="","",$B$2&amp;G1493&amp;$B$2&amp;$B$1&amp;H1493)</f>
        <v>"BuffPower":0.08</v>
      </c>
      <c r="T1493" s="3" t="str">
        <f>IF(J1493="","",$B$2&amp;I1493&amp;$B$2&amp;$B$1&amp;J1493)</f>
        <v/>
      </c>
      <c r="U1493" s="3" t="str">
        <f ca="1">IF(L1493="","",$B$2&amp;K1493&amp;$B$2&amp;$B$1&amp;L1493)</f>
        <v>"AtkPower":0.7</v>
      </c>
      <c r="V1493" s="3" t="str">
        <f>IF(N1493="","",$B$2&amp;M1493&amp;$B$2&amp;$B$1&amp;N1493)</f>
        <v/>
      </c>
      <c r="W1493" s="3" t="str">
        <f>IF(P1493="","",$B$2&amp;O1493&amp;$B$2&amp;$B$1&amp;P1493)</f>
        <v/>
      </c>
      <c r="X1493" s="3" t="str">
        <f>IF(R1493="","",$B$2&amp;Q1493&amp;$B$2&amp;$B$1&amp;R1493)</f>
        <v/>
      </c>
      <c r="Y1493" s="3" t="str">
        <f ca="1" t="shared" si="460"/>
        <v>{"BuffPower":0.08,"AtkPower":0.7}</v>
      </c>
      <c r="Z1493" s="11" t="s">
        <v>750</v>
      </c>
      <c r="AA1493" s="11" t="str">
        <f t="shared" si="453"/>
        <v>每攻击&lt;c=A6EC41&gt;3&lt;/c&gt;次，下次射击造成目标&lt;q=attr_hp&gt;&lt;c=A6EC41&gt;8%&lt;/c&gt;的伤害</v>
      </c>
      <c r="AB1493" s="11"/>
      <c r="AC1493" s="11"/>
      <c r="AD1493" s="11"/>
      <c r="AE1493" s="11"/>
      <c r="AF1493" s="11"/>
      <c r="AG1493" s="11"/>
      <c r="AH1493" s="11"/>
      <c r="AI1493" s="11"/>
      <c r="AJ1493" s="11" t="s">
        <v>434</v>
      </c>
      <c r="AK1493" s="11" t="str">
        <f>$B$6</f>
        <v>&lt;c=A6EC41&gt;</v>
      </c>
      <c r="AL1493" s="12">
        <v>3</v>
      </c>
      <c r="AM1493" s="11" t="s">
        <v>298</v>
      </c>
      <c r="AN1493" s="11" t="s">
        <v>751</v>
      </c>
      <c r="AO1493" s="11" t="str">
        <f>$B$9&amp;$B$6</f>
        <v>&lt;q=attr_hp&gt;&lt;c=A6EC41&gt;</v>
      </c>
      <c r="AP1493" s="11" t="str">
        <f>ROUND($H1493*100,2)&amp;"%"</f>
        <v>8%</v>
      </c>
      <c r="AQ1493" s="11" t="s">
        <v>298</v>
      </c>
      <c r="AR1493" s="11" t="s">
        <v>740</v>
      </c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 t="str">
        <f t="shared" si="461"/>
        <v>每攻击一定次数，额外造成伤害</v>
      </c>
      <c r="BQ1493" s="11" t="str">
        <f t="shared" si="452"/>
        <v>每攻击&lt;c=A6EC41&gt;3&lt;/c&gt;次，下次射击造成目标&lt;q=attr_hp&gt;&lt;c=A6EC41&gt;8%&lt;/c&gt;的伤害</v>
      </c>
      <c r="BR1493" s="1">
        <f t="shared" si="464"/>
        <v>4</v>
      </c>
      <c r="BS1493" s="1">
        <f t="shared" si="465"/>
        <v>401</v>
      </c>
      <c r="BT1493" s="1">
        <f>COUNTIF($BS$10:BS1493,601)</f>
        <v>31</v>
      </c>
      <c r="BU1493" s="1">
        <f t="shared" si="466"/>
        <v>1</v>
      </c>
    </row>
    <row r="1494" spans="2:73">
      <c r="B1494" s="1" t="str">
        <f t="shared" si="462"/>
        <v>SkillDescBrief4101204</v>
      </c>
      <c r="C1494" s="1" t="str">
        <f t="shared" si="463"/>
        <v>SkillDescDetail410120402</v>
      </c>
      <c r="D1494" s="3">
        <v>410120402</v>
      </c>
      <c r="E1494" s="3">
        <v>4101204</v>
      </c>
      <c r="F1494" s="3">
        <v>2</v>
      </c>
      <c r="G1494" s="3" t="s">
        <v>334</v>
      </c>
      <c r="H1494" s="3">
        <v>0.1</v>
      </c>
      <c r="I1494" s="3" t="s">
        <v>333</v>
      </c>
      <c r="J1494" s="3"/>
      <c r="K1494" s="3" t="s">
        <v>332</v>
      </c>
      <c r="L1494" s="3">
        <f ca="1">ROUND(_xlfn.XLOOKUP($F1494,$D$1:$D$5,$E$1:$E$5)*OFFSET(L1494,5-$F1494,0)/0.05,0)*0.05</f>
        <v>0.75</v>
      </c>
      <c r="M1494" s="3"/>
      <c r="N1494" s="3"/>
      <c r="O1494" s="3"/>
      <c r="P1494" s="3"/>
      <c r="Q1494" s="3" t="s">
        <v>335</v>
      </c>
      <c r="R1494" s="3"/>
      <c r="S1494" s="3" t="str">
        <f>IF(H1494="","",$B$2&amp;G1494&amp;$B$2&amp;$B$1&amp;H1494)</f>
        <v>"BuffPower":0.1</v>
      </c>
      <c r="T1494" s="3" t="str">
        <f>IF(J1494="","",$B$2&amp;I1494&amp;$B$2&amp;$B$1&amp;J1494)</f>
        <v/>
      </c>
      <c r="U1494" s="3" t="str">
        <f ca="1">IF(L1494="","",$B$2&amp;K1494&amp;$B$2&amp;$B$1&amp;L1494)</f>
        <v>"AtkPower":0.75</v>
      </c>
      <c r="V1494" s="3" t="str">
        <f>IF(N1494="","",$B$2&amp;M1494&amp;$B$2&amp;$B$1&amp;N1494)</f>
        <v/>
      </c>
      <c r="W1494" s="3" t="str">
        <f>IF(P1494="","",$B$2&amp;O1494&amp;$B$2&amp;$B$1&amp;P1494)</f>
        <v/>
      </c>
      <c r="X1494" s="3" t="str">
        <f>IF(R1494="","",$B$2&amp;Q1494&amp;$B$2&amp;$B$1&amp;R1494)</f>
        <v/>
      </c>
      <c r="Y1494" s="3" t="str">
        <f ca="1" t="shared" si="460"/>
        <v>{"BuffPower":0.1,"AtkPower":0.75}</v>
      </c>
      <c r="Z1494" s="11" t="s">
        <v>750</v>
      </c>
      <c r="AA1494" s="11" t="str">
        <f t="shared" si="453"/>
        <v>2级：造成的伤害提升至&lt;q=attr_hp&gt;&lt;c=A6EC41&gt;10%&lt;/c&gt;</v>
      </c>
      <c r="AB1494" s="11"/>
      <c r="AC1494" s="11"/>
      <c r="AD1494" s="11">
        <v>2</v>
      </c>
      <c r="AE1494" s="11"/>
      <c r="AF1494" s="11" t="s">
        <v>345</v>
      </c>
      <c r="AG1494" s="11"/>
      <c r="AH1494" s="11"/>
      <c r="AI1494" s="11"/>
      <c r="AJ1494" s="11" t="s">
        <v>446</v>
      </c>
      <c r="AK1494" s="11" t="str">
        <f t="shared" ref="AK1494:AK1497" si="468">$B$9&amp;$B$6</f>
        <v>&lt;q=attr_hp&gt;&lt;c=A6EC41&gt;</v>
      </c>
      <c r="AL1494" s="11" t="str">
        <f t="shared" ref="AL1494:AL1497" si="469">ROUND($H1494*100,2)&amp;"%"</f>
        <v>10%</v>
      </c>
      <c r="AM1494" s="11" t="s">
        <v>298</v>
      </c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 t="str">
        <f t="shared" si="461"/>
        <v>每攻击一定次数，额外造成伤害</v>
      </c>
      <c r="BQ1494" s="11" t="str">
        <f t="shared" si="452"/>
        <v>2级：造成的伤害提升至&lt;q=attr_hp&gt;&lt;c=A6EC41&gt;10%&lt;/c&gt;</v>
      </c>
      <c r="BR1494" s="1">
        <f t="shared" si="464"/>
        <v>4</v>
      </c>
      <c r="BS1494" s="1">
        <f t="shared" si="465"/>
        <v>402</v>
      </c>
      <c r="BT1494" s="1">
        <f>COUNTIF($BS$10:BS1494,601)</f>
        <v>31</v>
      </c>
      <c r="BU1494" s="1">
        <f t="shared" si="466"/>
        <v>1</v>
      </c>
    </row>
    <row r="1495" spans="2:73">
      <c r="B1495" s="1" t="str">
        <f t="shared" si="462"/>
        <v>SkillDescBrief4101204</v>
      </c>
      <c r="C1495" s="1" t="str">
        <f t="shared" si="463"/>
        <v>SkillDescDetail410120403</v>
      </c>
      <c r="D1495" s="3">
        <v>410120403</v>
      </c>
      <c r="E1495" s="3">
        <v>4101204</v>
      </c>
      <c r="F1495" s="3">
        <v>3</v>
      </c>
      <c r="G1495" s="3" t="s">
        <v>334</v>
      </c>
      <c r="H1495" s="3">
        <v>0.12</v>
      </c>
      <c r="I1495" s="3" t="s">
        <v>333</v>
      </c>
      <c r="J1495" s="3"/>
      <c r="K1495" s="3" t="s">
        <v>332</v>
      </c>
      <c r="L1495" s="3">
        <f ca="1">ROUND(_xlfn.XLOOKUP($F1495,$D$1:$D$5,$E$1:$E$5)*OFFSET(L1495,5-$F1495,0)/0.05,0)*0.05</f>
        <v>0.8</v>
      </c>
      <c r="M1495" s="3"/>
      <c r="N1495" s="3"/>
      <c r="O1495" s="3"/>
      <c r="P1495" s="3"/>
      <c r="Q1495" s="3" t="s">
        <v>335</v>
      </c>
      <c r="R1495" s="3"/>
      <c r="S1495" s="3" t="str">
        <f>IF(H1495="","",$B$2&amp;G1495&amp;$B$2&amp;$B$1&amp;H1495)</f>
        <v>"BuffPower":0.12</v>
      </c>
      <c r="T1495" s="3" t="str">
        <f>IF(J1495="","",$B$2&amp;I1495&amp;$B$2&amp;$B$1&amp;J1495)</f>
        <v/>
      </c>
      <c r="U1495" s="3" t="str">
        <f ca="1">IF(L1495="","",$B$2&amp;K1495&amp;$B$2&amp;$B$1&amp;L1495)</f>
        <v>"AtkPower":0.8</v>
      </c>
      <c r="V1495" s="3" t="str">
        <f>IF(N1495="","",$B$2&amp;M1495&amp;$B$2&amp;$B$1&amp;N1495)</f>
        <v/>
      </c>
      <c r="W1495" s="3" t="str">
        <f>IF(P1495="","",$B$2&amp;O1495&amp;$B$2&amp;$B$1&amp;P1495)</f>
        <v/>
      </c>
      <c r="X1495" s="3" t="str">
        <f>IF(R1495="","",$B$2&amp;Q1495&amp;$B$2&amp;$B$1&amp;R1495)</f>
        <v/>
      </c>
      <c r="Y1495" s="3" t="str">
        <f ca="1" t="shared" si="460"/>
        <v>{"BuffPower":0.12,"AtkPower":0.8}</v>
      </c>
      <c r="Z1495" s="11" t="s">
        <v>750</v>
      </c>
      <c r="AA1495" s="11" t="str">
        <f t="shared" si="453"/>
        <v>3级：造成的伤害提升至&lt;q=attr_hp&gt;&lt;c=A6EC41&gt;12%&lt;/c&gt;</v>
      </c>
      <c r="AB1495" s="11"/>
      <c r="AC1495" s="11"/>
      <c r="AD1495" s="11">
        <v>3</v>
      </c>
      <c r="AE1495" s="11"/>
      <c r="AF1495" s="11" t="s">
        <v>345</v>
      </c>
      <c r="AG1495" s="11"/>
      <c r="AH1495" s="11"/>
      <c r="AI1495" s="11"/>
      <c r="AJ1495" s="11" t="s">
        <v>446</v>
      </c>
      <c r="AK1495" s="11" t="str">
        <f t="shared" si="468"/>
        <v>&lt;q=attr_hp&gt;&lt;c=A6EC41&gt;</v>
      </c>
      <c r="AL1495" s="11" t="str">
        <f t="shared" si="469"/>
        <v>12%</v>
      </c>
      <c r="AM1495" s="11" t="s">
        <v>298</v>
      </c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 t="str">
        <f t="shared" si="461"/>
        <v>每攻击一定次数，额外造成伤害</v>
      </c>
      <c r="BQ1495" s="11" t="str">
        <f t="shared" si="452"/>
        <v>3级：造成的伤害提升至&lt;q=attr_hp&gt;&lt;c=A6EC41&gt;12%&lt;/c&gt;</v>
      </c>
      <c r="BR1495" s="1">
        <f t="shared" si="464"/>
        <v>4</v>
      </c>
      <c r="BS1495" s="1">
        <f t="shared" si="465"/>
        <v>403</v>
      </c>
      <c r="BT1495" s="1">
        <f>COUNTIF($BS$10:BS1495,601)</f>
        <v>31</v>
      </c>
      <c r="BU1495" s="1">
        <f t="shared" si="466"/>
        <v>1</v>
      </c>
    </row>
    <row r="1496" spans="2:73">
      <c r="B1496" s="1" t="str">
        <f t="shared" si="462"/>
        <v>SkillDescBrief4101204</v>
      </c>
      <c r="C1496" s="1" t="str">
        <f t="shared" si="463"/>
        <v>SkillDescDetail410120404</v>
      </c>
      <c r="D1496" s="3">
        <v>410120404</v>
      </c>
      <c r="E1496" s="3">
        <v>4101204</v>
      </c>
      <c r="F1496" s="3">
        <v>4</v>
      </c>
      <c r="G1496" s="3" t="s">
        <v>334</v>
      </c>
      <c r="H1496" s="3">
        <v>0.14</v>
      </c>
      <c r="I1496" s="3" t="s">
        <v>333</v>
      </c>
      <c r="J1496" s="3"/>
      <c r="K1496" s="3" t="s">
        <v>332</v>
      </c>
      <c r="L1496" s="3">
        <f ca="1">ROUND(_xlfn.XLOOKUP($F1496,$D$1:$D$5,$E$1:$E$5)*OFFSET(L1496,5-$F1496,0)/0.05,0)*0.05</f>
        <v>0.9</v>
      </c>
      <c r="M1496" s="3"/>
      <c r="N1496" s="3"/>
      <c r="O1496" s="3"/>
      <c r="P1496" s="3"/>
      <c r="Q1496" s="3" t="s">
        <v>335</v>
      </c>
      <c r="R1496" s="3"/>
      <c r="S1496" s="3" t="str">
        <f>IF(H1496="","",$B$2&amp;G1496&amp;$B$2&amp;$B$1&amp;H1496)</f>
        <v>"BuffPower":0.14</v>
      </c>
      <c r="T1496" s="3" t="str">
        <f>IF(J1496="","",$B$2&amp;I1496&amp;$B$2&amp;$B$1&amp;J1496)</f>
        <v/>
      </c>
      <c r="U1496" s="3" t="str">
        <f ca="1">IF(L1496="","",$B$2&amp;K1496&amp;$B$2&amp;$B$1&amp;L1496)</f>
        <v>"AtkPower":0.9</v>
      </c>
      <c r="V1496" s="3" t="str">
        <f>IF(N1496="","",$B$2&amp;M1496&amp;$B$2&amp;$B$1&amp;N1496)</f>
        <v/>
      </c>
      <c r="W1496" s="3" t="str">
        <f>IF(P1496="","",$B$2&amp;O1496&amp;$B$2&amp;$B$1&amp;P1496)</f>
        <v/>
      </c>
      <c r="X1496" s="3" t="str">
        <f>IF(R1496="","",$B$2&amp;Q1496&amp;$B$2&amp;$B$1&amp;R1496)</f>
        <v/>
      </c>
      <c r="Y1496" s="3" t="str">
        <f ca="1" t="shared" si="460"/>
        <v>{"BuffPower":0.14,"AtkPower":0.9}</v>
      </c>
      <c r="Z1496" s="11" t="s">
        <v>750</v>
      </c>
      <c r="AA1496" s="11" t="str">
        <f t="shared" si="453"/>
        <v>4级：造成的伤害提升至&lt;q=attr_hp&gt;&lt;c=A6EC41&gt;14%&lt;/c&gt;</v>
      </c>
      <c r="AB1496" s="11"/>
      <c r="AC1496" s="11"/>
      <c r="AD1496" s="11">
        <v>4</v>
      </c>
      <c r="AE1496" s="11"/>
      <c r="AF1496" s="11" t="s">
        <v>345</v>
      </c>
      <c r="AG1496" s="11"/>
      <c r="AH1496" s="11"/>
      <c r="AI1496" s="11"/>
      <c r="AJ1496" s="11" t="s">
        <v>446</v>
      </c>
      <c r="AK1496" s="11" t="str">
        <f t="shared" si="468"/>
        <v>&lt;q=attr_hp&gt;&lt;c=A6EC41&gt;</v>
      </c>
      <c r="AL1496" s="11" t="str">
        <f t="shared" si="469"/>
        <v>14%</v>
      </c>
      <c r="AM1496" s="11" t="s">
        <v>298</v>
      </c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 t="str">
        <f t="shared" si="461"/>
        <v>每攻击一定次数，额外造成伤害</v>
      </c>
      <c r="BQ1496" s="11" t="str">
        <f t="shared" si="452"/>
        <v>4级：造成的伤害提升至&lt;q=attr_hp&gt;&lt;c=A6EC41&gt;14%&lt;/c&gt;</v>
      </c>
      <c r="BR1496" s="1">
        <f t="shared" si="464"/>
        <v>4</v>
      </c>
      <c r="BS1496" s="1">
        <f t="shared" si="465"/>
        <v>404</v>
      </c>
      <c r="BT1496" s="1">
        <f>COUNTIF($BS$10:BS1496,601)</f>
        <v>31</v>
      </c>
      <c r="BU1496" s="1">
        <f t="shared" si="466"/>
        <v>1</v>
      </c>
    </row>
    <row r="1497" spans="2:73">
      <c r="B1497" s="1" t="str">
        <f t="shared" si="462"/>
        <v>SkillDescBrief4101204</v>
      </c>
      <c r="C1497" s="1" t="str">
        <f t="shared" si="463"/>
        <v>SkillDescDetail410120405</v>
      </c>
      <c r="D1497" s="3">
        <v>410120405</v>
      </c>
      <c r="E1497" s="3">
        <v>4101204</v>
      </c>
      <c r="F1497" s="3">
        <v>5</v>
      </c>
      <c r="G1497" s="3" t="s">
        <v>334</v>
      </c>
      <c r="H1497" s="3">
        <v>0.17</v>
      </c>
      <c r="I1497" s="3" t="s">
        <v>333</v>
      </c>
      <c r="J1497" s="3"/>
      <c r="K1497" s="3" t="s">
        <v>332</v>
      </c>
      <c r="L1497" s="3">
        <v>1</v>
      </c>
      <c r="M1497" s="3"/>
      <c r="N1497" s="3"/>
      <c r="O1497" s="3"/>
      <c r="P1497" s="3"/>
      <c r="Q1497" s="3" t="s">
        <v>335</v>
      </c>
      <c r="R1497" s="3"/>
      <c r="S1497" s="3" t="str">
        <f>IF(H1497="","",$B$2&amp;G1497&amp;$B$2&amp;$B$1&amp;H1497)</f>
        <v>"BuffPower":0.17</v>
      </c>
      <c r="T1497" s="3" t="str">
        <f>IF(J1497="","",$B$2&amp;I1497&amp;$B$2&amp;$B$1&amp;J1497)</f>
        <v/>
      </c>
      <c r="U1497" s="3" t="str">
        <f>IF(L1497="","",$B$2&amp;K1497&amp;$B$2&amp;$B$1&amp;L1497)</f>
        <v>"AtkPower":1</v>
      </c>
      <c r="V1497" s="3" t="str">
        <f>IF(N1497="","",$B$2&amp;M1497&amp;$B$2&amp;$B$1&amp;N1497)</f>
        <v/>
      </c>
      <c r="W1497" s="3" t="str">
        <f>IF(P1497="","",$B$2&amp;O1497&amp;$B$2&amp;$B$1&amp;P1497)</f>
        <v/>
      </c>
      <c r="X1497" s="3" t="str">
        <f>IF(R1497="","",$B$2&amp;Q1497&amp;$B$2&amp;$B$1&amp;R1497)</f>
        <v/>
      </c>
      <c r="Y1497" s="3" t="str">
        <f t="shared" si="460"/>
        <v>{"BuffPower":0.17,"AtkPower":1}</v>
      </c>
      <c r="Z1497" s="11" t="s">
        <v>750</v>
      </c>
      <c r="AA1497" s="11" t="str">
        <f t="shared" si="453"/>
        <v>5级：造成的伤害提升至&lt;q=attr_hp&gt;&lt;c=A6EC41&gt;17%&lt;/c&gt;</v>
      </c>
      <c r="AB1497" s="11"/>
      <c r="AC1497" s="11"/>
      <c r="AD1497" s="11">
        <v>5</v>
      </c>
      <c r="AE1497" s="11"/>
      <c r="AF1497" s="11" t="s">
        <v>345</v>
      </c>
      <c r="AG1497" s="11"/>
      <c r="AH1497" s="11"/>
      <c r="AI1497" s="11"/>
      <c r="AJ1497" s="11" t="s">
        <v>446</v>
      </c>
      <c r="AK1497" s="11" t="str">
        <f t="shared" si="468"/>
        <v>&lt;q=attr_hp&gt;&lt;c=A6EC41&gt;</v>
      </c>
      <c r="AL1497" s="11" t="str">
        <f t="shared" si="469"/>
        <v>17%</v>
      </c>
      <c r="AM1497" s="11" t="s">
        <v>298</v>
      </c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 t="str">
        <f t="shared" si="461"/>
        <v>每攻击一定次数，额外造成伤害</v>
      </c>
      <c r="BQ1497" s="11" t="str">
        <f t="shared" si="452"/>
        <v>5级：造成的伤害提升至&lt;q=attr_hp&gt;&lt;c=A6EC41&gt;17%&lt;/c&gt;</v>
      </c>
      <c r="BR1497" s="1">
        <f t="shared" si="464"/>
        <v>4</v>
      </c>
      <c r="BS1497" s="1">
        <f t="shared" si="465"/>
        <v>405</v>
      </c>
      <c r="BT1497" s="1">
        <f>COUNTIF($BS$10:BS1497,601)</f>
        <v>31</v>
      </c>
      <c r="BU1497" s="1">
        <f t="shared" si="466"/>
        <v>1</v>
      </c>
    </row>
    <row r="1498" spans="2:73">
      <c r="B1498" s="1" t="str">
        <f t="shared" si="462"/>
        <v>SkillDescBrief// 战斗被动</v>
      </c>
      <c r="C1498" s="1" t="str">
        <f t="shared" si="463"/>
        <v>SkillDescDetail// 战斗被动2</v>
      </c>
      <c r="D1498" s="7" t="s">
        <v>338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 t="str">
        <f t="shared" si="460"/>
        <v/>
      </c>
      <c r="Z1498" s="10" t="s">
        <v>336</v>
      </c>
      <c r="AA1498" s="10" t="str">
        <f t="shared" si="453"/>
        <v/>
      </c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 t="str">
        <f t="shared" si="461"/>
        <v/>
      </c>
      <c r="BQ1498" s="10" t="str">
        <f t="shared" si="452"/>
        <v/>
      </c>
      <c r="BR1498" s="1">
        <f t="shared" si="464"/>
        <v>0</v>
      </c>
      <c r="BS1498" s="1">
        <f t="shared" si="465"/>
        <v>0</v>
      </c>
      <c r="BT1498" s="1">
        <f>COUNTIF($BS$10:BS1498,601)</f>
        <v>31</v>
      </c>
      <c r="BU1498" s="1">
        <f t="shared" si="466"/>
        <v>1</v>
      </c>
    </row>
    <row r="1499" spans="2:73">
      <c r="B1499" s="1" t="str">
        <f t="shared" si="462"/>
        <v>SkillDescBrief4101205</v>
      </c>
      <c r="C1499" s="1" t="str">
        <f t="shared" si="463"/>
        <v>SkillDescDetail410120501</v>
      </c>
      <c r="D1499" s="3">
        <v>410120501</v>
      </c>
      <c r="E1499" s="3">
        <v>4101205</v>
      </c>
      <c r="F1499" s="3">
        <v>1</v>
      </c>
      <c r="G1499" s="3" t="s">
        <v>332</v>
      </c>
      <c r="H1499" s="3"/>
      <c r="I1499" s="3" t="s">
        <v>333</v>
      </c>
      <c r="J1499" s="3"/>
      <c r="K1499" s="3" t="s">
        <v>334</v>
      </c>
      <c r="L1499" s="3"/>
      <c r="M1499" s="3"/>
      <c r="N1499" s="3"/>
      <c r="O1499" s="3"/>
      <c r="P1499" s="3"/>
      <c r="Q1499" s="3" t="s">
        <v>335</v>
      </c>
      <c r="R1499" s="3"/>
      <c r="S1499" s="3" t="str">
        <f>IF(H1499="","",$B$2&amp;G1499&amp;$B$2&amp;$B$1&amp;H1499)</f>
        <v/>
      </c>
      <c r="T1499" s="3" t="str">
        <f>IF(J1499="","",$B$2&amp;I1499&amp;$B$2&amp;$B$1&amp;J1499)</f>
        <v/>
      </c>
      <c r="U1499" s="3" t="str">
        <f>IF(L1499="","",$B$2&amp;K1499&amp;$B$2&amp;$B$1&amp;L1499)</f>
        <v/>
      </c>
      <c r="V1499" s="3" t="str">
        <f>IF(N1499="","",$B$2&amp;M1499&amp;$B$2&amp;$B$1&amp;N1499)</f>
        <v/>
      </c>
      <c r="W1499" s="3" t="str">
        <f>IF(P1499="","",$B$2&amp;O1499&amp;$B$2&amp;$B$1&amp;P1499)</f>
        <v/>
      </c>
      <c r="X1499" s="3" t="str">
        <f>IF(R1499="","",$B$2&amp;Q1499&amp;$B$2&amp;$B$1&amp;R1499)</f>
        <v/>
      </c>
      <c r="Y1499" s="3" t="str">
        <f t="shared" si="460"/>
        <v>{}</v>
      </c>
      <c r="Z1499" s="11" t="s">
        <v>336</v>
      </c>
      <c r="AA1499" s="11" t="str">
        <f t="shared" si="453"/>
        <v/>
      </c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 t="str">
        <f t="shared" si="461"/>
        <v/>
      </c>
      <c r="BQ1499" s="11" t="str">
        <f t="shared" si="452"/>
        <v/>
      </c>
      <c r="BR1499" s="1">
        <f t="shared" si="464"/>
        <v>5</v>
      </c>
      <c r="BS1499" s="1">
        <f t="shared" si="465"/>
        <v>501</v>
      </c>
      <c r="BT1499" s="1">
        <f>COUNTIF($BS$10:BS1499,601)</f>
        <v>31</v>
      </c>
      <c r="BU1499" s="1">
        <f t="shared" si="466"/>
        <v>1</v>
      </c>
    </row>
    <row r="1500" spans="2:73">
      <c r="B1500" s="1" t="str">
        <f t="shared" si="462"/>
        <v>SkillDescBrief4101205</v>
      </c>
      <c r="C1500" s="1" t="str">
        <f t="shared" si="463"/>
        <v>SkillDescDetail410120502</v>
      </c>
      <c r="D1500" s="3">
        <v>410120502</v>
      </c>
      <c r="E1500" s="3">
        <v>4101205</v>
      </c>
      <c r="F1500" s="3">
        <v>2</v>
      </c>
      <c r="G1500" s="3" t="s">
        <v>332</v>
      </c>
      <c r="H1500" s="3"/>
      <c r="I1500" s="3" t="s">
        <v>333</v>
      </c>
      <c r="J1500" s="3"/>
      <c r="K1500" s="3" t="s">
        <v>334</v>
      </c>
      <c r="L1500" s="3"/>
      <c r="M1500" s="3"/>
      <c r="N1500" s="3"/>
      <c r="O1500" s="3"/>
      <c r="P1500" s="3"/>
      <c r="Q1500" s="3" t="s">
        <v>335</v>
      </c>
      <c r="R1500" s="3"/>
      <c r="S1500" s="3" t="str">
        <f>IF(H1500="","",$B$2&amp;G1500&amp;$B$2&amp;$B$1&amp;H1500)</f>
        <v/>
      </c>
      <c r="T1500" s="3" t="str">
        <f>IF(J1500="","",$B$2&amp;I1500&amp;$B$2&amp;$B$1&amp;J1500)</f>
        <v/>
      </c>
      <c r="U1500" s="3" t="str">
        <f>IF(L1500="","",$B$2&amp;K1500&amp;$B$2&amp;$B$1&amp;L1500)</f>
        <v/>
      </c>
      <c r="V1500" s="3" t="str">
        <f>IF(N1500="","",$B$2&amp;M1500&amp;$B$2&amp;$B$1&amp;N1500)</f>
        <v/>
      </c>
      <c r="W1500" s="3" t="str">
        <f>IF(P1500="","",$B$2&amp;O1500&amp;$B$2&amp;$B$1&amp;P1500)</f>
        <v/>
      </c>
      <c r="X1500" s="3" t="str">
        <f>IF(R1500="","",$B$2&amp;Q1500&amp;$B$2&amp;$B$1&amp;R1500)</f>
        <v/>
      </c>
      <c r="Y1500" s="3" t="str">
        <f t="shared" si="460"/>
        <v>{}</v>
      </c>
      <c r="Z1500" s="11" t="s">
        <v>336</v>
      </c>
      <c r="AA1500" s="11" t="str">
        <f t="shared" si="453"/>
        <v/>
      </c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 t="str">
        <f t="shared" si="461"/>
        <v/>
      </c>
      <c r="BQ1500" s="11" t="str">
        <f t="shared" si="452"/>
        <v/>
      </c>
      <c r="BR1500" s="1">
        <f t="shared" si="464"/>
        <v>5</v>
      </c>
      <c r="BS1500" s="1">
        <f t="shared" si="465"/>
        <v>502</v>
      </c>
      <c r="BT1500" s="1">
        <f>COUNTIF($BS$10:BS1500,601)</f>
        <v>31</v>
      </c>
      <c r="BU1500" s="1">
        <f t="shared" si="466"/>
        <v>1</v>
      </c>
    </row>
    <row r="1501" spans="2:73">
      <c r="B1501" s="1" t="str">
        <f t="shared" si="462"/>
        <v>SkillDescBrief4101205</v>
      </c>
      <c r="C1501" s="1" t="str">
        <f t="shared" si="463"/>
        <v>SkillDescDetail410120503</v>
      </c>
      <c r="D1501" s="3">
        <v>410120503</v>
      </c>
      <c r="E1501" s="3">
        <v>4101205</v>
      </c>
      <c r="F1501" s="3">
        <v>3</v>
      </c>
      <c r="G1501" s="3" t="s">
        <v>332</v>
      </c>
      <c r="H1501" s="3"/>
      <c r="I1501" s="3" t="s">
        <v>333</v>
      </c>
      <c r="J1501" s="3"/>
      <c r="K1501" s="3" t="s">
        <v>334</v>
      </c>
      <c r="L1501" s="3"/>
      <c r="M1501" s="3"/>
      <c r="N1501" s="3"/>
      <c r="O1501" s="3"/>
      <c r="P1501" s="3"/>
      <c r="Q1501" s="3" t="s">
        <v>335</v>
      </c>
      <c r="R1501" s="3"/>
      <c r="S1501" s="3" t="str">
        <f>IF(H1501="","",$B$2&amp;G1501&amp;$B$2&amp;$B$1&amp;H1501)</f>
        <v/>
      </c>
      <c r="T1501" s="3" t="str">
        <f>IF(J1501="","",$B$2&amp;I1501&amp;$B$2&amp;$B$1&amp;J1501)</f>
        <v/>
      </c>
      <c r="U1501" s="3" t="str">
        <f>IF(L1501="","",$B$2&amp;K1501&amp;$B$2&amp;$B$1&amp;L1501)</f>
        <v/>
      </c>
      <c r="V1501" s="3" t="str">
        <f>IF(N1501="","",$B$2&amp;M1501&amp;$B$2&amp;$B$1&amp;N1501)</f>
        <v/>
      </c>
      <c r="W1501" s="3" t="str">
        <f>IF(P1501="","",$B$2&amp;O1501&amp;$B$2&amp;$B$1&amp;P1501)</f>
        <v/>
      </c>
      <c r="X1501" s="3" t="str">
        <f>IF(R1501="","",$B$2&amp;Q1501&amp;$B$2&amp;$B$1&amp;R1501)</f>
        <v/>
      </c>
      <c r="Y1501" s="3" t="str">
        <f t="shared" si="460"/>
        <v>{}</v>
      </c>
      <c r="Z1501" s="11" t="s">
        <v>336</v>
      </c>
      <c r="AA1501" s="11" t="str">
        <f t="shared" si="453"/>
        <v/>
      </c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 t="str">
        <f t="shared" si="461"/>
        <v/>
      </c>
      <c r="BQ1501" s="11" t="str">
        <f t="shared" si="452"/>
        <v/>
      </c>
      <c r="BR1501" s="1">
        <f t="shared" si="464"/>
        <v>5</v>
      </c>
      <c r="BS1501" s="1">
        <f t="shared" si="465"/>
        <v>503</v>
      </c>
      <c r="BT1501" s="1">
        <f>COUNTIF($BS$10:BS1501,601)</f>
        <v>31</v>
      </c>
      <c r="BU1501" s="1">
        <f t="shared" si="466"/>
        <v>1</v>
      </c>
    </row>
    <row r="1502" spans="2:73">
      <c r="B1502" s="1" t="str">
        <f t="shared" si="462"/>
        <v>SkillDescBrief4101205</v>
      </c>
      <c r="C1502" s="1" t="str">
        <f t="shared" si="463"/>
        <v>SkillDescDetail410120504</v>
      </c>
      <c r="D1502" s="3">
        <v>410120504</v>
      </c>
      <c r="E1502" s="3">
        <v>4101205</v>
      </c>
      <c r="F1502" s="3">
        <v>4</v>
      </c>
      <c r="G1502" s="3" t="s">
        <v>332</v>
      </c>
      <c r="H1502" s="3"/>
      <c r="I1502" s="3" t="s">
        <v>333</v>
      </c>
      <c r="J1502" s="3"/>
      <c r="K1502" s="3" t="s">
        <v>334</v>
      </c>
      <c r="L1502" s="3"/>
      <c r="M1502" s="3"/>
      <c r="N1502" s="3"/>
      <c r="O1502" s="3"/>
      <c r="P1502" s="3"/>
      <c r="Q1502" s="3" t="s">
        <v>335</v>
      </c>
      <c r="R1502" s="3"/>
      <c r="S1502" s="3" t="str">
        <f>IF(H1502="","",$B$2&amp;G1502&amp;$B$2&amp;$B$1&amp;H1502)</f>
        <v/>
      </c>
      <c r="T1502" s="3" t="str">
        <f>IF(J1502="","",$B$2&amp;I1502&amp;$B$2&amp;$B$1&amp;J1502)</f>
        <v/>
      </c>
      <c r="U1502" s="3" t="str">
        <f>IF(L1502="","",$B$2&amp;K1502&amp;$B$2&amp;$B$1&amp;L1502)</f>
        <v/>
      </c>
      <c r="V1502" s="3" t="str">
        <f>IF(N1502="","",$B$2&amp;M1502&amp;$B$2&amp;$B$1&amp;N1502)</f>
        <v/>
      </c>
      <c r="W1502" s="3" t="str">
        <f>IF(P1502="","",$B$2&amp;O1502&amp;$B$2&amp;$B$1&amp;P1502)</f>
        <v/>
      </c>
      <c r="X1502" s="3" t="str">
        <f>IF(R1502="","",$B$2&amp;Q1502&amp;$B$2&amp;$B$1&amp;R1502)</f>
        <v/>
      </c>
      <c r="Y1502" s="3" t="str">
        <f t="shared" si="460"/>
        <v>{}</v>
      </c>
      <c r="Z1502" s="11" t="s">
        <v>336</v>
      </c>
      <c r="AA1502" s="11" t="str">
        <f t="shared" si="453"/>
        <v/>
      </c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 t="str">
        <f t="shared" si="461"/>
        <v/>
      </c>
      <c r="BQ1502" s="11" t="str">
        <f t="shared" si="452"/>
        <v/>
      </c>
      <c r="BR1502" s="1">
        <f t="shared" si="464"/>
        <v>5</v>
      </c>
      <c r="BS1502" s="1">
        <f t="shared" si="465"/>
        <v>504</v>
      </c>
      <c r="BT1502" s="1">
        <f>COUNTIF($BS$10:BS1502,601)</f>
        <v>31</v>
      </c>
      <c r="BU1502" s="1">
        <f t="shared" si="466"/>
        <v>1</v>
      </c>
    </row>
    <row r="1503" spans="2:73">
      <c r="B1503" s="1" t="str">
        <f t="shared" si="462"/>
        <v>SkillDescBrief4101205</v>
      </c>
      <c r="C1503" s="1" t="str">
        <f t="shared" si="463"/>
        <v>SkillDescDetail410120505</v>
      </c>
      <c r="D1503" s="3">
        <v>410120505</v>
      </c>
      <c r="E1503" s="3">
        <v>4101205</v>
      </c>
      <c r="F1503" s="3">
        <v>5</v>
      </c>
      <c r="G1503" s="3" t="s">
        <v>332</v>
      </c>
      <c r="H1503" s="3"/>
      <c r="I1503" s="3" t="s">
        <v>333</v>
      </c>
      <c r="J1503" s="3"/>
      <c r="K1503" s="3" t="s">
        <v>334</v>
      </c>
      <c r="L1503" s="3"/>
      <c r="M1503" s="3"/>
      <c r="N1503" s="3"/>
      <c r="O1503" s="3"/>
      <c r="P1503" s="3"/>
      <c r="Q1503" s="3" t="s">
        <v>335</v>
      </c>
      <c r="R1503" s="3"/>
      <c r="S1503" s="3" t="str">
        <f>IF(H1503="","",$B$2&amp;G1503&amp;$B$2&amp;$B$1&amp;H1503)</f>
        <v/>
      </c>
      <c r="T1503" s="3" t="str">
        <f>IF(J1503="","",$B$2&amp;I1503&amp;$B$2&amp;$B$1&amp;J1503)</f>
        <v/>
      </c>
      <c r="U1503" s="3" t="str">
        <f>IF(L1503="","",$B$2&amp;K1503&amp;$B$2&amp;$B$1&amp;L1503)</f>
        <v/>
      </c>
      <c r="V1503" s="3" t="str">
        <f>IF(N1503="","",$B$2&amp;M1503&amp;$B$2&amp;$B$1&amp;N1503)</f>
        <v/>
      </c>
      <c r="W1503" s="3" t="str">
        <f>IF(P1503="","",$B$2&amp;O1503&amp;$B$2&amp;$B$1&amp;P1503)</f>
        <v/>
      </c>
      <c r="X1503" s="3" t="str">
        <f>IF(R1503="","",$B$2&amp;Q1503&amp;$B$2&amp;$B$1&amp;R1503)</f>
        <v/>
      </c>
      <c r="Y1503" s="3" t="str">
        <f t="shared" si="460"/>
        <v>{}</v>
      </c>
      <c r="Z1503" s="11" t="s">
        <v>336</v>
      </c>
      <c r="AA1503" s="11" t="str">
        <f t="shared" si="453"/>
        <v/>
      </c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 t="str">
        <f t="shared" si="461"/>
        <v/>
      </c>
      <c r="BQ1503" s="11" t="str">
        <f t="shared" si="452"/>
        <v/>
      </c>
      <c r="BR1503" s="1">
        <f t="shared" si="464"/>
        <v>5</v>
      </c>
      <c r="BS1503" s="1">
        <f t="shared" si="465"/>
        <v>505</v>
      </c>
      <c r="BT1503" s="1">
        <f>COUNTIF($BS$10:BS1503,601)</f>
        <v>31</v>
      </c>
      <c r="BU1503" s="1">
        <f t="shared" si="466"/>
        <v>1</v>
      </c>
    </row>
    <row r="1504" spans="2:73">
      <c r="B1504" s="1" t="str">
        <f t="shared" si="462"/>
        <v>SkillDescBrief// 战斗被动</v>
      </c>
      <c r="C1504" s="1" t="str">
        <f t="shared" si="463"/>
        <v>SkillDescDetail// 战斗被动3</v>
      </c>
      <c r="D1504" s="7" t="s">
        <v>339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 t="str">
        <f t="shared" si="460"/>
        <v/>
      </c>
      <c r="Z1504" s="10" t="s">
        <v>336</v>
      </c>
      <c r="AA1504" s="10" t="str">
        <f t="shared" si="453"/>
        <v/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 t="str">
        <f t="shared" si="461"/>
        <v/>
      </c>
      <c r="BQ1504" s="10" t="str">
        <f t="shared" si="452"/>
        <v/>
      </c>
      <c r="BR1504" s="1">
        <f t="shared" si="464"/>
        <v>0</v>
      </c>
      <c r="BS1504" s="1">
        <f t="shared" si="465"/>
        <v>0</v>
      </c>
      <c r="BT1504" s="1">
        <f>COUNTIF($BS$10:BS1504,601)</f>
        <v>31</v>
      </c>
      <c r="BU1504" s="1">
        <f t="shared" si="466"/>
        <v>1</v>
      </c>
    </row>
    <row r="1505" spans="2:73">
      <c r="B1505" s="1" t="str">
        <f t="shared" si="462"/>
        <v>SkillDescBrief4101206</v>
      </c>
      <c r="C1505" s="1" t="str">
        <f t="shared" si="463"/>
        <v>SkillDescDetail410120601</v>
      </c>
      <c r="D1505" s="3">
        <v>410120601</v>
      </c>
      <c r="E1505" s="3">
        <v>4101206</v>
      </c>
      <c r="F1505" s="3">
        <v>1</v>
      </c>
      <c r="G1505" s="3" t="s">
        <v>332</v>
      </c>
      <c r="H1505" s="3"/>
      <c r="I1505" s="3" t="s">
        <v>333</v>
      </c>
      <c r="J1505" s="3"/>
      <c r="K1505" s="3" t="s">
        <v>334</v>
      </c>
      <c r="L1505" s="3"/>
      <c r="M1505" s="3"/>
      <c r="N1505" s="3"/>
      <c r="O1505" s="3"/>
      <c r="P1505" s="3"/>
      <c r="Q1505" s="3" t="s">
        <v>335</v>
      </c>
      <c r="R1505" s="3"/>
      <c r="S1505" s="3" t="str">
        <f>IF(H1505="","",$B$2&amp;G1505&amp;$B$2&amp;$B$1&amp;H1505)</f>
        <v/>
      </c>
      <c r="T1505" s="3" t="str">
        <f>IF(J1505="","",$B$2&amp;I1505&amp;$B$2&amp;$B$1&amp;J1505)</f>
        <v/>
      </c>
      <c r="U1505" s="3" t="str">
        <f>IF(L1505="","",$B$2&amp;K1505&amp;$B$2&amp;$B$1&amp;L1505)</f>
        <v/>
      </c>
      <c r="V1505" s="3" t="str">
        <f>IF(N1505="","",$B$2&amp;M1505&amp;$B$2&amp;$B$1&amp;N1505)</f>
        <v/>
      </c>
      <c r="W1505" s="3" t="str">
        <f>IF(P1505="","",$B$2&amp;O1505&amp;$B$2&amp;$B$1&amp;P1505)</f>
        <v/>
      </c>
      <c r="X1505" s="3" t="str">
        <f>IF(R1505="","",$B$2&amp;Q1505&amp;$B$2&amp;$B$1&amp;R1505)</f>
        <v/>
      </c>
      <c r="Y1505" s="3" t="str">
        <f t="shared" si="460"/>
        <v>{}</v>
      </c>
      <c r="Z1505" s="11" t="s">
        <v>341</v>
      </c>
      <c r="AA1505" s="11" t="str">
        <f t="shared" si="453"/>
        <v>投掷燃烧瓶，对&lt;c=A6EC41&gt;1&lt;/c&gt;个敌人造成&lt;q=attr_atk&gt;&lt;c=A6EC41&gt;0%&lt;/c&gt;伤害</v>
      </c>
      <c r="AB1505" s="11"/>
      <c r="AC1505" s="11"/>
      <c r="AD1505" s="11"/>
      <c r="AE1505" s="11"/>
      <c r="AF1505" s="11"/>
      <c r="AG1505" s="11"/>
      <c r="AH1505" s="11"/>
      <c r="AI1505" s="11"/>
      <c r="AJ1505" s="11" t="s">
        <v>342</v>
      </c>
      <c r="AK1505" s="11" t="str">
        <f>$B$6</f>
        <v>&lt;c=A6EC41&gt;</v>
      </c>
      <c r="AL1505" s="11">
        <v>1</v>
      </c>
      <c r="AM1505" s="11" t="s">
        <v>298</v>
      </c>
      <c r="AN1505" s="11" t="s">
        <v>343</v>
      </c>
      <c r="AO1505" s="11"/>
      <c r="AP1505" s="11"/>
      <c r="AQ1505" s="11"/>
      <c r="AR1505" s="11"/>
      <c r="AS1505" s="11" t="str">
        <f t="shared" ref="AS1505:AS1509" si="470">$B$8&amp;$B$6</f>
        <v>&lt;q=attr_atk&gt;&lt;c=A6EC41&gt;</v>
      </c>
      <c r="AT1505" s="13" t="str">
        <f t="shared" ref="AT1505:AT1509" si="471">ROUND(H1505*100,2)&amp;"%"</f>
        <v>0%</v>
      </c>
      <c r="AU1505" s="11" t="s">
        <v>298</v>
      </c>
      <c r="AV1505" s="11" t="s">
        <v>344</v>
      </c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 t="str">
        <f t="shared" si="461"/>
        <v>这是另一个专属装备技能，它必须很好很强大</v>
      </c>
      <c r="BQ1505" s="11" t="str">
        <f t="shared" ref="BQ1505:BQ1509" si="472">AA1505</f>
        <v>投掷燃烧瓶，对&lt;c=A6EC41&gt;1&lt;/c&gt;个敌人造成&lt;q=attr_atk&gt;&lt;c=A6EC41&gt;0%&lt;/c&gt;伤害</v>
      </c>
      <c r="BR1505" s="1">
        <f t="shared" si="464"/>
        <v>6</v>
      </c>
      <c r="BS1505" s="1">
        <f t="shared" si="465"/>
        <v>601</v>
      </c>
      <c r="BT1505" s="1">
        <f>COUNTIF($BS$10:BS1505,601)</f>
        <v>32</v>
      </c>
      <c r="BU1505" s="1">
        <f t="shared" si="466"/>
        <v>0</v>
      </c>
    </row>
    <row r="1506" spans="2:73">
      <c r="B1506" s="1" t="str">
        <f t="shared" si="462"/>
        <v>SkillDescBrief4101206</v>
      </c>
      <c r="C1506" s="1" t="str">
        <f t="shared" si="463"/>
        <v>SkillDescDetail410120602</v>
      </c>
      <c r="D1506" s="3">
        <v>410120602</v>
      </c>
      <c r="E1506" s="3">
        <v>4101206</v>
      </c>
      <c r="F1506" s="3">
        <v>2</v>
      </c>
      <c r="G1506" s="3" t="s">
        <v>332</v>
      </c>
      <c r="H1506" s="3"/>
      <c r="I1506" s="3" t="s">
        <v>333</v>
      </c>
      <c r="J1506" s="3"/>
      <c r="K1506" s="3" t="s">
        <v>334</v>
      </c>
      <c r="L1506" s="3"/>
      <c r="M1506" s="3"/>
      <c r="N1506" s="3"/>
      <c r="O1506" s="3"/>
      <c r="P1506" s="3"/>
      <c r="Q1506" s="3" t="s">
        <v>335</v>
      </c>
      <c r="R1506" s="3"/>
      <c r="S1506" s="3" t="str">
        <f>IF(H1506="","",$B$2&amp;G1506&amp;$B$2&amp;$B$1&amp;H1506)</f>
        <v/>
      </c>
      <c r="T1506" s="3" t="str">
        <f>IF(J1506="","",$B$2&amp;I1506&amp;$B$2&amp;$B$1&amp;J1506)</f>
        <v/>
      </c>
      <c r="U1506" s="3" t="str">
        <f>IF(L1506="","",$B$2&amp;K1506&amp;$B$2&amp;$B$1&amp;L1506)</f>
        <v/>
      </c>
      <c r="V1506" s="3" t="str">
        <f>IF(N1506="","",$B$2&amp;M1506&amp;$B$2&amp;$B$1&amp;N1506)</f>
        <v/>
      </c>
      <c r="W1506" s="3" t="str">
        <f>IF(P1506="","",$B$2&amp;O1506&amp;$B$2&amp;$B$1&amp;P1506)</f>
        <v/>
      </c>
      <c r="X1506" s="3" t="str">
        <f>IF(R1506="","",$B$2&amp;Q1506&amp;$B$2&amp;$B$1&amp;R1506)</f>
        <v/>
      </c>
      <c r="Y1506" s="3" t="str">
        <f t="shared" si="460"/>
        <v>{}</v>
      </c>
      <c r="Z1506" s="11" t="s">
        <v>341</v>
      </c>
      <c r="AA1506" s="11" t="str">
        <f t="shared" si="453"/>
        <v>2级：伤害提升至&lt;q=attr_atk&gt;&lt;c=A6EC41&gt;0%&lt;/c&gt;</v>
      </c>
      <c r="AB1506" s="11"/>
      <c r="AC1506" s="11"/>
      <c r="AD1506" s="11">
        <v>2</v>
      </c>
      <c r="AE1506" s="11"/>
      <c r="AF1506" s="11" t="s">
        <v>345</v>
      </c>
      <c r="AG1506" s="11"/>
      <c r="AH1506" s="11"/>
      <c r="AI1506" s="11"/>
      <c r="AJ1506" s="11"/>
      <c r="AK1506" s="11"/>
      <c r="AL1506" s="11"/>
      <c r="AM1506" s="11"/>
      <c r="AN1506" s="11" t="s">
        <v>346</v>
      </c>
      <c r="AO1506" s="11"/>
      <c r="AP1506" s="11"/>
      <c r="AQ1506" s="11"/>
      <c r="AR1506" s="11"/>
      <c r="AS1506" s="11" t="str">
        <f t="shared" si="470"/>
        <v>&lt;q=attr_atk&gt;&lt;c=A6EC41&gt;</v>
      </c>
      <c r="AT1506" s="13" t="str">
        <f t="shared" si="471"/>
        <v>0%</v>
      </c>
      <c r="AU1506" s="11" t="s">
        <v>298</v>
      </c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 t="str">
        <f t="shared" si="461"/>
        <v>这是另一个专属装备技能，它必须很好很强大</v>
      </c>
      <c r="BQ1506" s="11" t="str">
        <f t="shared" si="472"/>
        <v>2级：伤害提升至&lt;q=attr_atk&gt;&lt;c=A6EC41&gt;0%&lt;/c&gt;</v>
      </c>
      <c r="BR1506" s="1">
        <f t="shared" si="464"/>
        <v>6</v>
      </c>
      <c r="BS1506" s="1">
        <f t="shared" si="465"/>
        <v>602</v>
      </c>
      <c r="BT1506" s="1">
        <f>COUNTIF($BS$10:BS1506,601)</f>
        <v>32</v>
      </c>
      <c r="BU1506" s="1">
        <f t="shared" si="466"/>
        <v>0</v>
      </c>
    </row>
    <row r="1507" spans="2:73">
      <c r="B1507" s="1" t="str">
        <f t="shared" si="462"/>
        <v>SkillDescBrief4101206</v>
      </c>
      <c r="C1507" s="1" t="str">
        <f t="shared" si="463"/>
        <v>SkillDescDetail410120603</v>
      </c>
      <c r="D1507" s="3">
        <v>410120603</v>
      </c>
      <c r="E1507" s="3">
        <v>4101206</v>
      </c>
      <c r="F1507" s="3">
        <v>3</v>
      </c>
      <c r="G1507" s="3" t="s">
        <v>332</v>
      </c>
      <c r="H1507" s="3"/>
      <c r="I1507" s="3" t="s">
        <v>333</v>
      </c>
      <c r="J1507" s="3"/>
      <c r="K1507" s="3" t="s">
        <v>334</v>
      </c>
      <c r="L1507" s="3"/>
      <c r="M1507" s="3"/>
      <c r="N1507" s="3"/>
      <c r="O1507" s="3"/>
      <c r="P1507" s="3"/>
      <c r="Q1507" s="3" t="s">
        <v>335</v>
      </c>
      <c r="R1507" s="3"/>
      <c r="S1507" s="3" t="str">
        <f>IF(H1507="","",$B$2&amp;G1507&amp;$B$2&amp;$B$1&amp;H1507)</f>
        <v/>
      </c>
      <c r="T1507" s="3" t="str">
        <f>IF(J1507="","",$B$2&amp;I1507&amp;$B$2&amp;$B$1&amp;J1507)</f>
        <v/>
      </c>
      <c r="U1507" s="3" t="str">
        <f>IF(L1507="","",$B$2&amp;K1507&amp;$B$2&amp;$B$1&amp;L1507)</f>
        <v/>
      </c>
      <c r="V1507" s="3" t="str">
        <f>IF(N1507="","",$B$2&amp;M1507&amp;$B$2&amp;$B$1&amp;N1507)</f>
        <v/>
      </c>
      <c r="W1507" s="3" t="str">
        <f>IF(P1507="","",$B$2&amp;O1507&amp;$B$2&amp;$B$1&amp;P1507)</f>
        <v/>
      </c>
      <c r="X1507" s="3" t="str">
        <f>IF(R1507="","",$B$2&amp;Q1507&amp;$B$2&amp;$B$1&amp;R1507)</f>
        <v/>
      </c>
      <c r="Y1507" s="3" t="str">
        <f t="shared" si="460"/>
        <v>{}</v>
      </c>
      <c r="Z1507" s="11" t="s">
        <v>341</v>
      </c>
      <c r="AA1507" s="11" t="str">
        <f t="shared" si="453"/>
        <v>3级：伤害提升至&lt;q=attr_atk&gt;&lt;c=A6EC41&gt;0%&lt;/c&gt;</v>
      </c>
      <c r="AB1507" s="11"/>
      <c r="AC1507" s="11"/>
      <c r="AD1507" s="11">
        <v>3</v>
      </c>
      <c r="AE1507" s="11"/>
      <c r="AF1507" s="11" t="s">
        <v>345</v>
      </c>
      <c r="AG1507" s="11"/>
      <c r="AH1507" s="11"/>
      <c r="AI1507" s="11"/>
      <c r="AJ1507" s="11"/>
      <c r="AK1507" s="11"/>
      <c r="AL1507" s="11"/>
      <c r="AM1507" s="11"/>
      <c r="AN1507" s="11" t="s">
        <v>346</v>
      </c>
      <c r="AO1507" s="11"/>
      <c r="AP1507" s="11"/>
      <c r="AQ1507" s="11"/>
      <c r="AR1507" s="11"/>
      <c r="AS1507" s="11" t="str">
        <f t="shared" si="470"/>
        <v>&lt;q=attr_atk&gt;&lt;c=A6EC41&gt;</v>
      </c>
      <c r="AT1507" s="13" t="str">
        <f t="shared" si="471"/>
        <v>0%</v>
      </c>
      <c r="AU1507" s="11" t="s">
        <v>298</v>
      </c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 t="str">
        <f t="shared" si="461"/>
        <v>这是另一个专属装备技能，它必须很好很强大</v>
      </c>
      <c r="BQ1507" s="11" t="str">
        <f t="shared" si="472"/>
        <v>3级：伤害提升至&lt;q=attr_atk&gt;&lt;c=A6EC41&gt;0%&lt;/c&gt;</v>
      </c>
      <c r="BR1507" s="1">
        <f t="shared" si="464"/>
        <v>6</v>
      </c>
      <c r="BS1507" s="1">
        <f t="shared" si="465"/>
        <v>603</v>
      </c>
      <c r="BT1507" s="1">
        <f>COUNTIF($BS$10:BS1507,601)</f>
        <v>32</v>
      </c>
      <c r="BU1507" s="1">
        <f t="shared" si="466"/>
        <v>0</v>
      </c>
    </row>
    <row r="1508" spans="2:73">
      <c r="B1508" s="1" t="str">
        <f t="shared" si="462"/>
        <v>SkillDescBrief4101206</v>
      </c>
      <c r="C1508" s="1" t="str">
        <f t="shared" si="463"/>
        <v>SkillDescDetail410120604</v>
      </c>
      <c r="D1508" s="3">
        <v>410120604</v>
      </c>
      <c r="E1508" s="3">
        <v>4101206</v>
      </c>
      <c r="F1508" s="3">
        <v>4</v>
      </c>
      <c r="G1508" s="3" t="s">
        <v>332</v>
      </c>
      <c r="H1508" s="3"/>
      <c r="I1508" s="3" t="s">
        <v>333</v>
      </c>
      <c r="J1508" s="3"/>
      <c r="K1508" s="3" t="s">
        <v>334</v>
      </c>
      <c r="L1508" s="3"/>
      <c r="M1508" s="3"/>
      <c r="N1508" s="3"/>
      <c r="O1508" s="3"/>
      <c r="P1508" s="3"/>
      <c r="Q1508" s="3" t="s">
        <v>335</v>
      </c>
      <c r="R1508" s="3"/>
      <c r="S1508" s="3" t="str">
        <f>IF(H1508="","",$B$2&amp;G1508&amp;$B$2&amp;$B$1&amp;H1508)</f>
        <v/>
      </c>
      <c r="T1508" s="3" t="str">
        <f>IF(J1508="","",$B$2&amp;I1508&amp;$B$2&amp;$B$1&amp;J1508)</f>
        <v/>
      </c>
      <c r="U1508" s="3" t="str">
        <f>IF(L1508="","",$B$2&amp;K1508&amp;$B$2&amp;$B$1&amp;L1508)</f>
        <v/>
      </c>
      <c r="V1508" s="3" t="str">
        <f>IF(N1508="","",$B$2&amp;M1508&amp;$B$2&amp;$B$1&amp;N1508)</f>
        <v/>
      </c>
      <c r="W1508" s="3" t="str">
        <f>IF(P1508="","",$B$2&amp;O1508&amp;$B$2&amp;$B$1&amp;P1508)</f>
        <v/>
      </c>
      <c r="X1508" s="3" t="str">
        <f>IF(R1508="","",$B$2&amp;Q1508&amp;$B$2&amp;$B$1&amp;R1508)</f>
        <v/>
      </c>
      <c r="Y1508" s="3" t="str">
        <f t="shared" si="460"/>
        <v>{}</v>
      </c>
      <c r="Z1508" s="11" t="s">
        <v>341</v>
      </c>
      <c r="AA1508" s="11" t="str">
        <f t="shared" si="453"/>
        <v>4级：伤害提升至&lt;q=attr_atk&gt;&lt;c=A6EC41&gt;0%&lt;/c&gt;</v>
      </c>
      <c r="AB1508" s="11"/>
      <c r="AC1508" s="11"/>
      <c r="AD1508" s="11">
        <v>4</v>
      </c>
      <c r="AE1508" s="11"/>
      <c r="AF1508" s="11" t="s">
        <v>345</v>
      </c>
      <c r="AG1508" s="11"/>
      <c r="AH1508" s="11"/>
      <c r="AI1508" s="11"/>
      <c r="AJ1508" s="11"/>
      <c r="AK1508" s="11"/>
      <c r="AL1508" s="11"/>
      <c r="AM1508" s="11"/>
      <c r="AN1508" s="11" t="s">
        <v>346</v>
      </c>
      <c r="AO1508" s="11"/>
      <c r="AP1508" s="11"/>
      <c r="AQ1508" s="11"/>
      <c r="AR1508" s="11"/>
      <c r="AS1508" s="11" t="str">
        <f t="shared" si="470"/>
        <v>&lt;q=attr_atk&gt;&lt;c=A6EC41&gt;</v>
      </c>
      <c r="AT1508" s="13" t="str">
        <f t="shared" si="471"/>
        <v>0%</v>
      </c>
      <c r="AU1508" s="11" t="s">
        <v>298</v>
      </c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 t="str">
        <f t="shared" si="461"/>
        <v>这是另一个专属装备技能，它必须很好很强大</v>
      </c>
      <c r="BQ1508" s="11" t="str">
        <f t="shared" si="472"/>
        <v>4级：伤害提升至&lt;q=attr_atk&gt;&lt;c=A6EC41&gt;0%&lt;/c&gt;</v>
      </c>
      <c r="BR1508" s="1">
        <f t="shared" si="464"/>
        <v>6</v>
      </c>
      <c r="BS1508" s="1">
        <f t="shared" si="465"/>
        <v>604</v>
      </c>
      <c r="BT1508" s="1">
        <f>COUNTIF($BS$10:BS1508,601)</f>
        <v>32</v>
      </c>
      <c r="BU1508" s="1">
        <f t="shared" si="466"/>
        <v>0</v>
      </c>
    </row>
    <row r="1509" spans="2:73">
      <c r="B1509" s="1" t="str">
        <f t="shared" si="462"/>
        <v>SkillDescBrief4101206</v>
      </c>
      <c r="C1509" s="1" t="str">
        <f t="shared" si="463"/>
        <v>SkillDescDetail410120605</v>
      </c>
      <c r="D1509" s="3">
        <v>410120605</v>
      </c>
      <c r="E1509" s="3">
        <v>4101206</v>
      </c>
      <c r="F1509" s="3">
        <v>5</v>
      </c>
      <c r="G1509" s="3" t="s">
        <v>332</v>
      </c>
      <c r="H1509" s="3"/>
      <c r="I1509" s="3" t="s">
        <v>333</v>
      </c>
      <c r="J1509" s="3"/>
      <c r="K1509" s="3" t="s">
        <v>334</v>
      </c>
      <c r="L1509" s="3"/>
      <c r="M1509" s="3"/>
      <c r="N1509" s="3"/>
      <c r="O1509" s="3"/>
      <c r="P1509" s="3"/>
      <c r="Q1509" s="3" t="s">
        <v>335</v>
      </c>
      <c r="R1509" s="3"/>
      <c r="S1509" s="3" t="str">
        <f>IF(H1509="","",$B$2&amp;G1509&amp;$B$2&amp;$B$1&amp;H1509)</f>
        <v/>
      </c>
      <c r="T1509" s="3" t="str">
        <f>IF(J1509="","",$B$2&amp;I1509&amp;$B$2&amp;$B$1&amp;J1509)</f>
        <v/>
      </c>
      <c r="U1509" s="3" t="str">
        <f>IF(L1509="","",$B$2&amp;K1509&amp;$B$2&amp;$B$1&amp;L1509)</f>
        <v/>
      </c>
      <c r="V1509" s="3" t="str">
        <f>IF(N1509="","",$B$2&amp;M1509&amp;$B$2&amp;$B$1&amp;N1509)</f>
        <v/>
      </c>
      <c r="W1509" s="3" t="str">
        <f>IF(P1509="","",$B$2&amp;O1509&amp;$B$2&amp;$B$1&amp;P1509)</f>
        <v/>
      </c>
      <c r="X1509" s="3" t="str">
        <f>IF(R1509="","",$B$2&amp;Q1509&amp;$B$2&amp;$B$1&amp;R1509)</f>
        <v/>
      </c>
      <c r="Y1509" s="3" t="str">
        <f t="shared" si="460"/>
        <v>{}</v>
      </c>
      <c r="Z1509" s="11" t="s">
        <v>347</v>
      </c>
      <c r="AA1509" s="11" t="str">
        <f t="shared" si="453"/>
        <v>5级：伤害提升至&lt;q=attr_atk&gt;&lt;c=A6EC41&gt;0%&lt;/c&gt;</v>
      </c>
      <c r="AB1509" s="11"/>
      <c r="AC1509" s="11"/>
      <c r="AD1509" s="11">
        <v>5</v>
      </c>
      <c r="AE1509" s="11"/>
      <c r="AF1509" s="11" t="s">
        <v>345</v>
      </c>
      <c r="AG1509" s="11"/>
      <c r="AH1509" s="11"/>
      <c r="AI1509" s="11"/>
      <c r="AJ1509" s="11"/>
      <c r="AK1509" s="11"/>
      <c r="AL1509" s="11"/>
      <c r="AM1509" s="11"/>
      <c r="AN1509" s="11" t="s">
        <v>346</v>
      </c>
      <c r="AO1509" s="11"/>
      <c r="AP1509" s="11"/>
      <c r="AQ1509" s="11"/>
      <c r="AR1509" s="11"/>
      <c r="AS1509" s="11" t="str">
        <f t="shared" si="470"/>
        <v>&lt;q=attr_atk&gt;&lt;c=A6EC41&gt;</v>
      </c>
      <c r="AT1509" s="13" t="str">
        <f t="shared" si="471"/>
        <v>0%</v>
      </c>
      <c r="AU1509" s="11" t="s">
        <v>298</v>
      </c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 t="str">
        <f t="shared" si="461"/>
        <v>这是另一个专属装备技能，它必须非常好非常强大</v>
      </c>
      <c r="BQ1509" s="11" t="str">
        <f t="shared" si="472"/>
        <v>5级：伤害提升至&lt;q=attr_atk&gt;&lt;c=A6EC41&gt;0%&lt;/c&gt;</v>
      </c>
      <c r="BR1509" s="1">
        <f t="shared" si="464"/>
        <v>6</v>
      </c>
      <c r="BS1509" s="1">
        <f t="shared" si="465"/>
        <v>605</v>
      </c>
      <c r="BT1509" s="1">
        <f>COUNTIF($BS$10:BS1509,601)</f>
        <v>32</v>
      </c>
      <c r="BU1509" s="1">
        <f t="shared" si="466"/>
        <v>0</v>
      </c>
    </row>
    <row r="1510" spans="2:73">
      <c r="B1510" s="1" t="str">
        <f t="shared" si="462"/>
        <v>SkillDescBrief// 战斗被动</v>
      </c>
      <c r="C1510" s="1" t="str">
        <f t="shared" si="463"/>
        <v>SkillDescDetail// 战斗被动4</v>
      </c>
      <c r="D1510" s="7" t="s">
        <v>340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 t="str">
        <f t="shared" si="460"/>
        <v/>
      </c>
      <c r="Z1510" s="10" t="s">
        <v>336</v>
      </c>
      <c r="AA1510" s="10" t="str">
        <f t="shared" si="453"/>
        <v/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 t="str">
        <f t="shared" si="461"/>
        <v/>
      </c>
      <c r="BQ1510" s="10" t="str">
        <f t="shared" ref="BQ1510:BQ1568" si="473">AA1510</f>
        <v/>
      </c>
      <c r="BR1510" s="1">
        <f t="shared" si="464"/>
        <v>0</v>
      </c>
      <c r="BS1510" s="1">
        <f t="shared" si="465"/>
        <v>0</v>
      </c>
      <c r="BT1510" s="1">
        <f>COUNTIF($BS$10:BS1510,601)</f>
        <v>32</v>
      </c>
      <c r="BU1510" s="1">
        <f t="shared" si="466"/>
        <v>0</v>
      </c>
    </row>
    <row r="1511" spans="2:73">
      <c r="B1511" s="1" t="str">
        <f t="shared" si="462"/>
        <v>SkillDescBrief4101207</v>
      </c>
      <c r="C1511" s="1" t="str">
        <f t="shared" si="463"/>
        <v>SkillDescDetail410120701</v>
      </c>
      <c r="D1511" s="3">
        <v>410120701</v>
      </c>
      <c r="E1511" s="3">
        <v>4101207</v>
      </c>
      <c r="F1511" s="3">
        <v>1</v>
      </c>
      <c r="G1511" s="3" t="s">
        <v>332</v>
      </c>
      <c r="H1511" s="3">
        <v>1</v>
      </c>
      <c r="I1511" s="3" t="s">
        <v>333</v>
      </c>
      <c r="J1511" s="3">
        <v>1</v>
      </c>
      <c r="K1511" s="3" t="s">
        <v>334</v>
      </c>
      <c r="L1511" s="3">
        <v>1</v>
      </c>
      <c r="M1511" s="3"/>
      <c r="N1511" s="3"/>
      <c r="O1511" s="3"/>
      <c r="P1511" s="3"/>
      <c r="Q1511" s="3" t="s">
        <v>335</v>
      </c>
      <c r="R1511" s="3"/>
      <c r="S1511" s="3" t="str">
        <f>IF(H1511="","",$B$2&amp;G1511&amp;$B$2&amp;$B$1&amp;H1511)</f>
        <v>"AtkPower":1</v>
      </c>
      <c r="T1511" s="3" t="str">
        <f>IF(J1511="","",$B$2&amp;I1511&amp;$B$2&amp;$B$1&amp;J1511)</f>
        <v>"BuffAtkPower":1</v>
      </c>
      <c r="U1511" s="3" t="str">
        <f>IF(L1511="","",$B$2&amp;K1511&amp;$B$2&amp;$B$1&amp;L1511)</f>
        <v>"BuffPower":1</v>
      </c>
      <c r="V1511" s="3" t="str">
        <f>IF(N1511="","",$B$2&amp;M1511&amp;$B$2&amp;$B$1&amp;N1511)</f>
        <v/>
      </c>
      <c r="W1511" s="3" t="str">
        <f>IF(P1511="","",$B$2&amp;O1511&amp;$B$2&amp;$B$1&amp;P1511)</f>
        <v/>
      </c>
      <c r="X1511" s="3" t="str">
        <f>IF(R1511="","",$B$2&amp;Q1511&amp;$B$2&amp;$B$1&amp;R1511)</f>
        <v/>
      </c>
      <c r="Y1511" s="3" t="str">
        <f t="shared" si="460"/>
        <v>{"AtkPower":1,"BuffAtkPower":1,"BuffPower":1}</v>
      </c>
      <c r="Z1511" s="11" t="s">
        <v>752</v>
      </c>
      <c r="AA1511" s="11" t="str">
        <f t="shared" si="453"/>
        <v>每隔&lt;c=A6EC41&gt;15&lt;/c&gt;秒，给&lt;c=A6EC41&gt;1&lt;/c&gt;名队友和自己添加&lt;q=attr_hp&gt;&lt;c=A6EC41&gt;28%&lt;/c&gt;的护盾</v>
      </c>
      <c r="AB1511" s="11"/>
      <c r="AC1511" s="11"/>
      <c r="AD1511" s="11"/>
      <c r="AE1511" s="11"/>
      <c r="AF1511" s="11"/>
      <c r="AG1511" s="11"/>
      <c r="AH1511" s="11"/>
      <c r="AI1511" s="11"/>
      <c r="AJ1511" s="11" t="s">
        <v>451</v>
      </c>
      <c r="AK1511" s="11" t="str">
        <f>$B$6</f>
        <v>&lt;c=A6EC41&gt;</v>
      </c>
      <c r="AL1511" s="12">
        <v>15</v>
      </c>
      <c r="AM1511" s="11" t="s">
        <v>298</v>
      </c>
      <c r="AN1511" s="11" t="s">
        <v>753</v>
      </c>
      <c r="AO1511" s="11" t="str">
        <f>$B$6</f>
        <v>&lt;c=A6EC41&gt;</v>
      </c>
      <c r="AP1511" s="12">
        <v>1</v>
      </c>
      <c r="AQ1511" s="11" t="s">
        <v>298</v>
      </c>
      <c r="AR1511" s="11" t="s">
        <v>754</v>
      </c>
      <c r="AS1511" s="11" t="str">
        <f>$B$9&amp;$B$6</f>
        <v>&lt;q=attr_hp&gt;&lt;c=A6EC41&gt;</v>
      </c>
      <c r="AT1511" s="11" t="str">
        <f>"28%"</f>
        <v>28%</v>
      </c>
      <c r="AU1511" s="11" t="s">
        <v>298</v>
      </c>
      <c r="AV1511" s="11" t="s">
        <v>714</v>
      </c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 t="str">
        <f t="shared" si="461"/>
        <v>周期性给队友和自己添加护盾</v>
      </c>
      <c r="BQ1511" s="11" t="str">
        <f t="shared" si="473"/>
        <v>每隔&lt;c=A6EC41&gt;15&lt;/c&gt;秒，给&lt;c=A6EC41&gt;1&lt;/c&gt;名队友和自己添加&lt;q=attr_hp&gt;&lt;c=A6EC41&gt;28%&lt;/c&gt;的护盾</v>
      </c>
      <c r="BR1511" s="1">
        <f t="shared" si="464"/>
        <v>7</v>
      </c>
      <c r="BS1511" s="1">
        <f t="shared" si="465"/>
        <v>701</v>
      </c>
      <c r="BT1511" s="1">
        <f>COUNTIF($BS$10:BS1511,601)</f>
        <v>32</v>
      </c>
      <c r="BU1511" s="1">
        <f t="shared" si="466"/>
        <v>0</v>
      </c>
    </row>
    <row r="1512" spans="2:73">
      <c r="B1512" s="1" t="str">
        <f t="shared" si="462"/>
        <v>SkillDescBrief4101207</v>
      </c>
      <c r="C1512" s="1" t="str">
        <f t="shared" si="463"/>
        <v>SkillDescDetail410120702</v>
      </c>
      <c r="D1512" s="3">
        <v>410120702</v>
      </c>
      <c r="E1512" s="3">
        <v>4101207</v>
      </c>
      <c r="F1512" s="3">
        <v>2</v>
      </c>
      <c r="G1512" s="3" t="s">
        <v>332</v>
      </c>
      <c r="H1512" s="3">
        <v>1</v>
      </c>
      <c r="I1512" s="3" t="s">
        <v>333</v>
      </c>
      <c r="J1512" s="3">
        <v>1</v>
      </c>
      <c r="K1512" s="3" t="s">
        <v>334</v>
      </c>
      <c r="L1512" s="3">
        <v>1</v>
      </c>
      <c r="M1512" s="3"/>
      <c r="N1512" s="3"/>
      <c r="O1512" s="3"/>
      <c r="P1512" s="3"/>
      <c r="Q1512" s="3" t="s">
        <v>335</v>
      </c>
      <c r="R1512" s="3"/>
      <c r="S1512" s="3" t="str">
        <f>IF(H1512="","",$B$2&amp;G1512&amp;$B$2&amp;$B$1&amp;H1512)</f>
        <v>"AtkPower":1</v>
      </c>
      <c r="T1512" s="3" t="str">
        <f>IF(J1512="","",$B$2&amp;I1512&amp;$B$2&amp;$B$1&amp;J1512)</f>
        <v>"BuffAtkPower":1</v>
      </c>
      <c r="U1512" s="3" t="str">
        <f>IF(L1512="","",$B$2&amp;K1512&amp;$B$2&amp;$B$1&amp;L1512)</f>
        <v>"BuffPower":1</v>
      </c>
      <c r="V1512" s="3" t="str">
        <f>IF(N1512="","",$B$2&amp;M1512&amp;$B$2&amp;$B$1&amp;N1512)</f>
        <v/>
      </c>
      <c r="W1512" s="3" t="str">
        <f>IF(P1512="","",$B$2&amp;O1512&amp;$B$2&amp;$B$1&amp;P1512)</f>
        <v/>
      </c>
      <c r="X1512" s="3" t="str">
        <f>IF(R1512="","",$B$2&amp;Q1512&amp;$B$2&amp;$B$1&amp;R1512)</f>
        <v/>
      </c>
      <c r="Y1512" s="3" t="str">
        <f t="shared" si="460"/>
        <v>{"AtkPower":1,"BuffAtkPower":1,"BuffPower":1}</v>
      </c>
      <c r="Z1512" s="11" t="s">
        <v>336</v>
      </c>
      <c r="AA1512" s="11" t="str">
        <f t="shared" ref="AA1512:AA1575" si="474">_xlfn.TEXTJOIN("",1,AB1512:BO1512)</f>
        <v/>
      </c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 t="str">
        <f t="shared" si="461"/>
        <v/>
      </c>
      <c r="BQ1512" s="11" t="str">
        <f t="shared" si="473"/>
        <v/>
      </c>
      <c r="BR1512" s="1">
        <f t="shared" si="464"/>
        <v>7</v>
      </c>
      <c r="BS1512" s="1">
        <f t="shared" si="465"/>
        <v>702</v>
      </c>
      <c r="BT1512" s="1">
        <f>COUNTIF($BS$10:BS1512,601)</f>
        <v>32</v>
      </c>
      <c r="BU1512" s="1">
        <f t="shared" si="466"/>
        <v>0</v>
      </c>
    </row>
    <row r="1513" spans="2:73">
      <c r="B1513" s="1" t="str">
        <f t="shared" si="462"/>
        <v>SkillDescBrief4101207</v>
      </c>
      <c r="C1513" s="1" t="str">
        <f t="shared" si="463"/>
        <v>SkillDescDetail410120703</v>
      </c>
      <c r="D1513" s="3">
        <v>410120703</v>
      </c>
      <c r="E1513" s="3">
        <v>4101207</v>
      </c>
      <c r="F1513" s="3">
        <v>3</v>
      </c>
      <c r="G1513" s="3" t="s">
        <v>332</v>
      </c>
      <c r="H1513" s="3">
        <v>1</v>
      </c>
      <c r="I1513" s="3" t="s">
        <v>333</v>
      </c>
      <c r="J1513" s="3">
        <v>1</v>
      </c>
      <c r="K1513" s="3" t="s">
        <v>334</v>
      </c>
      <c r="L1513" s="3">
        <v>1</v>
      </c>
      <c r="M1513" s="3"/>
      <c r="N1513" s="3"/>
      <c r="O1513" s="3"/>
      <c r="P1513" s="3"/>
      <c r="Q1513" s="3" t="s">
        <v>335</v>
      </c>
      <c r="R1513" s="3"/>
      <c r="S1513" s="3" t="str">
        <f>IF(H1513="","",$B$2&amp;G1513&amp;$B$2&amp;$B$1&amp;H1513)</f>
        <v>"AtkPower":1</v>
      </c>
      <c r="T1513" s="3" t="str">
        <f>IF(J1513="","",$B$2&amp;I1513&amp;$B$2&amp;$B$1&amp;J1513)</f>
        <v>"BuffAtkPower":1</v>
      </c>
      <c r="U1513" s="3" t="str">
        <f>IF(L1513="","",$B$2&amp;K1513&amp;$B$2&amp;$B$1&amp;L1513)</f>
        <v>"BuffPower":1</v>
      </c>
      <c r="V1513" s="3" t="str">
        <f>IF(N1513="","",$B$2&amp;M1513&amp;$B$2&amp;$B$1&amp;N1513)</f>
        <v/>
      </c>
      <c r="W1513" s="3" t="str">
        <f>IF(P1513="","",$B$2&amp;O1513&amp;$B$2&amp;$B$1&amp;P1513)</f>
        <v/>
      </c>
      <c r="X1513" s="3" t="str">
        <f>IF(R1513="","",$B$2&amp;Q1513&amp;$B$2&amp;$B$1&amp;R1513)</f>
        <v/>
      </c>
      <c r="Y1513" s="3" t="str">
        <f t="shared" si="460"/>
        <v>{"AtkPower":1,"BuffAtkPower":1,"BuffPower":1}</v>
      </c>
      <c r="Z1513" s="11" t="s">
        <v>336</v>
      </c>
      <c r="AA1513" s="11" t="str">
        <f t="shared" si="474"/>
        <v/>
      </c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 t="str">
        <f t="shared" si="461"/>
        <v/>
      </c>
      <c r="BQ1513" s="11" t="str">
        <f t="shared" si="473"/>
        <v/>
      </c>
      <c r="BR1513" s="1">
        <f t="shared" si="464"/>
        <v>7</v>
      </c>
      <c r="BS1513" s="1">
        <f t="shared" si="465"/>
        <v>703</v>
      </c>
      <c r="BT1513" s="1">
        <f>COUNTIF($BS$10:BS1513,601)</f>
        <v>32</v>
      </c>
      <c r="BU1513" s="1">
        <f t="shared" si="466"/>
        <v>0</v>
      </c>
    </row>
    <row r="1514" spans="2:73">
      <c r="B1514" s="1" t="str">
        <f t="shared" si="462"/>
        <v>SkillDescBrief4101207</v>
      </c>
      <c r="C1514" s="1" t="str">
        <f t="shared" si="463"/>
        <v>SkillDescDetail410120704</v>
      </c>
      <c r="D1514" s="3">
        <v>410120704</v>
      </c>
      <c r="E1514" s="3">
        <v>4101207</v>
      </c>
      <c r="F1514" s="3">
        <v>4</v>
      </c>
      <c r="G1514" s="3" t="s">
        <v>332</v>
      </c>
      <c r="H1514" s="3">
        <v>1</v>
      </c>
      <c r="I1514" s="3" t="s">
        <v>333</v>
      </c>
      <c r="J1514" s="3">
        <v>1</v>
      </c>
      <c r="K1514" s="3" t="s">
        <v>334</v>
      </c>
      <c r="L1514" s="3">
        <v>1</v>
      </c>
      <c r="M1514" s="3"/>
      <c r="N1514" s="3"/>
      <c r="O1514" s="3"/>
      <c r="P1514" s="3"/>
      <c r="Q1514" s="3" t="s">
        <v>335</v>
      </c>
      <c r="R1514" s="3"/>
      <c r="S1514" s="3" t="str">
        <f>IF(H1514="","",$B$2&amp;G1514&amp;$B$2&amp;$B$1&amp;H1514)</f>
        <v>"AtkPower":1</v>
      </c>
      <c r="T1514" s="3" t="str">
        <f>IF(J1514="","",$B$2&amp;I1514&amp;$B$2&amp;$B$1&amp;J1514)</f>
        <v>"BuffAtkPower":1</v>
      </c>
      <c r="U1514" s="3" t="str">
        <f>IF(L1514="","",$B$2&amp;K1514&amp;$B$2&amp;$B$1&amp;L1514)</f>
        <v>"BuffPower":1</v>
      </c>
      <c r="V1514" s="3" t="str">
        <f>IF(N1514="","",$B$2&amp;M1514&amp;$B$2&amp;$B$1&amp;N1514)</f>
        <v/>
      </c>
      <c r="W1514" s="3" t="str">
        <f>IF(P1514="","",$B$2&amp;O1514&amp;$B$2&amp;$B$1&amp;P1514)</f>
        <v/>
      </c>
      <c r="X1514" s="3" t="str">
        <f>IF(R1514="","",$B$2&amp;Q1514&amp;$B$2&amp;$B$1&amp;R1514)</f>
        <v/>
      </c>
      <c r="Y1514" s="3" t="str">
        <f t="shared" si="460"/>
        <v>{"AtkPower":1,"BuffAtkPower":1,"BuffPower":1}</v>
      </c>
      <c r="Z1514" s="11" t="s">
        <v>336</v>
      </c>
      <c r="AA1514" s="11" t="str">
        <f t="shared" si="474"/>
        <v/>
      </c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 t="str">
        <f t="shared" si="461"/>
        <v/>
      </c>
      <c r="BQ1514" s="11" t="str">
        <f t="shared" si="473"/>
        <v/>
      </c>
      <c r="BR1514" s="1">
        <f t="shared" si="464"/>
        <v>7</v>
      </c>
      <c r="BS1514" s="1">
        <f t="shared" si="465"/>
        <v>704</v>
      </c>
      <c r="BT1514" s="1">
        <f>COUNTIF($BS$10:BS1514,601)</f>
        <v>32</v>
      </c>
      <c r="BU1514" s="1">
        <f t="shared" si="466"/>
        <v>0</v>
      </c>
    </row>
    <row r="1515" spans="2:73">
      <c r="B1515" s="1" t="str">
        <f t="shared" si="462"/>
        <v>SkillDescBrief4101207</v>
      </c>
      <c r="C1515" s="1" t="str">
        <f t="shared" si="463"/>
        <v>SkillDescDetail410120705</v>
      </c>
      <c r="D1515" s="3">
        <v>410120705</v>
      </c>
      <c r="E1515" s="3">
        <v>4101207</v>
      </c>
      <c r="F1515" s="3">
        <v>5</v>
      </c>
      <c r="G1515" s="3" t="s">
        <v>332</v>
      </c>
      <c r="H1515" s="3">
        <v>1</v>
      </c>
      <c r="I1515" s="3" t="s">
        <v>333</v>
      </c>
      <c r="J1515" s="3">
        <v>1</v>
      </c>
      <c r="K1515" s="3" t="s">
        <v>334</v>
      </c>
      <c r="L1515" s="3">
        <v>1</v>
      </c>
      <c r="M1515" s="3"/>
      <c r="N1515" s="3"/>
      <c r="O1515" s="3"/>
      <c r="P1515" s="3"/>
      <c r="Q1515" s="3" t="s">
        <v>335</v>
      </c>
      <c r="R1515" s="3"/>
      <c r="S1515" s="3" t="str">
        <f>IF(H1515="","",$B$2&amp;G1515&amp;$B$2&amp;$B$1&amp;H1515)</f>
        <v>"AtkPower":1</v>
      </c>
      <c r="T1515" s="3" t="str">
        <f>IF(J1515="","",$B$2&amp;I1515&amp;$B$2&amp;$B$1&amp;J1515)</f>
        <v>"BuffAtkPower":1</v>
      </c>
      <c r="U1515" s="3" t="str">
        <f>IF(L1515="","",$B$2&amp;K1515&amp;$B$2&amp;$B$1&amp;L1515)</f>
        <v>"BuffPower":1</v>
      </c>
      <c r="V1515" s="3" t="str">
        <f>IF(N1515="","",$B$2&amp;M1515&amp;$B$2&amp;$B$1&amp;N1515)</f>
        <v/>
      </c>
      <c r="W1515" s="3" t="str">
        <f>IF(P1515="","",$B$2&amp;O1515&amp;$B$2&amp;$B$1&amp;P1515)</f>
        <v/>
      </c>
      <c r="X1515" s="3" t="str">
        <f>IF(R1515="","",$B$2&amp;Q1515&amp;$B$2&amp;$B$1&amp;R1515)</f>
        <v/>
      </c>
      <c r="Y1515" s="3" t="str">
        <f t="shared" si="460"/>
        <v>{"AtkPower":1,"BuffAtkPower":1,"BuffPower":1}</v>
      </c>
      <c r="Z1515" s="11" t="s">
        <v>336</v>
      </c>
      <c r="AA1515" s="11" t="str">
        <f t="shared" si="474"/>
        <v/>
      </c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 t="str">
        <f t="shared" si="461"/>
        <v/>
      </c>
      <c r="BQ1515" s="11" t="str">
        <f t="shared" si="473"/>
        <v/>
      </c>
      <c r="BR1515" s="1">
        <f t="shared" si="464"/>
        <v>7</v>
      </c>
      <c r="BS1515" s="1">
        <f t="shared" si="465"/>
        <v>705</v>
      </c>
      <c r="BT1515" s="1">
        <f>COUNTIF($BS$10:BS1515,601)</f>
        <v>32</v>
      </c>
      <c r="BU1515" s="1">
        <f t="shared" si="466"/>
        <v>0</v>
      </c>
    </row>
    <row r="1516" spans="2:73">
      <c r="B1516" s="1" t="str">
        <f t="shared" si="462"/>
        <v>SkillDescBrief// 震爆手雷</v>
      </c>
      <c r="C1516" s="1" t="str">
        <f t="shared" si="463"/>
        <v>SkillDescDetail// 震爆手雷</v>
      </c>
      <c r="D1516" s="7" t="s">
        <v>755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 t="str">
        <f t="shared" si="460"/>
        <v/>
      </c>
      <c r="Z1516" s="10" t="s">
        <v>336</v>
      </c>
      <c r="AA1516" s="10" t="str">
        <f t="shared" si="474"/>
        <v/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 t="str">
        <f t="shared" si="461"/>
        <v/>
      </c>
      <c r="BQ1516" s="10" t="str">
        <f t="shared" si="473"/>
        <v/>
      </c>
      <c r="BR1516" s="1">
        <f t="shared" si="464"/>
        <v>0</v>
      </c>
      <c r="BS1516" s="1">
        <f t="shared" si="465"/>
        <v>0</v>
      </c>
      <c r="BT1516" s="1">
        <f>COUNTIF($BS$10:BS1516,601)</f>
        <v>32</v>
      </c>
      <c r="BU1516" s="1">
        <f t="shared" si="466"/>
        <v>0</v>
      </c>
    </row>
    <row r="1517" spans="2:73">
      <c r="B1517" s="1" t="str">
        <f t="shared" si="462"/>
        <v>SkillDescBrief// 普攻</v>
      </c>
      <c r="C1517" s="1" t="str">
        <f t="shared" si="463"/>
        <v>SkillDescDetail// 普攻</v>
      </c>
      <c r="D1517" s="7" t="s">
        <v>331</v>
      </c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 t="str">
        <f t="shared" si="460"/>
        <v/>
      </c>
      <c r="Z1517" s="10" t="s">
        <v>336</v>
      </c>
      <c r="AA1517" s="10" t="str">
        <f t="shared" si="474"/>
        <v/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 t="str">
        <f t="shared" si="461"/>
        <v/>
      </c>
      <c r="BQ1517" s="10" t="str">
        <f t="shared" si="473"/>
        <v/>
      </c>
      <c r="BR1517" s="1">
        <f t="shared" si="464"/>
        <v>0</v>
      </c>
      <c r="BS1517" s="1">
        <f t="shared" si="465"/>
        <v>0</v>
      </c>
      <c r="BT1517" s="1">
        <f>COUNTIF($BS$10:BS1517,601)</f>
        <v>32</v>
      </c>
      <c r="BU1517" s="1">
        <f t="shared" si="466"/>
        <v>0</v>
      </c>
    </row>
    <row r="1518" spans="2:73">
      <c r="B1518" s="1" t="str">
        <f t="shared" si="462"/>
        <v>SkillDescBrief4101301</v>
      </c>
      <c r="C1518" s="1" t="str">
        <f t="shared" si="463"/>
        <v>SkillDescDetail410130101</v>
      </c>
      <c r="D1518" s="3">
        <v>410130101</v>
      </c>
      <c r="E1518" s="3">
        <v>4101301</v>
      </c>
      <c r="F1518" s="3">
        <v>1</v>
      </c>
      <c r="G1518" s="3" t="s">
        <v>332</v>
      </c>
      <c r="H1518" s="3">
        <f ca="1">ROUND(_xlfn.XLOOKUP($F1518,$D$1:$D$5,$E$1:$E$5)*OFFSET(H1518,5-$F1518,0)/0.05,0)*0.05</f>
        <v>1.4</v>
      </c>
      <c r="I1518" s="3" t="s">
        <v>333</v>
      </c>
      <c r="J1518" s="3"/>
      <c r="K1518" s="3" t="s">
        <v>334</v>
      </c>
      <c r="L1518" s="3"/>
      <c r="M1518" s="3"/>
      <c r="N1518" s="3"/>
      <c r="O1518" s="3"/>
      <c r="P1518" s="3"/>
      <c r="Q1518" s="3" t="s">
        <v>335</v>
      </c>
      <c r="R1518" s="3"/>
      <c r="S1518" s="3" t="str">
        <f ca="1">IF(H1518="","",$B$2&amp;G1518&amp;$B$2&amp;$B$1&amp;H1518)</f>
        <v>"AtkPower":1.4</v>
      </c>
      <c r="T1518" s="3" t="str">
        <f>IF(J1518="","",$B$2&amp;I1518&amp;$B$2&amp;$B$1&amp;J1518)</f>
        <v/>
      </c>
      <c r="U1518" s="3" t="str">
        <f>IF(L1518="","",$B$2&amp;K1518&amp;$B$2&amp;$B$1&amp;L1518)</f>
        <v/>
      </c>
      <c r="V1518" s="3" t="str">
        <f>IF(N1518="","",$B$2&amp;M1518&amp;$B$2&amp;$B$1&amp;N1518)</f>
        <v/>
      </c>
      <c r="W1518" s="3" t="str">
        <f>IF(P1518="","",$B$2&amp;O1518&amp;$B$2&amp;$B$1&amp;P1518)</f>
        <v/>
      </c>
      <c r="X1518" s="3" t="str">
        <f>IF(R1518="","",$B$2&amp;Q1518&amp;$B$2&amp;$B$1&amp;R1518)</f>
        <v/>
      </c>
      <c r="Y1518" s="3" t="str">
        <f ca="1" t="shared" si="460"/>
        <v>{"AtkPower":1.4}</v>
      </c>
      <c r="Z1518" s="11" t="s">
        <v>756</v>
      </c>
      <c r="AA1518" s="11" t="str">
        <f ca="1" t="shared" si="474"/>
        <v>投掷震爆手雷，对&lt;c=A6EC41&gt;1&lt;/c&gt;个敌人造成&lt;q=attr_atk&gt;&lt;c=A6EC41&gt;140%&lt;/c&gt;的伤害</v>
      </c>
      <c r="AB1518" s="11"/>
      <c r="AC1518" s="11"/>
      <c r="AD1518" s="11"/>
      <c r="AE1518" s="11"/>
      <c r="AF1518" s="11"/>
      <c r="AG1518" s="11"/>
      <c r="AH1518" s="11"/>
      <c r="AI1518" s="11"/>
      <c r="AJ1518" s="11" t="s">
        <v>757</v>
      </c>
      <c r="AK1518" s="11" t="str">
        <f>$B$6</f>
        <v>&lt;c=A6EC41&gt;</v>
      </c>
      <c r="AL1518" s="12">
        <v>1</v>
      </c>
      <c r="AM1518" s="11" t="s">
        <v>298</v>
      </c>
      <c r="AN1518" s="11" t="s">
        <v>343</v>
      </c>
      <c r="AO1518" s="11" t="str">
        <f>$B$8&amp;$B$6</f>
        <v>&lt;q=attr_atk&gt;&lt;c=A6EC41&gt;</v>
      </c>
      <c r="AP1518" s="11" t="str">
        <f ca="1">ROUND($H1518*100,2)&amp;"%"</f>
        <v>140%</v>
      </c>
      <c r="AQ1518" s="11" t="s">
        <v>298</v>
      </c>
      <c r="AR1518" s="11" t="s">
        <v>740</v>
      </c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 t="str">
        <f t="shared" si="461"/>
        <v>投掷震爆手雷，对敌人造成伤害</v>
      </c>
      <c r="BQ1518" s="11" t="str">
        <f ca="1" t="shared" si="473"/>
        <v>投掷震爆手雷，对&lt;c=A6EC41&gt;1&lt;/c&gt;个敌人造成&lt;q=attr_atk&gt;&lt;c=A6EC41&gt;140%&lt;/c&gt;的伤害</v>
      </c>
      <c r="BR1518" s="1">
        <f t="shared" si="464"/>
        <v>1</v>
      </c>
      <c r="BS1518" s="1">
        <f t="shared" si="465"/>
        <v>101</v>
      </c>
      <c r="BT1518" s="1">
        <f>COUNTIF($BS$10:BS1518,601)</f>
        <v>32</v>
      </c>
      <c r="BU1518" s="1">
        <f t="shared" si="466"/>
        <v>0</v>
      </c>
    </row>
    <row r="1519" spans="2:73">
      <c r="B1519" s="1" t="str">
        <f t="shared" si="462"/>
        <v>SkillDescBrief4101301</v>
      </c>
      <c r="C1519" s="1" t="str">
        <f t="shared" si="463"/>
        <v>SkillDescDetail410130102</v>
      </c>
      <c r="D1519" s="3">
        <v>410130102</v>
      </c>
      <c r="E1519" s="3">
        <v>4101301</v>
      </c>
      <c r="F1519" s="3">
        <v>2</v>
      </c>
      <c r="G1519" s="3" t="s">
        <v>332</v>
      </c>
      <c r="H1519" s="3">
        <f ca="1">ROUND(_xlfn.XLOOKUP($F1519,$D$1:$D$5,$E$1:$E$5)*OFFSET(H1519,5-$F1519,0)/0.05,0)*0.05</f>
        <v>1.5</v>
      </c>
      <c r="I1519" s="3" t="s">
        <v>333</v>
      </c>
      <c r="J1519" s="3"/>
      <c r="K1519" s="3" t="s">
        <v>334</v>
      </c>
      <c r="L1519" s="3"/>
      <c r="M1519" s="3"/>
      <c r="N1519" s="3"/>
      <c r="O1519" s="3"/>
      <c r="P1519" s="3"/>
      <c r="Q1519" s="3" t="s">
        <v>335</v>
      </c>
      <c r="R1519" s="3"/>
      <c r="S1519" s="3" t="str">
        <f ca="1">IF(H1519="","",$B$2&amp;G1519&amp;$B$2&amp;$B$1&amp;H1519)</f>
        <v>"AtkPower":1.5</v>
      </c>
      <c r="T1519" s="3" t="str">
        <f>IF(J1519="","",$B$2&amp;I1519&amp;$B$2&amp;$B$1&amp;J1519)</f>
        <v/>
      </c>
      <c r="U1519" s="3" t="str">
        <f>IF(L1519="","",$B$2&amp;K1519&amp;$B$2&amp;$B$1&amp;L1519)</f>
        <v/>
      </c>
      <c r="V1519" s="3" t="str">
        <f>IF(N1519="","",$B$2&amp;M1519&amp;$B$2&amp;$B$1&amp;N1519)</f>
        <v/>
      </c>
      <c r="W1519" s="3" t="str">
        <f>IF(P1519="","",$B$2&amp;O1519&amp;$B$2&amp;$B$1&amp;P1519)</f>
        <v/>
      </c>
      <c r="X1519" s="3" t="str">
        <f>IF(R1519="","",$B$2&amp;Q1519&amp;$B$2&amp;$B$1&amp;R1519)</f>
        <v/>
      </c>
      <c r="Y1519" s="3" t="str">
        <f ca="1" t="shared" si="460"/>
        <v>{"AtkPower":1.5}</v>
      </c>
      <c r="Z1519" s="11" t="s">
        <v>756</v>
      </c>
      <c r="AA1519" s="11" t="str">
        <f ca="1" t="shared" si="474"/>
        <v>2级：造成的伤害提升至&lt;q=attr_atk&gt;&lt;c=A6EC41&gt;150%&lt;/c&gt;</v>
      </c>
      <c r="AB1519" s="11"/>
      <c r="AC1519" s="11"/>
      <c r="AD1519" s="11">
        <v>2</v>
      </c>
      <c r="AE1519" s="11"/>
      <c r="AF1519" s="11" t="s">
        <v>345</v>
      </c>
      <c r="AG1519" s="11"/>
      <c r="AH1519" s="11"/>
      <c r="AI1519" s="11"/>
      <c r="AJ1519" s="11" t="s">
        <v>446</v>
      </c>
      <c r="AK1519" s="11" t="str">
        <f t="shared" ref="AK1519:AK1522" si="475">$B$8&amp;$B$6</f>
        <v>&lt;q=attr_atk&gt;&lt;c=A6EC41&gt;</v>
      </c>
      <c r="AL1519" s="11" t="str">
        <f ca="1" t="shared" ref="AL1519:AL1522" si="476">ROUND($H1519*100,2)&amp;"%"</f>
        <v>150%</v>
      </c>
      <c r="AM1519" s="11" t="s">
        <v>298</v>
      </c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 t="str">
        <f t="shared" si="461"/>
        <v>投掷震爆手雷，对敌人造成伤害</v>
      </c>
      <c r="BQ1519" s="11" t="str">
        <f ca="1" t="shared" si="473"/>
        <v>2级：造成的伤害提升至&lt;q=attr_atk&gt;&lt;c=A6EC41&gt;150%&lt;/c&gt;</v>
      </c>
      <c r="BR1519" s="1">
        <f t="shared" si="464"/>
        <v>1</v>
      </c>
      <c r="BS1519" s="1">
        <f t="shared" si="465"/>
        <v>102</v>
      </c>
      <c r="BT1519" s="1">
        <f>COUNTIF($BS$10:BS1519,601)</f>
        <v>32</v>
      </c>
      <c r="BU1519" s="1">
        <f t="shared" si="466"/>
        <v>0</v>
      </c>
    </row>
    <row r="1520" spans="2:73">
      <c r="B1520" s="1" t="str">
        <f t="shared" si="462"/>
        <v>SkillDescBrief4101301</v>
      </c>
      <c r="C1520" s="1" t="str">
        <f t="shared" si="463"/>
        <v>SkillDescDetail410130103</v>
      </c>
      <c r="D1520" s="3">
        <v>410130103</v>
      </c>
      <c r="E1520" s="3">
        <v>4101301</v>
      </c>
      <c r="F1520" s="3">
        <v>3</v>
      </c>
      <c r="G1520" s="3" t="s">
        <v>332</v>
      </c>
      <c r="H1520" s="3">
        <f ca="1">ROUND(_xlfn.XLOOKUP($F1520,$D$1:$D$5,$E$1:$E$5)*OFFSET(H1520,5-$F1520,0)/0.05,0)*0.05</f>
        <v>1.6</v>
      </c>
      <c r="I1520" s="3" t="s">
        <v>333</v>
      </c>
      <c r="J1520" s="3"/>
      <c r="K1520" s="3" t="s">
        <v>334</v>
      </c>
      <c r="L1520" s="3"/>
      <c r="M1520" s="3"/>
      <c r="N1520" s="3"/>
      <c r="O1520" s="3"/>
      <c r="P1520" s="3"/>
      <c r="Q1520" s="3" t="s">
        <v>335</v>
      </c>
      <c r="R1520" s="3"/>
      <c r="S1520" s="3" t="str">
        <f ca="1">IF(H1520="","",$B$2&amp;G1520&amp;$B$2&amp;$B$1&amp;H1520)</f>
        <v>"AtkPower":1.6</v>
      </c>
      <c r="T1520" s="3" t="str">
        <f>IF(J1520="","",$B$2&amp;I1520&amp;$B$2&amp;$B$1&amp;J1520)</f>
        <v/>
      </c>
      <c r="U1520" s="3" t="str">
        <f>IF(L1520="","",$B$2&amp;K1520&amp;$B$2&amp;$B$1&amp;L1520)</f>
        <v/>
      </c>
      <c r="V1520" s="3" t="str">
        <f>IF(N1520="","",$B$2&amp;M1520&amp;$B$2&amp;$B$1&amp;N1520)</f>
        <v/>
      </c>
      <c r="W1520" s="3" t="str">
        <f>IF(P1520="","",$B$2&amp;O1520&amp;$B$2&amp;$B$1&amp;P1520)</f>
        <v/>
      </c>
      <c r="X1520" s="3" t="str">
        <f>IF(R1520="","",$B$2&amp;Q1520&amp;$B$2&amp;$B$1&amp;R1520)</f>
        <v/>
      </c>
      <c r="Y1520" s="3" t="str">
        <f ca="1" t="shared" si="460"/>
        <v>{"AtkPower":1.6}</v>
      </c>
      <c r="Z1520" s="11" t="s">
        <v>756</v>
      </c>
      <c r="AA1520" s="11" t="str">
        <f ca="1" t="shared" si="474"/>
        <v>3级：造成的伤害提升至&lt;q=attr_atk&gt;&lt;c=A6EC41&gt;160%&lt;/c&gt;</v>
      </c>
      <c r="AB1520" s="11"/>
      <c r="AC1520" s="11"/>
      <c r="AD1520" s="11">
        <v>3</v>
      </c>
      <c r="AE1520" s="11"/>
      <c r="AF1520" s="11" t="s">
        <v>345</v>
      </c>
      <c r="AG1520" s="11"/>
      <c r="AH1520" s="11"/>
      <c r="AI1520" s="11"/>
      <c r="AJ1520" s="11" t="s">
        <v>446</v>
      </c>
      <c r="AK1520" s="11" t="str">
        <f t="shared" si="475"/>
        <v>&lt;q=attr_atk&gt;&lt;c=A6EC41&gt;</v>
      </c>
      <c r="AL1520" s="11" t="str">
        <f ca="1" t="shared" si="476"/>
        <v>160%</v>
      </c>
      <c r="AM1520" s="11" t="s">
        <v>298</v>
      </c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 t="str">
        <f t="shared" si="461"/>
        <v>投掷震爆手雷，对敌人造成伤害</v>
      </c>
      <c r="BQ1520" s="11" t="str">
        <f ca="1" t="shared" si="473"/>
        <v>3级：造成的伤害提升至&lt;q=attr_atk&gt;&lt;c=A6EC41&gt;160%&lt;/c&gt;</v>
      </c>
      <c r="BR1520" s="1">
        <f t="shared" si="464"/>
        <v>1</v>
      </c>
      <c r="BS1520" s="1">
        <f t="shared" si="465"/>
        <v>103</v>
      </c>
      <c r="BT1520" s="1">
        <f>COUNTIF($BS$10:BS1520,601)</f>
        <v>32</v>
      </c>
      <c r="BU1520" s="1">
        <f t="shared" si="466"/>
        <v>0</v>
      </c>
    </row>
    <row r="1521" spans="2:73">
      <c r="B1521" s="1" t="str">
        <f t="shared" si="462"/>
        <v>SkillDescBrief4101301</v>
      </c>
      <c r="C1521" s="1" t="str">
        <f t="shared" si="463"/>
        <v>SkillDescDetail410130104</v>
      </c>
      <c r="D1521" s="3">
        <v>410130104</v>
      </c>
      <c r="E1521" s="3">
        <v>4101301</v>
      </c>
      <c r="F1521" s="3">
        <v>4</v>
      </c>
      <c r="G1521" s="3" t="s">
        <v>332</v>
      </c>
      <c r="H1521" s="3">
        <f ca="1">ROUND(_xlfn.XLOOKUP($F1521,$D$1:$D$5,$E$1:$E$5)*OFFSET(H1521,5-$F1521,0)/0.05,0)*0.05</f>
        <v>1.8</v>
      </c>
      <c r="I1521" s="3" t="s">
        <v>333</v>
      </c>
      <c r="J1521" s="3"/>
      <c r="K1521" s="3" t="s">
        <v>334</v>
      </c>
      <c r="L1521" s="3"/>
      <c r="M1521" s="3"/>
      <c r="N1521" s="3"/>
      <c r="O1521" s="3"/>
      <c r="P1521" s="3"/>
      <c r="Q1521" s="3" t="s">
        <v>335</v>
      </c>
      <c r="R1521" s="3"/>
      <c r="S1521" s="3" t="str">
        <f ca="1">IF(H1521="","",$B$2&amp;G1521&amp;$B$2&amp;$B$1&amp;H1521)</f>
        <v>"AtkPower":1.8</v>
      </c>
      <c r="T1521" s="3" t="str">
        <f>IF(J1521="","",$B$2&amp;I1521&amp;$B$2&amp;$B$1&amp;J1521)</f>
        <v/>
      </c>
      <c r="U1521" s="3" t="str">
        <f>IF(L1521="","",$B$2&amp;K1521&amp;$B$2&amp;$B$1&amp;L1521)</f>
        <v/>
      </c>
      <c r="V1521" s="3" t="str">
        <f>IF(N1521="","",$B$2&amp;M1521&amp;$B$2&amp;$B$1&amp;N1521)</f>
        <v/>
      </c>
      <c r="W1521" s="3" t="str">
        <f>IF(P1521="","",$B$2&amp;O1521&amp;$B$2&amp;$B$1&amp;P1521)</f>
        <v/>
      </c>
      <c r="X1521" s="3" t="str">
        <f>IF(R1521="","",$B$2&amp;Q1521&amp;$B$2&amp;$B$1&amp;R1521)</f>
        <v/>
      </c>
      <c r="Y1521" s="3" t="str">
        <f ca="1" t="shared" si="460"/>
        <v>{"AtkPower":1.8}</v>
      </c>
      <c r="Z1521" s="11" t="s">
        <v>756</v>
      </c>
      <c r="AA1521" s="11" t="str">
        <f ca="1" t="shared" si="474"/>
        <v>4级：造成的伤害提升至&lt;q=attr_atk&gt;&lt;c=A6EC41&gt;180%&lt;/c&gt;</v>
      </c>
      <c r="AB1521" s="11"/>
      <c r="AC1521" s="11"/>
      <c r="AD1521" s="11">
        <v>4</v>
      </c>
      <c r="AE1521" s="11"/>
      <c r="AF1521" s="11" t="s">
        <v>345</v>
      </c>
      <c r="AG1521" s="11"/>
      <c r="AH1521" s="11"/>
      <c r="AI1521" s="11"/>
      <c r="AJ1521" s="11" t="s">
        <v>446</v>
      </c>
      <c r="AK1521" s="11" t="str">
        <f t="shared" si="475"/>
        <v>&lt;q=attr_atk&gt;&lt;c=A6EC41&gt;</v>
      </c>
      <c r="AL1521" s="11" t="str">
        <f ca="1" t="shared" si="476"/>
        <v>180%</v>
      </c>
      <c r="AM1521" s="11" t="s">
        <v>298</v>
      </c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 t="str">
        <f t="shared" si="461"/>
        <v>投掷震爆手雷，对敌人造成伤害</v>
      </c>
      <c r="BQ1521" s="11" t="str">
        <f ca="1" t="shared" si="473"/>
        <v>4级：造成的伤害提升至&lt;q=attr_atk&gt;&lt;c=A6EC41&gt;180%&lt;/c&gt;</v>
      </c>
      <c r="BR1521" s="1">
        <f t="shared" si="464"/>
        <v>1</v>
      </c>
      <c r="BS1521" s="1">
        <f t="shared" si="465"/>
        <v>104</v>
      </c>
      <c r="BT1521" s="1">
        <f>COUNTIF($BS$10:BS1521,601)</f>
        <v>32</v>
      </c>
      <c r="BU1521" s="1">
        <f t="shared" si="466"/>
        <v>0</v>
      </c>
    </row>
    <row r="1522" spans="2:73">
      <c r="B1522" s="1" t="str">
        <f t="shared" si="462"/>
        <v>SkillDescBrief4101301</v>
      </c>
      <c r="C1522" s="1" t="str">
        <f t="shared" si="463"/>
        <v>SkillDescDetail410130105</v>
      </c>
      <c r="D1522" s="3">
        <v>410130105</v>
      </c>
      <c r="E1522" s="3">
        <v>4101301</v>
      </c>
      <c r="F1522" s="3">
        <v>5</v>
      </c>
      <c r="G1522" s="3" t="s">
        <v>332</v>
      </c>
      <c r="H1522" s="3">
        <v>2</v>
      </c>
      <c r="I1522" s="3" t="s">
        <v>333</v>
      </c>
      <c r="J1522" s="3"/>
      <c r="K1522" s="3" t="s">
        <v>334</v>
      </c>
      <c r="L1522" s="3"/>
      <c r="M1522" s="3"/>
      <c r="N1522" s="3"/>
      <c r="O1522" s="3"/>
      <c r="P1522" s="3"/>
      <c r="Q1522" s="3" t="s">
        <v>335</v>
      </c>
      <c r="R1522" s="3"/>
      <c r="S1522" s="3" t="str">
        <f>IF(H1522="","",$B$2&amp;G1522&amp;$B$2&amp;$B$1&amp;H1522)</f>
        <v>"AtkPower":2</v>
      </c>
      <c r="T1522" s="3" t="str">
        <f>IF(J1522="","",$B$2&amp;I1522&amp;$B$2&amp;$B$1&amp;J1522)</f>
        <v/>
      </c>
      <c r="U1522" s="3" t="str">
        <f>IF(L1522="","",$B$2&amp;K1522&amp;$B$2&amp;$B$1&amp;L1522)</f>
        <v/>
      </c>
      <c r="V1522" s="3" t="str">
        <f>IF(N1522="","",$B$2&amp;M1522&amp;$B$2&amp;$B$1&amp;N1522)</f>
        <v/>
      </c>
      <c r="W1522" s="3" t="str">
        <f>IF(P1522="","",$B$2&amp;O1522&amp;$B$2&amp;$B$1&amp;P1522)</f>
        <v/>
      </c>
      <c r="X1522" s="3" t="str">
        <f>IF(R1522="","",$B$2&amp;Q1522&amp;$B$2&amp;$B$1&amp;R1522)</f>
        <v/>
      </c>
      <c r="Y1522" s="3" t="str">
        <f t="shared" si="460"/>
        <v>{"AtkPower":2}</v>
      </c>
      <c r="Z1522" s="11" t="s">
        <v>756</v>
      </c>
      <c r="AA1522" s="11" t="str">
        <f t="shared" si="474"/>
        <v>5级：造成的伤害提升至&lt;q=attr_atk&gt;&lt;c=A6EC41&gt;200%&lt;/c&gt;</v>
      </c>
      <c r="AB1522" s="11"/>
      <c r="AC1522" s="11"/>
      <c r="AD1522" s="11">
        <v>5</v>
      </c>
      <c r="AE1522" s="11"/>
      <c r="AF1522" s="11" t="s">
        <v>345</v>
      </c>
      <c r="AG1522" s="11"/>
      <c r="AH1522" s="11"/>
      <c r="AI1522" s="11"/>
      <c r="AJ1522" s="11" t="s">
        <v>446</v>
      </c>
      <c r="AK1522" s="11" t="str">
        <f t="shared" si="475"/>
        <v>&lt;q=attr_atk&gt;&lt;c=A6EC41&gt;</v>
      </c>
      <c r="AL1522" s="11" t="str">
        <f t="shared" si="476"/>
        <v>200%</v>
      </c>
      <c r="AM1522" s="11" t="s">
        <v>298</v>
      </c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 t="str">
        <f t="shared" si="461"/>
        <v>投掷震爆手雷，对敌人造成伤害</v>
      </c>
      <c r="BQ1522" s="11" t="str">
        <f t="shared" si="473"/>
        <v>5级：造成的伤害提升至&lt;q=attr_atk&gt;&lt;c=A6EC41&gt;200%&lt;/c&gt;</v>
      </c>
      <c r="BR1522" s="1">
        <f t="shared" si="464"/>
        <v>1</v>
      </c>
      <c r="BS1522" s="1">
        <f t="shared" si="465"/>
        <v>105</v>
      </c>
      <c r="BT1522" s="1">
        <f>COUNTIF($BS$10:BS1522,601)</f>
        <v>32</v>
      </c>
      <c r="BU1522" s="1">
        <f t="shared" si="466"/>
        <v>0</v>
      </c>
    </row>
    <row r="1523" spans="2:73">
      <c r="B1523" s="1" t="str">
        <f t="shared" si="462"/>
        <v>SkillDescBrief// 大招</v>
      </c>
      <c r="C1523" s="1" t="str">
        <f t="shared" si="463"/>
        <v>SkillDescDetail// 大招</v>
      </c>
      <c r="D1523" s="7" t="s">
        <v>199</v>
      </c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 t="str">
        <f t="shared" si="460"/>
        <v/>
      </c>
      <c r="Z1523" s="10" t="s">
        <v>336</v>
      </c>
      <c r="AA1523" s="10" t="str">
        <f t="shared" si="474"/>
        <v/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 t="str">
        <f t="shared" si="461"/>
        <v/>
      </c>
      <c r="BQ1523" s="10" t="str">
        <f t="shared" si="473"/>
        <v/>
      </c>
      <c r="BR1523" s="1">
        <f t="shared" si="464"/>
        <v>0</v>
      </c>
      <c r="BS1523" s="1">
        <f t="shared" si="465"/>
        <v>0</v>
      </c>
      <c r="BT1523" s="1">
        <f>COUNTIF($BS$10:BS1523,601)</f>
        <v>32</v>
      </c>
      <c r="BU1523" s="1">
        <f t="shared" si="466"/>
        <v>0</v>
      </c>
    </row>
    <row r="1524" spans="2:73">
      <c r="B1524" s="1" t="str">
        <f t="shared" si="462"/>
        <v>SkillDescBrief4101302</v>
      </c>
      <c r="C1524" s="1" t="str">
        <f t="shared" si="463"/>
        <v>SkillDescDetail410130201</v>
      </c>
      <c r="D1524" s="3">
        <v>410130201</v>
      </c>
      <c r="E1524" s="3">
        <v>4101302</v>
      </c>
      <c r="F1524" s="3">
        <v>1</v>
      </c>
      <c r="G1524" s="3" t="s">
        <v>332</v>
      </c>
      <c r="H1524" s="3">
        <f ca="1">ROUND(_xlfn.XLOOKUP($F1524,$D$1:$D$5,$E$1:$E$5)*OFFSET(H1524,5-$F1524,0)/0.05,0)*0.05</f>
        <v>3.3</v>
      </c>
      <c r="I1524" s="3" t="s">
        <v>333</v>
      </c>
      <c r="J1524" s="3"/>
      <c r="K1524" s="3" t="s">
        <v>334</v>
      </c>
      <c r="L1524" s="3"/>
      <c r="M1524" s="3"/>
      <c r="N1524" s="3"/>
      <c r="O1524" s="3"/>
      <c r="P1524" s="3"/>
      <c r="Q1524" s="3" t="s">
        <v>335</v>
      </c>
      <c r="R1524" s="3"/>
      <c r="S1524" s="3" t="str">
        <f ca="1">IF(H1524="","",$B$2&amp;G1524&amp;$B$2&amp;$B$1&amp;H1524)</f>
        <v>"AtkPower":3.3</v>
      </c>
      <c r="T1524" s="3" t="str">
        <f>IF(J1524="","",$B$2&amp;I1524&amp;$B$2&amp;$B$1&amp;J1524)</f>
        <v/>
      </c>
      <c r="U1524" s="3" t="str">
        <f>IF(L1524="","",$B$2&amp;K1524&amp;$B$2&amp;$B$1&amp;L1524)</f>
        <v/>
      </c>
      <c r="V1524" s="3" t="str">
        <f>IF(N1524="","",$B$2&amp;M1524&amp;$B$2&amp;$B$1&amp;N1524)</f>
        <v/>
      </c>
      <c r="W1524" s="3" t="str">
        <f>IF(P1524="","",$B$2&amp;O1524&amp;$B$2&amp;$B$1&amp;P1524)</f>
        <v/>
      </c>
      <c r="X1524" s="3" t="str">
        <f>IF(R1524="","",$B$2&amp;Q1524&amp;$B$2&amp;$B$1&amp;R1524)</f>
        <v/>
      </c>
      <c r="Y1524" s="3" t="str">
        <f ca="1" t="shared" si="460"/>
        <v>{"AtkPower":3.3}</v>
      </c>
      <c r="Z1524" s="11" t="s">
        <v>758</v>
      </c>
      <c r="AA1524" s="11" t="str">
        <f ca="1" t="shared" si="474"/>
        <v>投掷大号震爆手雷，对&lt;c=A6EC41&gt;5&lt;/c&gt;个敌人造成&lt;q=attr_atk&gt;&lt;c=A6EC41&gt;330%&lt;/c&gt;伤害，并且附带炫目效果，持续&lt;c=A6EC41&gt;6&lt;/c&gt;秒</v>
      </c>
      <c r="AB1524" s="11"/>
      <c r="AC1524" s="11"/>
      <c r="AD1524" s="11"/>
      <c r="AE1524" s="11"/>
      <c r="AF1524" s="11"/>
      <c r="AG1524" s="11"/>
      <c r="AH1524" s="11"/>
      <c r="AI1524" s="11"/>
      <c r="AJ1524" s="11" t="s">
        <v>759</v>
      </c>
      <c r="AK1524" s="11" t="str">
        <f>$B$6</f>
        <v>&lt;c=A6EC41&gt;</v>
      </c>
      <c r="AL1524" s="12">
        <v>5</v>
      </c>
      <c r="AM1524" s="11" t="s">
        <v>298</v>
      </c>
      <c r="AN1524" s="11" t="s">
        <v>343</v>
      </c>
      <c r="AO1524" s="11" t="str">
        <f>$B$8&amp;$B$6</f>
        <v>&lt;q=attr_atk&gt;&lt;c=A6EC41&gt;</v>
      </c>
      <c r="AP1524" s="11" t="str">
        <f ca="1">ROUND($H1524*100,2)&amp;"%"</f>
        <v>330%</v>
      </c>
      <c r="AQ1524" s="11" t="s">
        <v>298</v>
      </c>
      <c r="AR1524" s="11" t="s">
        <v>760</v>
      </c>
      <c r="AS1524" s="11" t="str">
        <f>$B$6</f>
        <v>&lt;c=A6EC41&gt;</v>
      </c>
      <c r="AT1524" s="12">
        <v>6</v>
      </c>
      <c r="AU1524" s="11" t="s">
        <v>298</v>
      </c>
      <c r="AV1524" s="11" t="s">
        <v>401</v>
      </c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 t="str">
        <f t="shared" si="461"/>
        <v>投掷大号震爆手雷，附带炫目效果</v>
      </c>
      <c r="BQ1524" s="11" t="str">
        <f ca="1" t="shared" si="473"/>
        <v>投掷大号震爆手雷，对&lt;c=A6EC41&gt;5&lt;/c&gt;个敌人造成&lt;q=attr_atk&gt;&lt;c=A6EC41&gt;330%&lt;/c&gt;伤害，并且附带炫目效果，持续&lt;c=A6EC41&gt;6&lt;/c&gt;秒</v>
      </c>
      <c r="BR1524" s="1">
        <f t="shared" si="464"/>
        <v>2</v>
      </c>
      <c r="BS1524" s="1">
        <f t="shared" si="465"/>
        <v>201</v>
      </c>
      <c r="BT1524" s="1">
        <f>COUNTIF($BS$10:BS1524,601)</f>
        <v>32</v>
      </c>
      <c r="BU1524" s="1">
        <f t="shared" si="466"/>
        <v>0</v>
      </c>
    </row>
    <row r="1525" spans="2:73">
      <c r="B1525" s="1" t="str">
        <f t="shared" si="462"/>
        <v>SkillDescBrief4101302</v>
      </c>
      <c r="C1525" s="1" t="str">
        <f t="shared" si="463"/>
        <v>SkillDescDetail410130202</v>
      </c>
      <c r="D1525" s="3">
        <v>410130202</v>
      </c>
      <c r="E1525" s="3">
        <v>4101302</v>
      </c>
      <c r="F1525" s="3">
        <v>2</v>
      </c>
      <c r="G1525" s="3" t="s">
        <v>332</v>
      </c>
      <c r="H1525" s="3">
        <f ca="1">ROUND(_xlfn.XLOOKUP($F1525,$D$1:$D$5,$E$1:$E$5)*OFFSET(H1525,5-$F1525,0)/0.05,0)*0.05</f>
        <v>3.55</v>
      </c>
      <c r="I1525" s="3" t="s">
        <v>333</v>
      </c>
      <c r="J1525" s="3"/>
      <c r="K1525" s="3" t="s">
        <v>334</v>
      </c>
      <c r="L1525" s="3"/>
      <c r="M1525" s="3"/>
      <c r="N1525" s="3"/>
      <c r="O1525" s="3"/>
      <c r="P1525" s="3"/>
      <c r="Q1525" s="3" t="s">
        <v>335</v>
      </c>
      <c r="R1525" s="3"/>
      <c r="S1525" s="3" t="str">
        <f ca="1">IF(H1525="","",$B$2&amp;G1525&amp;$B$2&amp;$B$1&amp;H1525)</f>
        <v>"AtkPower":3.55</v>
      </c>
      <c r="T1525" s="3" t="str">
        <f>IF(J1525="","",$B$2&amp;I1525&amp;$B$2&amp;$B$1&amp;J1525)</f>
        <v/>
      </c>
      <c r="U1525" s="3" t="str">
        <f>IF(L1525="","",$B$2&amp;K1525&amp;$B$2&amp;$B$1&amp;L1525)</f>
        <v/>
      </c>
      <c r="V1525" s="3" t="str">
        <f>IF(N1525="","",$B$2&amp;M1525&amp;$B$2&amp;$B$1&amp;N1525)</f>
        <v/>
      </c>
      <c r="W1525" s="3" t="str">
        <f>IF(P1525="","",$B$2&amp;O1525&amp;$B$2&amp;$B$1&amp;P1525)</f>
        <v/>
      </c>
      <c r="X1525" s="3" t="str">
        <f>IF(R1525="","",$B$2&amp;Q1525&amp;$B$2&amp;$B$1&amp;R1525)</f>
        <v/>
      </c>
      <c r="Y1525" s="3" t="str">
        <f ca="1" t="shared" si="460"/>
        <v>{"AtkPower":3.55}</v>
      </c>
      <c r="Z1525" s="11" t="s">
        <v>758</v>
      </c>
      <c r="AA1525" s="11" t="str">
        <f ca="1" t="shared" si="474"/>
        <v>2级：造成的伤害提升至&lt;q=attr_atk&gt;&lt;c=A6EC41&gt;355%&lt;/c&gt;</v>
      </c>
      <c r="AB1525" s="11"/>
      <c r="AC1525" s="11"/>
      <c r="AD1525" s="11">
        <v>2</v>
      </c>
      <c r="AE1525" s="11"/>
      <c r="AF1525" s="11" t="s">
        <v>345</v>
      </c>
      <c r="AG1525" s="11"/>
      <c r="AH1525" s="11"/>
      <c r="AI1525" s="11"/>
      <c r="AJ1525" s="11" t="s">
        <v>446</v>
      </c>
      <c r="AK1525" s="11" t="str">
        <f t="shared" ref="AK1525:AK1528" si="477">$B$8&amp;$B$6</f>
        <v>&lt;q=attr_atk&gt;&lt;c=A6EC41&gt;</v>
      </c>
      <c r="AL1525" s="11" t="str">
        <f ca="1" t="shared" ref="AL1525:AL1528" si="478">ROUND($H1525*100,2)&amp;"%"</f>
        <v>355%</v>
      </c>
      <c r="AM1525" s="11" t="s">
        <v>298</v>
      </c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 t="str">
        <f t="shared" si="461"/>
        <v>投掷大号震爆手雷，附带炫目效果</v>
      </c>
      <c r="BQ1525" s="11" t="str">
        <f ca="1" t="shared" si="473"/>
        <v>2级：造成的伤害提升至&lt;q=attr_atk&gt;&lt;c=A6EC41&gt;355%&lt;/c&gt;</v>
      </c>
      <c r="BR1525" s="1">
        <f t="shared" si="464"/>
        <v>2</v>
      </c>
      <c r="BS1525" s="1">
        <f t="shared" si="465"/>
        <v>202</v>
      </c>
      <c r="BT1525" s="1">
        <f>COUNTIF($BS$10:BS1525,601)</f>
        <v>32</v>
      </c>
      <c r="BU1525" s="1">
        <f t="shared" si="466"/>
        <v>0</v>
      </c>
    </row>
    <row r="1526" spans="2:73">
      <c r="B1526" s="1" t="str">
        <f t="shared" si="462"/>
        <v>SkillDescBrief4101302</v>
      </c>
      <c r="C1526" s="1" t="str">
        <f t="shared" si="463"/>
        <v>SkillDescDetail410130203</v>
      </c>
      <c r="D1526" s="3">
        <v>410130203</v>
      </c>
      <c r="E1526" s="3">
        <v>4101302</v>
      </c>
      <c r="F1526" s="3">
        <v>3</v>
      </c>
      <c r="G1526" s="3" t="s">
        <v>332</v>
      </c>
      <c r="H1526" s="3">
        <f ca="1">ROUND(_xlfn.XLOOKUP($F1526,$D$1:$D$5,$E$1:$E$5)*OFFSET(H1526,5-$F1526,0)/0.05,0)*0.05</f>
        <v>3.75</v>
      </c>
      <c r="I1526" s="3" t="s">
        <v>333</v>
      </c>
      <c r="J1526" s="3"/>
      <c r="K1526" s="3" t="s">
        <v>334</v>
      </c>
      <c r="L1526" s="3"/>
      <c r="M1526" s="3"/>
      <c r="N1526" s="3"/>
      <c r="O1526" s="3"/>
      <c r="P1526" s="3"/>
      <c r="Q1526" s="3" t="s">
        <v>335</v>
      </c>
      <c r="R1526" s="3"/>
      <c r="S1526" s="3" t="str">
        <f ca="1">IF(H1526="","",$B$2&amp;G1526&amp;$B$2&amp;$B$1&amp;H1526)</f>
        <v>"AtkPower":3.75</v>
      </c>
      <c r="T1526" s="3" t="str">
        <f>IF(J1526="","",$B$2&amp;I1526&amp;$B$2&amp;$B$1&amp;J1526)</f>
        <v/>
      </c>
      <c r="U1526" s="3" t="str">
        <f>IF(L1526="","",$B$2&amp;K1526&amp;$B$2&amp;$B$1&amp;L1526)</f>
        <v/>
      </c>
      <c r="V1526" s="3" t="str">
        <f>IF(N1526="","",$B$2&amp;M1526&amp;$B$2&amp;$B$1&amp;N1526)</f>
        <v/>
      </c>
      <c r="W1526" s="3" t="str">
        <f>IF(P1526="","",$B$2&amp;O1526&amp;$B$2&amp;$B$1&amp;P1526)</f>
        <v/>
      </c>
      <c r="X1526" s="3" t="str">
        <f>IF(R1526="","",$B$2&amp;Q1526&amp;$B$2&amp;$B$1&amp;R1526)</f>
        <v/>
      </c>
      <c r="Y1526" s="3" t="str">
        <f ca="1" t="shared" si="460"/>
        <v>{"AtkPower":3.75}</v>
      </c>
      <c r="Z1526" s="11" t="s">
        <v>758</v>
      </c>
      <c r="AA1526" s="11" t="str">
        <f ca="1" t="shared" si="474"/>
        <v>3级：造成的伤害提升至&lt;q=attr_atk&gt;&lt;c=A6EC41&gt;375%&lt;/c&gt;</v>
      </c>
      <c r="AB1526" s="11"/>
      <c r="AC1526" s="11"/>
      <c r="AD1526" s="11">
        <v>3</v>
      </c>
      <c r="AE1526" s="11"/>
      <c r="AF1526" s="11" t="s">
        <v>345</v>
      </c>
      <c r="AG1526" s="11"/>
      <c r="AH1526" s="11"/>
      <c r="AI1526" s="11"/>
      <c r="AJ1526" s="11" t="s">
        <v>446</v>
      </c>
      <c r="AK1526" s="11" t="str">
        <f t="shared" si="477"/>
        <v>&lt;q=attr_atk&gt;&lt;c=A6EC41&gt;</v>
      </c>
      <c r="AL1526" s="11" t="str">
        <f ca="1" t="shared" si="478"/>
        <v>375%</v>
      </c>
      <c r="AM1526" s="11" t="s">
        <v>298</v>
      </c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 t="str">
        <f t="shared" si="461"/>
        <v>投掷大号震爆手雷，附带炫目效果</v>
      </c>
      <c r="BQ1526" s="11" t="str">
        <f ca="1" t="shared" si="473"/>
        <v>3级：造成的伤害提升至&lt;q=attr_atk&gt;&lt;c=A6EC41&gt;375%&lt;/c&gt;</v>
      </c>
      <c r="BR1526" s="1">
        <f t="shared" si="464"/>
        <v>2</v>
      </c>
      <c r="BS1526" s="1">
        <f t="shared" si="465"/>
        <v>203</v>
      </c>
      <c r="BT1526" s="1">
        <f>COUNTIF($BS$10:BS1526,601)</f>
        <v>32</v>
      </c>
      <c r="BU1526" s="1">
        <f t="shared" si="466"/>
        <v>0</v>
      </c>
    </row>
    <row r="1527" spans="2:73">
      <c r="B1527" s="1" t="str">
        <f t="shared" si="462"/>
        <v>SkillDescBrief4101302</v>
      </c>
      <c r="C1527" s="1" t="str">
        <f t="shared" si="463"/>
        <v>SkillDescDetail410130204</v>
      </c>
      <c r="D1527" s="3">
        <v>410130204</v>
      </c>
      <c r="E1527" s="3">
        <v>4101302</v>
      </c>
      <c r="F1527" s="3">
        <v>4</v>
      </c>
      <c r="G1527" s="3" t="s">
        <v>332</v>
      </c>
      <c r="H1527" s="3">
        <f ca="1">ROUND(_xlfn.XLOOKUP($F1527,$D$1:$D$5,$E$1:$E$5)*OFFSET(H1527,5-$F1527,0)/0.05,0)*0.05</f>
        <v>4.25</v>
      </c>
      <c r="I1527" s="3" t="s">
        <v>333</v>
      </c>
      <c r="J1527" s="3"/>
      <c r="K1527" s="3" t="s">
        <v>334</v>
      </c>
      <c r="L1527" s="3"/>
      <c r="M1527" s="3"/>
      <c r="N1527" s="3"/>
      <c r="O1527" s="3"/>
      <c r="P1527" s="3"/>
      <c r="Q1527" s="3" t="s">
        <v>335</v>
      </c>
      <c r="R1527" s="3"/>
      <c r="S1527" s="3" t="str">
        <f ca="1">IF(H1527="","",$B$2&amp;G1527&amp;$B$2&amp;$B$1&amp;H1527)</f>
        <v>"AtkPower":4.25</v>
      </c>
      <c r="T1527" s="3" t="str">
        <f>IF(J1527="","",$B$2&amp;I1527&amp;$B$2&amp;$B$1&amp;J1527)</f>
        <v/>
      </c>
      <c r="U1527" s="3" t="str">
        <f>IF(L1527="","",$B$2&amp;K1527&amp;$B$2&amp;$B$1&amp;L1527)</f>
        <v/>
      </c>
      <c r="V1527" s="3" t="str">
        <f>IF(N1527="","",$B$2&amp;M1527&amp;$B$2&amp;$B$1&amp;N1527)</f>
        <v/>
      </c>
      <c r="W1527" s="3" t="str">
        <f>IF(P1527="","",$B$2&amp;O1527&amp;$B$2&amp;$B$1&amp;P1527)</f>
        <v/>
      </c>
      <c r="X1527" s="3" t="str">
        <f>IF(R1527="","",$B$2&amp;Q1527&amp;$B$2&amp;$B$1&amp;R1527)</f>
        <v/>
      </c>
      <c r="Y1527" s="3" t="str">
        <f ca="1" t="shared" si="460"/>
        <v>{"AtkPower":4.25}</v>
      </c>
      <c r="Z1527" s="11" t="s">
        <v>758</v>
      </c>
      <c r="AA1527" s="11" t="str">
        <f ca="1" t="shared" si="474"/>
        <v>4级：造成的伤害提升至&lt;q=attr_atk&gt;&lt;c=A6EC41&gt;425%&lt;/c&gt;</v>
      </c>
      <c r="AB1527" s="11"/>
      <c r="AC1527" s="11"/>
      <c r="AD1527" s="11">
        <v>4</v>
      </c>
      <c r="AE1527" s="11"/>
      <c r="AF1527" s="11" t="s">
        <v>345</v>
      </c>
      <c r="AG1527" s="11"/>
      <c r="AH1527" s="11"/>
      <c r="AI1527" s="11"/>
      <c r="AJ1527" s="11" t="s">
        <v>446</v>
      </c>
      <c r="AK1527" s="11" t="str">
        <f t="shared" si="477"/>
        <v>&lt;q=attr_atk&gt;&lt;c=A6EC41&gt;</v>
      </c>
      <c r="AL1527" s="11" t="str">
        <f ca="1" t="shared" si="478"/>
        <v>425%</v>
      </c>
      <c r="AM1527" s="11" t="s">
        <v>298</v>
      </c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 t="str">
        <f t="shared" si="461"/>
        <v>投掷大号震爆手雷，附带炫目效果</v>
      </c>
      <c r="BQ1527" s="11" t="str">
        <f ca="1" t="shared" si="473"/>
        <v>4级：造成的伤害提升至&lt;q=attr_atk&gt;&lt;c=A6EC41&gt;425%&lt;/c&gt;</v>
      </c>
      <c r="BR1527" s="1">
        <f t="shared" si="464"/>
        <v>2</v>
      </c>
      <c r="BS1527" s="1">
        <f t="shared" si="465"/>
        <v>204</v>
      </c>
      <c r="BT1527" s="1">
        <f>COUNTIF($BS$10:BS1527,601)</f>
        <v>32</v>
      </c>
      <c r="BU1527" s="1">
        <f t="shared" si="466"/>
        <v>0</v>
      </c>
    </row>
    <row r="1528" spans="2:73">
      <c r="B1528" s="1" t="str">
        <f t="shared" si="462"/>
        <v>SkillDescBrief4101302</v>
      </c>
      <c r="C1528" s="1" t="str">
        <f t="shared" si="463"/>
        <v>SkillDescDetail410130205</v>
      </c>
      <c r="D1528" s="3">
        <v>410130205</v>
      </c>
      <c r="E1528" s="3">
        <v>4101302</v>
      </c>
      <c r="F1528" s="3">
        <v>5</v>
      </c>
      <c r="G1528" s="3" t="s">
        <v>332</v>
      </c>
      <c r="H1528" s="3">
        <v>4.7</v>
      </c>
      <c r="I1528" s="3" t="s">
        <v>333</v>
      </c>
      <c r="J1528" s="3"/>
      <c r="K1528" s="3" t="s">
        <v>334</v>
      </c>
      <c r="L1528" s="3"/>
      <c r="M1528" s="3"/>
      <c r="N1528" s="3"/>
      <c r="O1528" s="3"/>
      <c r="P1528" s="3"/>
      <c r="Q1528" s="3" t="s">
        <v>335</v>
      </c>
      <c r="R1528" s="3"/>
      <c r="S1528" s="3" t="str">
        <f>IF(H1528="","",$B$2&amp;G1528&amp;$B$2&amp;$B$1&amp;H1528)</f>
        <v>"AtkPower":4.7</v>
      </c>
      <c r="T1528" s="3" t="str">
        <f>IF(J1528="","",$B$2&amp;I1528&amp;$B$2&amp;$B$1&amp;J1528)</f>
        <v/>
      </c>
      <c r="U1528" s="3" t="str">
        <f>IF(L1528="","",$B$2&amp;K1528&amp;$B$2&amp;$B$1&amp;L1528)</f>
        <v/>
      </c>
      <c r="V1528" s="3" t="str">
        <f>IF(N1528="","",$B$2&amp;M1528&amp;$B$2&amp;$B$1&amp;N1528)</f>
        <v/>
      </c>
      <c r="W1528" s="3" t="str">
        <f>IF(P1528="","",$B$2&amp;O1528&amp;$B$2&amp;$B$1&amp;P1528)</f>
        <v/>
      </c>
      <c r="X1528" s="3" t="str">
        <f>IF(R1528="","",$B$2&amp;Q1528&amp;$B$2&amp;$B$1&amp;R1528)</f>
        <v/>
      </c>
      <c r="Y1528" s="3" t="str">
        <f t="shared" si="460"/>
        <v>{"AtkPower":4.7}</v>
      </c>
      <c r="Z1528" s="11" t="s">
        <v>758</v>
      </c>
      <c r="AA1528" s="11" t="str">
        <f t="shared" si="474"/>
        <v>5级：造成的伤害提升至&lt;q=attr_atk&gt;&lt;c=A6EC41&gt;470%&lt;/c&gt;</v>
      </c>
      <c r="AB1528" s="11"/>
      <c r="AC1528" s="11"/>
      <c r="AD1528" s="11">
        <v>5</v>
      </c>
      <c r="AE1528" s="11"/>
      <c r="AF1528" s="11" t="s">
        <v>345</v>
      </c>
      <c r="AG1528" s="11"/>
      <c r="AH1528" s="11"/>
      <c r="AI1528" s="11"/>
      <c r="AJ1528" s="11" t="s">
        <v>446</v>
      </c>
      <c r="AK1528" s="11" t="str">
        <f t="shared" si="477"/>
        <v>&lt;q=attr_atk&gt;&lt;c=A6EC41&gt;</v>
      </c>
      <c r="AL1528" s="11" t="str">
        <f t="shared" si="478"/>
        <v>470%</v>
      </c>
      <c r="AM1528" s="11" t="s">
        <v>298</v>
      </c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 t="str">
        <f t="shared" si="461"/>
        <v>投掷大号震爆手雷，附带炫目效果</v>
      </c>
      <c r="BQ1528" s="11" t="str">
        <f t="shared" si="473"/>
        <v>5级：造成的伤害提升至&lt;q=attr_atk&gt;&lt;c=A6EC41&gt;470%&lt;/c&gt;</v>
      </c>
      <c r="BR1528" s="1">
        <f t="shared" si="464"/>
        <v>2</v>
      </c>
      <c r="BS1528" s="1">
        <f t="shared" si="465"/>
        <v>205</v>
      </c>
      <c r="BT1528" s="1">
        <f>COUNTIF($BS$10:BS1528,601)</f>
        <v>32</v>
      </c>
      <c r="BU1528" s="1">
        <f t="shared" si="466"/>
        <v>0</v>
      </c>
    </row>
    <row r="1529" spans="2:73">
      <c r="B1529" s="1" t="str">
        <f t="shared" si="462"/>
        <v>SkillDescBrief// 经营被动</v>
      </c>
      <c r="C1529" s="1" t="str">
        <f t="shared" si="463"/>
        <v>SkillDescDetail// 经营被动</v>
      </c>
      <c r="D1529" s="7" t="s">
        <v>71</v>
      </c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 t="str">
        <f t="shared" si="460"/>
        <v/>
      </c>
      <c r="Z1529" s="10" t="s">
        <v>336</v>
      </c>
      <c r="AA1529" s="10" t="str">
        <f t="shared" si="474"/>
        <v/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 t="str">
        <f t="shared" si="461"/>
        <v/>
      </c>
      <c r="BQ1529" s="10" t="str">
        <f t="shared" si="473"/>
        <v/>
      </c>
      <c r="BR1529" s="1">
        <f t="shared" si="464"/>
        <v>0</v>
      </c>
      <c r="BS1529" s="1">
        <f t="shared" si="465"/>
        <v>0</v>
      </c>
      <c r="BT1529" s="1">
        <f>COUNTIF($BS$10:BS1529,601)</f>
        <v>32</v>
      </c>
      <c r="BU1529" s="1">
        <f t="shared" si="466"/>
        <v>0</v>
      </c>
    </row>
    <row r="1530" spans="2:73">
      <c r="B1530" s="1" t="str">
        <f t="shared" si="462"/>
        <v>SkillDescBrief4101303</v>
      </c>
      <c r="C1530" s="1" t="str">
        <f t="shared" si="463"/>
        <v>SkillDescDetail410130301</v>
      </c>
      <c r="D1530" s="3">
        <v>410130301</v>
      </c>
      <c r="E1530" s="3">
        <v>4101303</v>
      </c>
      <c r="F1530" s="3">
        <v>1</v>
      </c>
      <c r="G1530" s="3" t="s">
        <v>332</v>
      </c>
      <c r="H1530" s="3"/>
      <c r="I1530" s="3" t="s">
        <v>333</v>
      </c>
      <c r="J1530" s="3"/>
      <c r="K1530" s="3" t="s">
        <v>334</v>
      </c>
      <c r="L1530" s="3"/>
      <c r="M1530" s="3"/>
      <c r="N1530" s="3"/>
      <c r="O1530" s="3"/>
      <c r="P1530" s="3"/>
      <c r="Q1530" s="3" t="s">
        <v>335</v>
      </c>
      <c r="R1530" s="3"/>
      <c r="S1530" s="3" t="str">
        <f>IF(H1530="","",$B$2&amp;G1530&amp;$B$2&amp;$B$1&amp;H1530)</f>
        <v/>
      </c>
      <c r="T1530" s="3" t="str">
        <f>IF(J1530="","",$B$2&amp;I1530&amp;$B$2&amp;$B$1&amp;J1530)</f>
        <v/>
      </c>
      <c r="U1530" s="3" t="str">
        <f>IF(L1530="","",$B$2&amp;K1530&amp;$B$2&amp;$B$1&amp;L1530)</f>
        <v/>
      </c>
      <c r="V1530" s="3" t="str">
        <f>IF(N1530="","",$B$2&amp;M1530&amp;$B$2&amp;$B$1&amp;N1530)</f>
        <v/>
      </c>
      <c r="W1530" s="3" t="str">
        <f>IF(P1530="","",$B$2&amp;O1530&amp;$B$2&amp;$B$1&amp;P1530)</f>
        <v/>
      </c>
      <c r="X1530" s="3" t="str">
        <f>IF(R1530="","",$B$2&amp;Q1530&amp;$B$2&amp;$B$1&amp;R1530)</f>
        <v/>
      </c>
      <c r="Y1530" s="3" t="str">
        <f t="shared" si="460"/>
        <v>{}</v>
      </c>
      <c r="Z1530" s="11" t="s">
        <v>358</v>
      </c>
      <c r="AA1530" s="11" t="str">
        <f t="shared" si="474"/>
        <v>放置在产业中时，产业收入提高&lt;c=A6EC41&gt;2&lt;/c&gt;倍，产业升级消耗减少&lt;c=A6EC41&gt;2&lt;/c&gt;倍</v>
      </c>
      <c r="AB1530" s="11"/>
      <c r="AC1530" s="11"/>
      <c r="AD1530" s="11"/>
      <c r="AE1530" s="11"/>
      <c r="AF1530" s="11"/>
      <c r="AG1530" s="11"/>
      <c r="AH1530" s="11"/>
      <c r="AI1530" s="11"/>
      <c r="AJ1530" s="11" t="s">
        <v>359</v>
      </c>
      <c r="AK1530" s="11" t="str">
        <f t="shared" ref="AK1530:AK1534" si="479">$B$6</f>
        <v>&lt;c=A6EC41&gt;</v>
      </c>
      <c r="AL1530" s="11">
        <v>2</v>
      </c>
      <c r="AM1530" s="11" t="s">
        <v>298</v>
      </c>
      <c r="AN1530" s="11" t="s">
        <v>360</v>
      </c>
      <c r="AO1530" s="11" t="s">
        <v>304</v>
      </c>
      <c r="AP1530" s="11">
        <v>2</v>
      </c>
      <c r="AQ1530" s="11" t="s">
        <v>298</v>
      </c>
      <c r="AR1530" s="11" t="s">
        <v>361</v>
      </c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 t="str">
        <f t="shared" si="461"/>
        <v>使产业收入提高，升级消耗减少</v>
      </c>
      <c r="BQ1530" s="11" t="str">
        <f t="shared" si="473"/>
        <v>放置在产业中时，产业收入提高&lt;c=A6EC41&gt;2&lt;/c&gt;倍，产业升级消耗减少&lt;c=A6EC41&gt;2&lt;/c&gt;倍</v>
      </c>
      <c r="BR1530" s="1">
        <f t="shared" si="464"/>
        <v>3</v>
      </c>
      <c r="BS1530" s="1">
        <f t="shared" si="465"/>
        <v>301</v>
      </c>
      <c r="BT1530" s="1">
        <f>COUNTIF($BS$10:BS1530,601)</f>
        <v>32</v>
      </c>
      <c r="BU1530" s="1">
        <f t="shared" si="466"/>
        <v>0</v>
      </c>
    </row>
    <row r="1531" spans="2:73">
      <c r="B1531" s="1" t="str">
        <f t="shared" si="462"/>
        <v>SkillDescBrief4101303</v>
      </c>
      <c r="C1531" s="1" t="str">
        <f t="shared" si="463"/>
        <v>SkillDescDetail410130302</v>
      </c>
      <c r="D1531" s="3">
        <v>410130302</v>
      </c>
      <c r="E1531" s="3">
        <v>4101303</v>
      </c>
      <c r="F1531" s="3">
        <v>2</v>
      </c>
      <c r="G1531" s="3" t="s">
        <v>332</v>
      </c>
      <c r="H1531" s="3"/>
      <c r="I1531" s="3" t="s">
        <v>333</v>
      </c>
      <c r="J1531" s="3"/>
      <c r="K1531" s="3" t="s">
        <v>334</v>
      </c>
      <c r="L1531" s="3"/>
      <c r="M1531" s="3"/>
      <c r="N1531" s="3"/>
      <c r="O1531" s="3"/>
      <c r="P1531" s="3"/>
      <c r="Q1531" s="3" t="s">
        <v>335</v>
      </c>
      <c r="R1531" s="3"/>
      <c r="S1531" s="3" t="str">
        <f>IF(H1531="","",$B$2&amp;G1531&amp;$B$2&amp;$B$1&amp;H1531)</f>
        <v/>
      </c>
      <c r="T1531" s="3" t="str">
        <f>IF(J1531="","",$B$2&amp;I1531&amp;$B$2&amp;$B$1&amp;J1531)</f>
        <v/>
      </c>
      <c r="U1531" s="3" t="str">
        <f>IF(L1531="","",$B$2&amp;K1531&amp;$B$2&amp;$B$1&amp;L1531)</f>
        <v/>
      </c>
      <c r="V1531" s="3" t="str">
        <f>IF(N1531="","",$B$2&amp;M1531&amp;$B$2&amp;$B$1&amp;N1531)</f>
        <v/>
      </c>
      <c r="W1531" s="3" t="str">
        <f>IF(P1531="","",$B$2&amp;O1531&amp;$B$2&amp;$B$1&amp;P1531)</f>
        <v/>
      </c>
      <c r="X1531" s="3" t="str">
        <f>IF(R1531="","",$B$2&amp;Q1531&amp;$B$2&amp;$B$1&amp;R1531)</f>
        <v/>
      </c>
      <c r="Y1531" s="3" t="str">
        <f t="shared" si="460"/>
        <v>{}</v>
      </c>
      <c r="Z1531" s="11" t="s">
        <v>358</v>
      </c>
      <c r="AA1531" s="11" t="str">
        <f t="shared" si="474"/>
        <v>2级：放置在产业中时，产业收入提高&lt;c=A6EC41&gt;8&lt;/c&gt;倍，产业升级消耗减少&lt;c=A6EC41&gt;8&lt;/c&gt;倍</v>
      </c>
      <c r="AB1531" s="11"/>
      <c r="AC1531" s="11"/>
      <c r="AD1531" s="11">
        <v>2</v>
      </c>
      <c r="AE1531" s="11"/>
      <c r="AF1531" s="11" t="s">
        <v>345</v>
      </c>
      <c r="AG1531" s="11"/>
      <c r="AH1531" s="11"/>
      <c r="AI1531" s="11"/>
      <c r="AJ1531" s="11" t="s">
        <v>359</v>
      </c>
      <c r="AK1531" s="11" t="str">
        <f t="shared" si="479"/>
        <v>&lt;c=A6EC41&gt;</v>
      </c>
      <c r="AL1531" s="11">
        <f>AL1530*4</f>
        <v>8</v>
      </c>
      <c r="AM1531" s="11" t="s">
        <v>298</v>
      </c>
      <c r="AN1531" s="11" t="s">
        <v>360</v>
      </c>
      <c r="AO1531" s="11" t="s">
        <v>304</v>
      </c>
      <c r="AP1531" s="11">
        <f>AP1530*4</f>
        <v>8</v>
      </c>
      <c r="AQ1531" s="11" t="s">
        <v>298</v>
      </c>
      <c r="AR1531" s="11" t="s">
        <v>361</v>
      </c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 t="str">
        <f t="shared" si="461"/>
        <v>使产业收入提高，升级消耗减少</v>
      </c>
      <c r="BQ1531" s="11" t="str">
        <f t="shared" si="473"/>
        <v>2级：放置在产业中时，产业收入提高&lt;c=A6EC41&gt;8&lt;/c&gt;倍，产业升级消耗减少&lt;c=A6EC41&gt;8&lt;/c&gt;倍</v>
      </c>
      <c r="BR1531" s="1">
        <f t="shared" si="464"/>
        <v>3</v>
      </c>
      <c r="BS1531" s="1">
        <f t="shared" si="465"/>
        <v>302</v>
      </c>
      <c r="BT1531" s="1">
        <f>COUNTIF($BS$10:BS1531,601)</f>
        <v>32</v>
      </c>
      <c r="BU1531" s="1">
        <f t="shared" si="466"/>
        <v>0</v>
      </c>
    </row>
    <row r="1532" spans="2:73">
      <c r="B1532" s="1" t="str">
        <f t="shared" si="462"/>
        <v>SkillDescBrief4101303</v>
      </c>
      <c r="C1532" s="1" t="str">
        <f t="shared" si="463"/>
        <v>SkillDescDetail410130303</v>
      </c>
      <c r="D1532" s="3">
        <v>410130303</v>
      </c>
      <c r="E1532" s="3">
        <v>4101303</v>
      </c>
      <c r="F1532" s="3">
        <v>3</v>
      </c>
      <c r="G1532" s="3" t="s">
        <v>332</v>
      </c>
      <c r="H1532" s="3"/>
      <c r="I1532" s="3" t="s">
        <v>333</v>
      </c>
      <c r="J1532" s="3"/>
      <c r="K1532" s="3" t="s">
        <v>334</v>
      </c>
      <c r="L1532" s="3"/>
      <c r="M1532" s="3"/>
      <c r="N1532" s="3"/>
      <c r="O1532" s="3"/>
      <c r="P1532" s="3"/>
      <c r="Q1532" s="3" t="s">
        <v>335</v>
      </c>
      <c r="R1532" s="3"/>
      <c r="S1532" s="3" t="str">
        <f>IF(H1532="","",$B$2&amp;G1532&amp;$B$2&amp;$B$1&amp;H1532)</f>
        <v/>
      </c>
      <c r="T1532" s="3" t="str">
        <f>IF(J1532="","",$B$2&amp;I1532&amp;$B$2&amp;$B$1&amp;J1532)</f>
        <v/>
      </c>
      <c r="U1532" s="3" t="str">
        <f>IF(L1532="","",$B$2&amp;K1532&amp;$B$2&amp;$B$1&amp;L1532)</f>
        <v/>
      </c>
      <c r="V1532" s="3" t="str">
        <f>IF(N1532="","",$B$2&amp;M1532&amp;$B$2&amp;$B$1&amp;N1532)</f>
        <v/>
      </c>
      <c r="W1532" s="3" t="str">
        <f>IF(P1532="","",$B$2&amp;O1532&amp;$B$2&amp;$B$1&amp;P1532)</f>
        <v/>
      </c>
      <c r="X1532" s="3" t="str">
        <f>IF(R1532="","",$B$2&amp;Q1532&amp;$B$2&amp;$B$1&amp;R1532)</f>
        <v/>
      </c>
      <c r="Y1532" s="3" t="str">
        <f t="shared" si="460"/>
        <v>{}</v>
      </c>
      <c r="Z1532" s="11" t="s">
        <v>358</v>
      </c>
      <c r="AA1532" s="11" t="str">
        <f t="shared" si="474"/>
        <v>3级：放置在产业中时，产业收入提高&lt;c=A6EC41&gt;32&lt;/c&gt;倍，产业升级消耗减少&lt;c=A6EC41&gt;32&lt;/c&gt;倍</v>
      </c>
      <c r="AB1532" s="11"/>
      <c r="AC1532" s="11"/>
      <c r="AD1532" s="11">
        <v>3</v>
      </c>
      <c r="AE1532" s="11"/>
      <c r="AF1532" s="11" t="s">
        <v>345</v>
      </c>
      <c r="AG1532" s="11"/>
      <c r="AH1532" s="11"/>
      <c r="AI1532" s="11"/>
      <c r="AJ1532" s="11" t="s">
        <v>359</v>
      </c>
      <c r="AK1532" s="11" t="str">
        <f t="shared" si="479"/>
        <v>&lt;c=A6EC41&gt;</v>
      </c>
      <c r="AL1532" s="11">
        <f>AL1531*4</f>
        <v>32</v>
      </c>
      <c r="AM1532" s="11" t="s">
        <v>298</v>
      </c>
      <c r="AN1532" s="11" t="s">
        <v>360</v>
      </c>
      <c r="AO1532" s="11" t="s">
        <v>304</v>
      </c>
      <c r="AP1532" s="11">
        <f>AP1531*4</f>
        <v>32</v>
      </c>
      <c r="AQ1532" s="11" t="s">
        <v>298</v>
      </c>
      <c r="AR1532" s="11" t="s">
        <v>361</v>
      </c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 t="str">
        <f t="shared" si="461"/>
        <v>使产业收入提高，升级消耗减少</v>
      </c>
      <c r="BQ1532" s="11" t="str">
        <f t="shared" si="473"/>
        <v>3级：放置在产业中时，产业收入提高&lt;c=A6EC41&gt;32&lt;/c&gt;倍，产业升级消耗减少&lt;c=A6EC41&gt;32&lt;/c&gt;倍</v>
      </c>
      <c r="BR1532" s="1">
        <f t="shared" si="464"/>
        <v>3</v>
      </c>
      <c r="BS1532" s="1">
        <f t="shared" si="465"/>
        <v>303</v>
      </c>
      <c r="BT1532" s="1">
        <f>COUNTIF($BS$10:BS1532,601)</f>
        <v>32</v>
      </c>
      <c r="BU1532" s="1">
        <f t="shared" si="466"/>
        <v>0</v>
      </c>
    </row>
    <row r="1533" spans="2:73">
      <c r="B1533" s="1" t="str">
        <f t="shared" si="462"/>
        <v>SkillDescBrief4101303</v>
      </c>
      <c r="C1533" s="1" t="str">
        <f t="shared" si="463"/>
        <v>SkillDescDetail410130304</v>
      </c>
      <c r="D1533" s="3">
        <v>410130304</v>
      </c>
      <c r="E1533" s="3">
        <v>4101303</v>
      </c>
      <c r="F1533" s="3">
        <v>4</v>
      </c>
      <c r="G1533" s="3" t="s">
        <v>332</v>
      </c>
      <c r="H1533" s="3"/>
      <c r="I1533" s="3" t="s">
        <v>333</v>
      </c>
      <c r="J1533" s="3"/>
      <c r="K1533" s="3" t="s">
        <v>334</v>
      </c>
      <c r="L1533" s="3"/>
      <c r="M1533" s="3"/>
      <c r="N1533" s="3"/>
      <c r="O1533" s="3"/>
      <c r="P1533" s="3"/>
      <c r="Q1533" s="3" t="s">
        <v>335</v>
      </c>
      <c r="R1533" s="3"/>
      <c r="S1533" s="3" t="str">
        <f>IF(H1533="","",$B$2&amp;G1533&amp;$B$2&amp;$B$1&amp;H1533)</f>
        <v/>
      </c>
      <c r="T1533" s="3" t="str">
        <f>IF(J1533="","",$B$2&amp;I1533&amp;$B$2&amp;$B$1&amp;J1533)</f>
        <v/>
      </c>
      <c r="U1533" s="3" t="str">
        <f>IF(L1533="","",$B$2&amp;K1533&amp;$B$2&amp;$B$1&amp;L1533)</f>
        <v/>
      </c>
      <c r="V1533" s="3" t="str">
        <f>IF(N1533="","",$B$2&amp;M1533&amp;$B$2&amp;$B$1&amp;N1533)</f>
        <v/>
      </c>
      <c r="W1533" s="3" t="str">
        <f>IF(P1533="","",$B$2&amp;O1533&amp;$B$2&amp;$B$1&amp;P1533)</f>
        <v/>
      </c>
      <c r="X1533" s="3" t="str">
        <f>IF(R1533="","",$B$2&amp;Q1533&amp;$B$2&amp;$B$1&amp;R1533)</f>
        <v/>
      </c>
      <c r="Y1533" s="3" t="str">
        <f t="shared" si="460"/>
        <v>{}</v>
      </c>
      <c r="Z1533" s="11" t="s">
        <v>358</v>
      </c>
      <c r="AA1533" s="11" t="str">
        <f t="shared" si="474"/>
        <v>4级：放置在产业中时，产业收入提高&lt;c=A6EC41&gt;64&lt;/c&gt;倍，产业升级消耗减少&lt;c=A6EC41&gt;64&lt;/c&gt;倍</v>
      </c>
      <c r="AB1533" s="11"/>
      <c r="AC1533" s="11"/>
      <c r="AD1533" s="11">
        <v>4</v>
      </c>
      <c r="AE1533" s="11"/>
      <c r="AF1533" s="11" t="s">
        <v>345</v>
      </c>
      <c r="AG1533" s="11"/>
      <c r="AH1533" s="11"/>
      <c r="AI1533" s="11"/>
      <c r="AJ1533" s="11" t="s">
        <v>359</v>
      </c>
      <c r="AK1533" s="11" t="str">
        <f t="shared" si="479"/>
        <v>&lt;c=A6EC41&gt;</v>
      </c>
      <c r="AL1533" s="11">
        <v>64</v>
      </c>
      <c r="AM1533" s="11" t="s">
        <v>298</v>
      </c>
      <c r="AN1533" s="11" t="s">
        <v>360</v>
      </c>
      <c r="AO1533" s="11" t="s">
        <v>304</v>
      </c>
      <c r="AP1533" s="11">
        <v>64</v>
      </c>
      <c r="AQ1533" s="11" t="s">
        <v>298</v>
      </c>
      <c r="AR1533" s="11" t="s">
        <v>361</v>
      </c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 t="str">
        <f t="shared" si="461"/>
        <v>使产业收入提高，升级消耗减少</v>
      </c>
      <c r="BQ1533" s="11" t="str">
        <f t="shared" si="473"/>
        <v>4级：放置在产业中时，产业收入提高&lt;c=A6EC41&gt;64&lt;/c&gt;倍，产业升级消耗减少&lt;c=A6EC41&gt;64&lt;/c&gt;倍</v>
      </c>
      <c r="BR1533" s="1">
        <f t="shared" si="464"/>
        <v>3</v>
      </c>
      <c r="BS1533" s="1">
        <f t="shared" si="465"/>
        <v>304</v>
      </c>
      <c r="BT1533" s="1">
        <f>COUNTIF($BS$10:BS1533,601)</f>
        <v>32</v>
      </c>
      <c r="BU1533" s="1">
        <f t="shared" si="466"/>
        <v>0</v>
      </c>
    </row>
    <row r="1534" spans="2:73">
      <c r="B1534" s="1" t="str">
        <f t="shared" si="462"/>
        <v>SkillDescBrief4101303</v>
      </c>
      <c r="C1534" s="1" t="str">
        <f t="shared" si="463"/>
        <v>SkillDescDetail410130305</v>
      </c>
      <c r="D1534" s="3">
        <v>410130305</v>
      </c>
      <c r="E1534" s="3">
        <v>4101303</v>
      </c>
      <c r="F1534" s="3">
        <v>5</v>
      </c>
      <c r="G1534" s="3" t="s">
        <v>332</v>
      </c>
      <c r="H1534" s="3"/>
      <c r="I1534" s="3" t="s">
        <v>333</v>
      </c>
      <c r="J1534" s="3"/>
      <c r="K1534" s="3" t="s">
        <v>334</v>
      </c>
      <c r="L1534" s="3"/>
      <c r="M1534" s="3"/>
      <c r="N1534" s="3"/>
      <c r="O1534" s="3"/>
      <c r="P1534" s="3"/>
      <c r="Q1534" s="3" t="s">
        <v>335</v>
      </c>
      <c r="R1534" s="3"/>
      <c r="S1534" s="3" t="str">
        <f>IF(H1534="","",$B$2&amp;G1534&amp;$B$2&amp;$B$1&amp;H1534)</f>
        <v/>
      </c>
      <c r="T1534" s="3" t="str">
        <f>IF(J1534="","",$B$2&amp;I1534&amp;$B$2&amp;$B$1&amp;J1534)</f>
        <v/>
      </c>
      <c r="U1534" s="3" t="str">
        <f>IF(L1534="","",$B$2&amp;K1534&amp;$B$2&amp;$B$1&amp;L1534)</f>
        <v/>
      </c>
      <c r="V1534" s="3" t="str">
        <f>IF(N1534="","",$B$2&amp;M1534&amp;$B$2&amp;$B$1&amp;N1534)</f>
        <v/>
      </c>
      <c r="W1534" s="3" t="str">
        <f>IF(P1534="","",$B$2&amp;O1534&amp;$B$2&amp;$B$1&amp;P1534)</f>
        <v/>
      </c>
      <c r="X1534" s="3" t="str">
        <f>IF(R1534="","",$B$2&amp;Q1534&amp;$B$2&amp;$B$1&amp;R1534)</f>
        <v/>
      </c>
      <c r="Y1534" s="3" t="str">
        <f t="shared" si="460"/>
        <v>{}</v>
      </c>
      <c r="Z1534" s="11" t="s">
        <v>358</v>
      </c>
      <c r="AA1534" s="11" t="str">
        <f t="shared" si="474"/>
        <v>5级：放置在产业中时，产业收入提高&lt;c=A6EC41&gt;128&lt;/c&gt;倍，产业升级消耗减少&lt;c=A6EC41&gt;128&lt;/c&gt;倍</v>
      </c>
      <c r="AB1534" s="11"/>
      <c r="AC1534" s="11"/>
      <c r="AD1534" s="11">
        <v>5</v>
      </c>
      <c r="AE1534" s="11"/>
      <c r="AF1534" s="11" t="s">
        <v>345</v>
      </c>
      <c r="AG1534" s="11"/>
      <c r="AH1534" s="11"/>
      <c r="AI1534" s="11"/>
      <c r="AJ1534" s="11" t="s">
        <v>359</v>
      </c>
      <c r="AK1534" s="11" t="str">
        <f t="shared" si="479"/>
        <v>&lt;c=A6EC41&gt;</v>
      </c>
      <c r="AL1534" s="11">
        <v>128</v>
      </c>
      <c r="AM1534" s="11" t="s">
        <v>298</v>
      </c>
      <c r="AN1534" s="11" t="s">
        <v>360</v>
      </c>
      <c r="AO1534" s="11" t="s">
        <v>304</v>
      </c>
      <c r="AP1534" s="11">
        <v>128</v>
      </c>
      <c r="AQ1534" s="11" t="s">
        <v>298</v>
      </c>
      <c r="AR1534" s="11" t="s">
        <v>361</v>
      </c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 t="str">
        <f t="shared" si="461"/>
        <v>使产业收入提高，升级消耗减少</v>
      </c>
      <c r="BQ1534" s="11" t="str">
        <f t="shared" si="473"/>
        <v>5级：放置在产业中时，产业收入提高&lt;c=A6EC41&gt;128&lt;/c&gt;倍，产业升级消耗减少&lt;c=A6EC41&gt;128&lt;/c&gt;倍</v>
      </c>
      <c r="BR1534" s="1">
        <f t="shared" si="464"/>
        <v>3</v>
      </c>
      <c r="BS1534" s="1">
        <f t="shared" si="465"/>
        <v>305</v>
      </c>
      <c r="BT1534" s="1">
        <f>COUNTIF($BS$10:BS1534,601)</f>
        <v>32</v>
      </c>
      <c r="BU1534" s="1">
        <f t="shared" si="466"/>
        <v>0</v>
      </c>
    </row>
    <row r="1535" spans="2:73">
      <c r="B1535" s="1" t="str">
        <f t="shared" si="462"/>
        <v>SkillDescBrief// 战斗被动</v>
      </c>
      <c r="C1535" s="1" t="str">
        <f t="shared" si="463"/>
        <v>SkillDescDetail// 战斗被动1</v>
      </c>
      <c r="D1535" s="7" t="s">
        <v>337</v>
      </c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 t="str">
        <f t="shared" si="460"/>
        <v/>
      </c>
      <c r="Z1535" s="10" t="s">
        <v>336</v>
      </c>
      <c r="AA1535" s="10" t="str">
        <f t="shared" si="474"/>
        <v/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 t="str">
        <f t="shared" si="461"/>
        <v/>
      </c>
      <c r="BQ1535" s="10" t="str">
        <f t="shared" si="473"/>
        <v/>
      </c>
      <c r="BR1535" s="1">
        <f t="shared" si="464"/>
        <v>0</v>
      </c>
      <c r="BS1535" s="1">
        <f t="shared" si="465"/>
        <v>0</v>
      </c>
      <c r="BT1535" s="1">
        <f>COUNTIF($BS$10:BS1535,601)</f>
        <v>32</v>
      </c>
      <c r="BU1535" s="1">
        <f t="shared" si="466"/>
        <v>0</v>
      </c>
    </row>
    <row r="1536" spans="2:73">
      <c r="B1536" s="1" t="str">
        <f t="shared" si="462"/>
        <v>SkillDescBrief4101304</v>
      </c>
      <c r="C1536" s="1" t="str">
        <f t="shared" si="463"/>
        <v>SkillDescDetail410130401</v>
      </c>
      <c r="D1536" s="3">
        <v>410130401</v>
      </c>
      <c r="E1536" s="3">
        <v>4101304</v>
      </c>
      <c r="F1536" s="3">
        <v>1</v>
      </c>
      <c r="G1536" s="3" t="s">
        <v>332</v>
      </c>
      <c r="H1536" s="3">
        <f ca="1">ROUND(_xlfn.XLOOKUP($F1536,$D$1:$D$5,$E$1:$E$5)*OFFSET(H1536,5-$F1536,0)/0.05,0)*0.05</f>
        <v>4.2</v>
      </c>
      <c r="I1536" s="3" t="s">
        <v>333</v>
      </c>
      <c r="J1536" s="3"/>
      <c r="K1536" s="3" t="s">
        <v>334</v>
      </c>
      <c r="L1536" s="3"/>
      <c r="M1536" s="3"/>
      <c r="N1536" s="3"/>
      <c r="O1536" s="3"/>
      <c r="P1536" s="3"/>
      <c r="Q1536" s="3" t="s">
        <v>335</v>
      </c>
      <c r="R1536" s="3"/>
      <c r="S1536" s="3" t="str">
        <f ca="1">IF(H1536="","",$B$2&amp;G1536&amp;$B$2&amp;$B$1&amp;H1536)</f>
        <v>"AtkPower":4.2</v>
      </c>
      <c r="T1536" s="3" t="str">
        <f>IF(J1536="","",$B$2&amp;I1536&amp;$B$2&amp;$B$1&amp;J1536)</f>
        <v/>
      </c>
      <c r="U1536" s="3" t="str">
        <f>IF(L1536="","",$B$2&amp;K1536&amp;$B$2&amp;$B$1&amp;L1536)</f>
        <v/>
      </c>
      <c r="V1536" s="3" t="str">
        <f>IF(N1536="","",$B$2&amp;M1536&amp;$B$2&amp;$B$1&amp;N1536)</f>
        <v/>
      </c>
      <c r="W1536" s="3" t="str">
        <f>IF(P1536="","",$B$2&amp;O1536&amp;$B$2&amp;$B$1&amp;P1536)</f>
        <v/>
      </c>
      <c r="X1536" s="3" t="str">
        <f>IF(R1536="","",$B$2&amp;Q1536&amp;$B$2&amp;$B$1&amp;R1536)</f>
        <v/>
      </c>
      <c r="Y1536" s="3" t="str">
        <f ca="1" t="shared" si="460"/>
        <v>{"AtkPower":4.2}</v>
      </c>
      <c r="Z1536" s="11" t="s">
        <v>761</v>
      </c>
      <c r="AA1536" s="11" t="str">
        <f ca="1" t="shared" si="474"/>
        <v>每隔&lt;c=A6EC41&gt;6&lt;/c&gt;秒，获得中号手雷，造成&lt;q=attr_atk&gt;&lt;c=A6EC41&gt;420%&lt;/c&gt;伤害</v>
      </c>
      <c r="AB1536" s="11"/>
      <c r="AC1536" s="11"/>
      <c r="AD1536" s="11"/>
      <c r="AE1536" s="11"/>
      <c r="AF1536" s="11"/>
      <c r="AG1536" s="11"/>
      <c r="AH1536" s="11"/>
      <c r="AI1536" s="11"/>
      <c r="AJ1536" s="11" t="s">
        <v>451</v>
      </c>
      <c r="AK1536" s="11" t="str">
        <f>$B$6</f>
        <v>&lt;c=A6EC41&gt;</v>
      </c>
      <c r="AL1536" s="12">
        <v>6</v>
      </c>
      <c r="AM1536" s="11" t="s">
        <v>298</v>
      </c>
      <c r="AN1536" s="11" t="s">
        <v>762</v>
      </c>
      <c r="AO1536" s="11" t="str">
        <f>$B$8&amp;$B$6</f>
        <v>&lt;q=attr_atk&gt;&lt;c=A6EC41&gt;</v>
      </c>
      <c r="AP1536" s="11" t="str">
        <f ca="1">ROUND($H1536*100,2)&amp;"%"</f>
        <v>420%</v>
      </c>
      <c r="AQ1536" s="11" t="s">
        <v>298</v>
      </c>
      <c r="AR1536" s="11" t="s">
        <v>344</v>
      </c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 t="str">
        <f t="shared" si="461"/>
        <v>每隔一段时间，投掷中号手雷</v>
      </c>
      <c r="BQ1536" s="11" t="str">
        <f ca="1" t="shared" si="473"/>
        <v>每隔&lt;c=A6EC41&gt;6&lt;/c&gt;秒，获得中号手雷，造成&lt;q=attr_atk&gt;&lt;c=A6EC41&gt;420%&lt;/c&gt;伤害</v>
      </c>
      <c r="BR1536" s="1">
        <f t="shared" si="464"/>
        <v>4</v>
      </c>
      <c r="BS1536" s="1">
        <f t="shared" si="465"/>
        <v>401</v>
      </c>
      <c r="BT1536" s="1">
        <f>COUNTIF($BS$10:BS1536,601)</f>
        <v>32</v>
      </c>
      <c r="BU1536" s="1">
        <f t="shared" si="466"/>
        <v>0</v>
      </c>
    </row>
    <row r="1537" spans="2:73">
      <c r="B1537" s="1" t="str">
        <f t="shared" si="462"/>
        <v>SkillDescBrief4101304</v>
      </c>
      <c r="C1537" s="1" t="str">
        <f t="shared" si="463"/>
        <v>SkillDescDetail410130402</v>
      </c>
      <c r="D1537" s="3">
        <v>410130402</v>
      </c>
      <c r="E1537" s="3">
        <v>4101304</v>
      </c>
      <c r="F1537" s="3">
        <v>2</v>
      </c>
      <c r="G1537" s="3" t="s">
        <v>332</v>
      </c>
      <c r="H1537" s="3">
        <f ca="1">ROUND(_xlfn.XLOOKUP($F1537,$D$1:$D$5,$E$1:$E$5)*OFFSET(H1537,5-$F1537,0)/0.05,0)*0.05</f>
        <v>4.5</v>
      </c>
      <c r="I1537" s="3" t="s">
        <v>333</v>
      </c>
      <c r="J1537" s="3"/>
      <c r="K1537" s="3" t="s">
        <v>334</v>
      </c>
      <c r="L1537" s="3"/>
      <c r="M1537" s="3"/>
      <c r="N1537" s="3"/>
      <c r="O1537" s="3"/>
      <c r="P1537" s="3"/>
      <c r="Q1537" s="3" t="s">
        <v>335</v>
      </c>
      <c r="R1537" s="3"/>
      <c r="S1537" s="3" t="str">
        <f ca="1">IF(H1537="","",$B$2&amp;G1537&amp;$B$2&amp;$B$1&amp;H1537)</f>
        <v>"AtkPower":4.5</v>
      </c>
      <c r="T1537" s="3" t="str">
        <f>IF(J1537="","",$B$2&amp;I1537&amp;$B$2&amp;$B$1&amp;J1537)</f>
        <v/>
      </c>
      <c r="U1537" s="3" t="str">
        <f>IF(L1537="","",$B$2&amp;K1537&amp;$B$2&amp;$B$1&amp;L1537)</f>
        <v/>
      </c>
      <c r="V1537" s="3" t="str">
        <f>IF(N1537="","",$B$2&amp;M1537&amp;$B$2&amp;$B$1&amp;N1537)</f>
        <v/>
      </c>
      <c r="W1537" s="3" t="str">
        <f>IF(P1537="","",$B$2&amp;O1537&amp;$B$2&amp;$B$1&amp;P1537)</f>
        <v/>
      </c>
      <c r="X1537" s="3" t="str">
        <f>IF(R1537="","",$B$2&amp;Q1537&amp;$B$2&amp;$B$1&amp;R1537)</f>
        <v/>
      </c>
      <c r="Y1537" s="3" t="str">
        <f ca="1" t="shared" si="460"/>
        <v>{"AtkPower":4.5}</v>
      </c>
      <c r="Z1537" s="11" t="s">
        <v>761</v>
      </c>
      <c r="AA1537" s="11" t="str">
        <f ca="1" t="shared" si="474"/>
        <v>2级：造成的伤害提升至&lt;q=attr_atk&gt;&lt;c=A6EC41&gt;450%&lt;/c&gt;</v>
      </c>
      <c r="AB1537" s="11"/>
      <c r="AC1537" s="11"/>
      <c r="AD1537" s="11">
        <v>2</v>
      </c>
      <c r="AE1537" s="11"/>
      <c r="AF1537" s="11" t="s">
        <v>345</v>
      </c>
      <c r="AG1537" s="11"/>
      <c r="AH1537" s="11"/>
      <c r="AI1537" s="11"/>
      <c r="AJ1537" s="11" t="s">
        <v>446</v>
      </c>
      <c r="AK1537" s="11" t="str">
        <f t="shared" ref="AK1537:AK1540" si="480">$B$8&amp;$B$6</f>
        <v>&lt;q=attr_atk&gt;&lt;c=A6EC41&gt;</v>
      </c>
      <c r="AL1537" s="11" t="str">
        <f ca="1" t="shared" ref="AL1537:AL1540" si="481">ROUND($H1537*100,2)&amp;"%"</f>
        <v>450%</v>
      </c>
      <c r="AM1537" s="11" t="s">
        <v>298</v>
      </c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 t="str">
        <f t="shared" si="461"/>
        <v>每隔一段时间，投掷中号手雷</v>
      </c>
      <c r="BQ1537" s="11" t="str">
        <f ca="1" t="shared" si="473"/>
        <v>2级：造成的伤害提升至&lt;q=attr_atk&gt;&lt;c=A6EC41&gt;450%&lt;/c&gt;</v>
      </c>
      <c r="BR1537" s="1">
        <f t="shared" si="464"/>
        <v>4</v>
      </c>
      <c r="BS1537" s="1">
        <f t="shared" si="465"/>
        <v>402</v>
      </c>
      <c r="BT1537" s="1">
        <f>COUNTIF($BS$10:BS1537,601)</f>
        <v>32</v>
      </c>
      <c r="BU1537" s="1">
        <f t="shared" si="466"/>
        <v>0</v>
      </c>
    </row>
    <row r="1538" spans="2:73">
      <c r="B1538" s="1" t="str">
        <f t="shared" si="462"/>
        <v>SkillDescBrief4101304</v>
      </c>
      <c r="C1538" s="1" t="str">
        <f t="shared" si="463"/>
        <v>SkillDescDetail410130403</v>
      </c>
      <c r="D1538" s="3">
        <v>410130403</v>
      </c>
      <c r="E1538" s="3">
        <v>4101304</v>
      </c>
      <c r="F1538" s="3">
        <v>3</v>
      </c>
      <c r="G1538" s="3" t="s">
        <v>332</v>
      </c>
      <c r="H1538" s="3">
        <f ca="1">ROUND(_xlfn.XLOOKUP($F1538,$D$1:$D$5,$E$1:$E$5)*OFFSET(H1538,5-$F1538,0)/0.05,0)*0.05</f>
        <v>4.8</v>
      </c>
      <c r="I1538" s="3" t="s">
        <v>333</v>
      </c>
      <c r="J1538" s="3"/>
      <c r="K1538" s="3" t="s">
        <v>334</v>
      </c>
      <c r="L1538" s="3"/>
      <c r="M1538" s="3"/>
      <c r="N1538" s="3"/>
      <c r="O1538" s="3"/>
      <c r="P1538" s="3"/>
      <c r="Q1538" s="3" t="s">
        <v>335</v>
      </c>
      <c r="R1538" s="3"/>
      <c r="S1538" s="3" t="str">
        <f ca="1">IF(H1538="","",$B$2&amp;G1538&amp;$B$2&amp;$B$1&amp;H1538)</f>
        <v>"AtkPower":4.8</v>
      </c>
      <c r="T1538" s="3" t="str">
        <f>IF(J1538="","",$B$2&amp;I1538&amp;$B$2&amp;$B$1&amp;J1538)</f>
        <v/>
      </c>
      <c r="U1538" s="3" t="str">
        <f>IF(L1538="","",$B$2&amp;K1538&amp;$B$2&amp;$B$1&amp;L1538)</f>
        <v/>
      </c>
      <c r="V1538" s="3" t="str">
        <f>IF(N1538="","",$B$2&amp;M1538&amp;$B$2&amp;$B$1&amp;N1538)</f>
        <v/>
      </c>
      <c r="W1538" s="3" t="str">
        <f>IF(P1538="","",$B$2&amp;O1538&amp;$B$2&amp;$B$1&amp;P1538)</f>
        <v/>
      </c>
      <c r="X1538" s="3" t="str">
        <f>IF(R1538="","",$B$2&amp;Q1538&amp;$B$2&amp;$B$1&amp;R1538)</f>
        <v/>
      </c>
      <c r="Y1538" s="3" t="str">
        <f ca="1" t="shared" si="460"/>
        <v>{"AtkPower":4.8}</v>
      </c>
      <c r="Z1538" s="11" t="s">
        <v>761</v>
      </c>
      <c r="AA1538" s="11" t="str">
        <f ca="1" t="shared" si="474"/>
        <v>3级：造成的伤害提升至&lt;q=attr_atk&gt;&lt;c=A6EC41&gt;480%&lt;/c&gt;</v>
      </c>
      <c r="AB1538" s="11"/>
      <c r="AC1538" s="11"/>
      <c r="AD1538" s="11">
        <v>3</v>
      </c>
      <c r="AE1538" s="11"/>
      <c r="AF1538" s="11" t="s">
        <v>345</v>
      </c>
      <c r="AG1538" s="11"/>
      <c r="AH1538" s="11"/>
      <c r="AI1538" s="11"/>
      <c r="AJ1538" s="11" t="s">
        <v>446</v>
      </c>
      <c r="AK1538" s="11" t="str">
        <f t="shared" si="480"/>
        <v>&lt;q=attr_atk&gt;&lt;c=A6EC41&gt;</v>
      </c>
      <c r="AL1538" s="11" t="str">
        <f ca="1" t="shared" si="481"/>
        <v>480%</v>
      </c>
      <c r="AM1538" s="11" t="s">
        <v>298</v>
      </c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 t="str">
        <f t="shared" si="461"/>
        <v>每隔一段时间，投掷中号手雷</v>
      </c>
      <c r="BQ1538" s="11" t="str">
        <f ca="1" t="shared" si="473"/>
        <v>3级：造成的伤害提升至&lt;q=attr_atk&gt;&lt;c=A6EC41&gt;480%&lt;/c&gt;</v>
      </c>
      <c r="BR1538" s="1">
        <f t="shared" si="464"/>
        <v>4</v>
      </c>
      <c r="BS1538" s="1">
        <f t="shared" si="465"/>
        <v>403</v>
      </c>
      <c r="BT1538" s="1">
        <f>COUNTIF($BS$10:BS1538,601)</f>
        <v>32</v>
      </c>
      <c r="BU1538" s="1">
        <f t="shared" si="466"/>
        <v>0</v>
      </c>
    </row>
    <row r="1539" spans="2:73">
      <c r="B1539" s="1" t="str">
        <f t="shared" si="462"/>
        <v>SkillDescBrief4101304</v>
      </c>
      <c r="C1539" s="1" t="str">
        <f t="shared" si="463"/>
        <v>SkillDescDetail410130404</v>
      </c>
      <c r="D1539" s="3">
        <v>410130404</v>
      </c>
      <c r="E1539" s="3">
        <v>4101304</v>
      </c>
      <c r="F1539" s="3">
        <v>4</v>
      </c>
      <c r="G1539" s="3" t="s">
        <v>332</v>
      </c>
      <c r="H1539" s="3">
        <f ca="1">ROUND(_xlfn.XLOOKUP($F1539,$D$1:$D$5,$E$1:$E$5)*OFFSET(H1539,5-$F1539,0)/0.05,0)*0.05</f>
        <v>5.4</v>
      </c>
      <c r="I1539" s="3" t="s">
        <v>333</v>
      </c>
      <c r="J1539" s="3"/>
      <c r="K1539" s="3" t="s">
        <v>334</v>
      </c>
      <c r="L1539" s="3"/>
      <c r="M1539" s="3"/>
      <c r="N1539" s="3"/>
      <c r="O1539" s="3"/>
      <c r="P1539" s="3"/>
      <c r="Q1539" s="3" t="s">
        <v>335</v>
      </c>
      <c r="R1539" s="3"/>
      <c r="S1539" s="3" t="str">
        <f ca="1">IF(H1539="","",$B$2&amp;G1539&amp;$B$2&amp;$B$1&amp;H1539)</f>
        <v>"AtkPower":5.4</v>
      </c>
      <c r="T1539" s="3" t="str">
        <f>IF(J1539="","",$B$2&amp;I1539&amp;$B$2&amp;$B$1&amp;J1539)</f>
        <v/>
      </c>
      <c r="U1539" s="3" t="str">
        <f>IF(L1539="","",$B$2&amp;K1539&amp;$B$2&amp;$B$1&amp;L1539)</f>
        <v/>
      </c>
      <c r="V1539" s="3" t="str">
        <f>IF(N1539="","",$B$2&amp;M1539&amp;$B$2&amp;$B$1&amp;N1539)</f>
        <v/>
      </c>
      <c r="W1539" s="3" t="str">
        <f>IF(P1539="","",$B$2&amp;O1539&amp;$B$2&amp;$B$1&amp;P1539)</f>
        <v/>
      </c>
      <c r="X1539" s="3" t="str">
        <f>IF(R1539="","",$B$2&amp;Q1539&amp;$B$2&amp;$B$1&amp;R1539)</f>
        <v/>
      </c>
      <c r="Y1539" s="3" t="str">
        <f ca="1" t="shared" si="460"/>
        <v>{"AtkPower":5.4}</v>
      </c>
      <c r="Z1539" s="11" t="s">
        <v>761</v>
      </c>
      <c r="AA1539" s="11" t="str">
        <f ca="1" t="shared" si="474"/>
        <v>4级：造成的伤害提升至&lt;q=attr_atk&gt;&lt;c=A6EC41&gt;540%&lt;/c&gt;</v>
      </c>
      <c r="AB1539" s="11"/>
      <c r="AC1539" s="11"/>
      <c r="AD1539" s="11">
        <v>4</v>
      </c>
      <c r="AE1539" s="11"/>
      <c r="AF1539" s="11" t="s">
        <v>345</v>
      </c>
      <c r="AG1539" s="11"/>
      <c r="AH1539" s="11"/>
      <c r="AI1539" s="11"/>
      <c r="AJ1539" s="11" t="s">
        <v>446</v>
      </c>
      <c r="AK1539" s="11" t="str">
        <f t="shared" si="480"/>
        <v>&lt;q=attr_atk&gt;&lt;c=A6EC41&gt;</v>
      </c>
      <c r="AL1539" s="11" t="str">
        <f ca="1" t="shared" si="481"/>
        <v>540%</v>
      </c>
      <c r="AM1539" s="11" t="s">
        <v>298</v>
      </c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 t="str">
        <f t="shared" si="461"/>
        <v>每隔一段时间，投掷中号手雷</v>
      </c>
      <c r="BQ1539" s="11" t="str">
        <f ca="1" t="shared" si="473"/>
        <v>4级：造成的伤害提升至&lt;q=attr_atk&gt;&lt;c=A6EC41&gt;540%&lt;/c&gt;</v>
      </c>
      <c r="BR1539" s="1">
        <f t="shared" si="464"/>
        <v>4</v>
      </c>
      <c r="BS1539" s="1">
        <f t="shared" si="465"/>
        <v>404</v>
      </c>
      <c r="BT1539" s="1">
        <f>COUNTIF($BS$10:BS1539,601)</f>
        <v>32</v>
      </c>
      <c r="BU1539" s="1">
        <f t="shared" si="466"/>
        <v>0</v>
      </c>
    </row>
    <row r="1540" spans="2:73">
      <c r="B1540" s="1" t="str">
        <f t="shared" si="462"/>
        <v>SkillDescBrief4101304</v>
      </c>
      <c r="C1540" s="1" t="str">
        <f t="shared" si="463"/>
        <v>SkillDescDetail410130405</v>
      </c>
      <c r="D1540" s="3">
        <v>410130405</v>
      </c>
      <c r="E1540" s="3">
        <v>4101304</v>
      </c>
      <c r="F1540" s="3">
        <v>5</v>
      </c>
      <c r="G1540" s="3" t="s">
        <v>332</v>
      </c>
      <c r="H1540" s="3">
        <v>6</v>
      </c>
      <c r="I1540" s="3" t="s">
        <v>333</v>
      </c>
      <c r="J1540" s="3"/>
      <c r="K1540" s="3" t="s">
        <v>334</v>
      </c>
      <c r="L1540" s="3"/>
      <c r="M1540" s="3"/>
      <c r="N1540" s="3"/>
      <c r="O1540" s="3"/>
      <c r="P1540" s="3"/>
      <c r="Q1540" s="3" t="s">
        <v>335</v>
      </c>
      <c r="R1540" s="3"/>
      <c r="S1540" s="3" t="str">
        <f>IF(H1540="","",$B$2&amp;G1540&amp;$B$2&amp;$B$1&amp;H1540)</f>
        <v>"AtkPower":6</v>
      </c>
      <c r="T1540" s="3" t="str">
        <f>IF(J1540="","",$B$2&amp;I1540&amp;$B$2&amp;$B$1&amp;J1540)</f>
        <v/>
      </c>
      <c r="U1540" s="3" t="str">
        <f>IF(L1540="","",$B$2&amp;K1540&amp;$B$2&amp;$B$1&amp;L1540)</f>
        <v/>
      </c>
      <c r="V1540" s="3" t="str">
        <f>IF(N1540="","",$B$2&amp;M1540&amp;$B$2&amp;$B$1&amp;N1540)</f>
        <v/>
      </c>
      <c r="W1540" s="3" t="str">
        <f>IF(P1540="","",$B$2&amp;O1540&amp;$B$2&amp;$B$1&amp;P1540)</f>
        <v/>
      </c>
      <c r="X1540" s="3" t="str">
        <f>IF(R1540="","",$B$2&amp;Q1540&amp;$B$2&amp;$B$1&amp;R1540)</f>
        <v/>
      </c>
      <c r="Y1540" s="3" t="str">
        <f t="shared" si="460"/>
        <v>{"AtkPower":6}</v>
      </c>
      <c r="Z1540" s="11" t="s">
        <v>761</v>
      </c>
      <c r="AA1540" s="11" t="str">
        <f t="shared" si="474"/>
        <v>5级：造成的伤害提升至&lt;q=attr_atk&gt;&lt;c=A6EC41&gt;600%&lt;/c&gt;</v>
      </c>
      <c r="AB1540" s="11"/>
      <c r="AC1540" s="11"/>
      <c r="AD1540" s="11">
        <v>5</v>
      </c>
      <c r="AE1540" s="11"/>
      <c r="AF1540" s="11" t="s">
        <v>345</v>
      </c>
      <c r="AG1540" s="11"/>
      <c r="AH1540" s="11"/>
      <c r="AI1540" s="11"/>
      <c r="AJ1540" s="11" t="s">
        <v>446</v>
      </c>
      <c r="AK1540" s="11" t="str">
        <f t="shared" si="480"/>
        <v>&lt;q=attr_atk&gt;&lt;c=A6EC41&gt;</v>
      </c>
      <c r="AL1540" s="11" t="str">
        <f t="shared" si="481"/>
        <v>600%</v>
      </c>
      <c r="AM1540" s="11" t="s">
        <v>298</v>
      </c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 t="str">
        <f t="shared" si="461"/>
        <v>每隔一段时间，投掷中号手雷</v>
      </c>
      <c r="BQ1540" s="11" t="str">
        <f t="shared" si="473"/>
        <v>5级：造成的伤害提升至&lt;q=attr_atk&gt;&lt;c=A6EC41&gt;600%&lt;/c&gt;</v>
      </c>
      <c r="BR1540" s="1">
        <f t="shared" si="464"/>
        <v>4</v>
      </c>
      <c r="BS1540" s="1">
        <f t="shared" si="465"/>
        <v>405</v>
      </c>
      <c r="BT1540" s="1">
        <f>COUNTIF($BS$10:BS1540,601)</f>
        <v>32</v>
      </c>
      <c r="BU1540" s="1">
        <f t="shared" si="466"/>
        <v>0</v>
      </c>
    </row>
    <row r="1541" spans="2:73">
      <c r="B1541" s="1" t="str">
        <f t="shared" si="462"/>
        <v>SkillDescBrief// 战斗被动</v>
      </c>
      <c r="C1541" s="1" t="str">
        <f t="shared" si="463"/>
        <v>SkillDescDetail// 战斗被动2</v>
      </c>
      <c r="D1541" s="7" t="s">
        <v>338</v>
      </c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 t="str">
        <f t="shared" si="460"/>
        <v/>
      </c>
      <c r="Z1541" s="10" t="s">
        <v>336</v>
      </c>
      <c r="AA1541" s="10" t="str">
        <f t="shared" si="474"/>
        <v/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 t="str">
        <f t="shared" si="461"/>
        <v/>
      </c>
      <c r="BQ1541" s="10" t="str">
        <f t="shared" si="473"/>
        <v/>
      </c>
      <c r="BR1541" s="1">
        <f t="shared" si="464"/>
        <v>0</v>
      </c>
      <c r="BS1541" s="1">
        <f t="shared" si="465"/>
        <v>0</v>
      </c>
      <c r="BT1541" s="1">
        <f>COUNTIF($BS$10:BS1541,601)</f>
        <v>32</v>
      </c>
      <c r="BU1541" s="1">
        <f t="shared" si="466"/>
        <v>0</v>
      </c>
    </row>
    <row r="1542" spans="2:73">
      <c r="B1542" s="1" t="str">
        <f t="shared" si="462"/>
        <v>SkillDescBrief4101305</v>
      </c>
      <c r="C1542" s="1" t="str">
        <f t="shared" si="463"/>
        <v>SkillDescDetail410130501</v>
      </c>
      <c r="D1542" s="3">
        <v>410130501</v>
      </c>
      <c r="E1542" s="3">
        <v>4101305</v>
      </c>
      <c r="F1542" s="3">
        <v>1</v>
      </c>
      <c r="G1542" s="3" t="s">
        <v>332</v>
      </c>
      <c r="H1542" s="3"/>
      <c r="I1542" s="3" t="s">
        <v>333</v>
      </c>
      <c r="J1542" s="3"/>
      <c r="K1542" s="3" t="s">
        <v>334</v>
      </c>
      <c r="L1542" s="3"/>
      <c r="M1542" s="3"/>
      <c r="N1542" s="3"/>
      <c r="O1542" s="3"/>
      <c r="P1542" s="3"/>
      <c r="Q1542" s="3" t="s">
        <v>335</v>
      </c>
      <c r="R1542" s="3"/>
      <c r="S1542" s="3" t="str">
        <f>IF(H1542="","",$B$2&amp;G1542&amp;$B$2&amp;$B$1&amp;H1542)</f>
        <v/>
      </c>
      <c r="T1542" s="3" t="str">
        <f>IF(J1542="","",$B$2&amp;I1542&amp;$B$2&amp;$B$1&amp;J1542)</f>
        <v/>
      </c>
      <c r="U1542" s="3" t="str">
        <f>IF(L1542="","",$B$2&amp;K1542&amp;$B$2&amp;$B$1&amp;L1542)</f>
        <v/>
      </c>
      <c r="V1542" s="3" t="str">
        <f>IF(N1542="","",$B$2&amp;M1542&amp;$B$2&amp;$B$1&amp;N1542)</f>
        <v/>
      </c>
      <c r="W1542" s="3" t="str">
        <f>IF(P1542="","",$B$2&amp;O1542&amp;$B$2&amp;$B$1&amp;P1542)</f>
        <v/>
      </c>
      <c r="X1542" s="3" t="str">
        <f>IF(R1542="","",$B$2&amp;Q1542&amp;$B$2&amp;$B$1&amp;R1542)</f>
        <v/>
      </c>
      <c r="Y1542" s="3" t="str">
        <f t="shared" si="460"/>
        <v>{}</v>
      </c>
      <c r="Z1542" s="11" t="s">
        <v>336</v>
      </c>
      <c r="AA1542" s="11" t="str">
        <f t="shared" si="474"/>
        <v/>
      </c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 t="str">
        <f t="shared" si="461"/>
        <v/>
      </c>
      <c r="BQ1542" s="11" t="str">
        <f t="shared" si="473"/>
        <v/>
      </c>
      <c r="BR1542" s="1">
        <f t="shared" si="464"/>
        <v>5</v>
      </c>
      <c r="BS1542" s="1">
        <f t="shared" si="465"/>
        <v>501</v>
      </c>
      <c r="BT1542" s="1">
        <f>COUNTIF($BS$10:BS1542,601)</f>
        <v>32</v>
      </c>
      <c r="BU1542" s="1">
        <f t="shared" si="466"/>
        <v>0</v>
      </c>
    </row>
    <row r="1543" spans="2:73">
      <c r="B1543" s="1" t="str">
        <f t="shared" si="462"/>
        <v>SkillDescBrief4101305</v>
      </c>
      <c r="C1543" s="1" t="str">
        <f t="shared" si="463"/>
        <v>SkillDescDetail410130502</v>
      </c>
      <c r="D1543" s="3">
        <v>410130502</v>
      </c>
      <c r="E1543" s="3">
        <v>4101305</v>
      </c>
      <c r="F1543" s="3">
        <v>2</v>
      </c>
      <c r="G1543" s="3" t="s">
        <v>332</v>
      </c>
      <c r="H1543" s="3"/>
      <c r="I1543" s="3" t="s">
        <v>333</v>
      </c>
      <c r="J1543" s="3"/>
      <c r="K1543" s="3" t="s">
        <v>334</v>
      </c>
      <c r="L1543" s="3"/>
      <c r="M1543" s="3"/>
      <c r="N1543" s="3"/>
      <c r="O1543" s="3"/>
      <c r="P1543" s="3"/>
      <c r="Q1543" s="3" t="s">
        <v>335</v>
      </c>
      <c r="R1543" s="3"/>
      <c r="S1543" s="3" t="str">
        <f>IF(H1543="","",$B$2&amp;G1543&amp;$B$2&amp;$B$1&amp;H1543)</f>
        <v/>
      </c>
      <c r="T1543" s="3" t="str">
        <f>IF(J1543="","",$B$2&amp;I1543&amp;$B$2&amp;$B$1&amp;J1543)</f>
        <v/>
      </c>
      <c r="U1543" s="3" t="str">
        <f>IF(L1543="","",$B$2&amp;K1543&amp;$B$2&amp;$B$1&amp;L1543)</f>
        <v/>
      </c>
      <c r="V1543" s="3" t="str">
        <f>IF(N1543="","",$B$2&amp;M1543&amp;$B$2&amp;$B$1&amp;N1543)</f>
        <v/>
      </c>
      <c r="W1543" s="3" t="str">
        <f>IF(P1543="","",$B$2&amp;O1543&amp;$B$2&amp;$B$1&amp;P1543)</f>
        <v/>
      </c>
      <c r="X1543" s="3" t="str">
        <f>IF(R1543="","",$B$2&amp;Q1543&amp;$B$2&amp;$B$1&amp;R1543)</f>
        <v/>
      </c>
      <c r="Y1543" s="3" t="str">
        <f t="shared" si="460"/>
        <v>{}</v>
      </c>
      <c r="Z1543" s="11" t="s">
        <v>336</v>
      </c>
      <c r="AA1543" s="11" t="str">
        <f t="shared" si="474"/>
        <v/>
      </c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 t="str">
        <f t="shared" si="461"/>
        <v/>
      </c>
      <c r="BQ1543" s="11" t="str">
        <f t="shared" si="473"/>
        <v/>
      </c>
      <c r="BR1543" s="1">
        <f t="shared" si="464"/>
        <v>5</v>
      </c>
      <c r="BS1543" s="1">
        <f t="shared" si="465"/>
        <v>502</v>
      </c>
      <c r="BT1543" s="1">
        <f>COUNTIF($BS$10:BS1543,601)</f>
        <v>32</v>
      </c>
      <c r="BU1543" s="1">
        <f t="shared" si="466"/>
        <v>0</v>
      </c>
    </row>
    <row r="1544" spans="2:73">
      <c r="B1544" s="1" t="str">
        <f t="shared" si="462"/>
        <v>SkillDescBrief4101305</v>
      </c>
      <c r="C1544" s="1" t="str">
        <f t="shared" si="463"/>
        <v>SkillDescDetail410130503</v>
      </c>
      <c r="D1544" s="3">
        <v>410130503</v>
      </c>
      <c r="E1544" s="3">
        <v>4101305</v>
      </c>
      <c r="F1544" s="3">
        <v>3</v>
      </c>
      <c r="G1544" s="3" t="s">
        <v>332</v>
      </c>
      <c r="H1544" s="3"/>
      <c r="I1544" s="3" t="s">
        <v>333</v>
      </c>
      <c r="J1544" s="3"/>
      <c r="K1544" s="3" t="s">
        <v>334</v>
      </c>
      <c r="L1544" s="3"/>
      <c r="M1544" s="3"/>
      <c r="N1544" s="3"/>
      <c r="O1544" s="3"/>
      <c r="P1544" s="3"/>
      <c r="Q1544" s="3" t="s">
        <v>335</v>
      </c>
      <c r="R1544" s="3"/>
      <c r="S1544" s="3" t="str">
        <f>IF(H1544="","",$B$2&amp;G1544&amp;$B$2&amp;$B$1&amp;H1544)</f>
        <v/>
      </c>
      <c r="T1544" s="3" t="str">
        <f>IF(J1544="","",$B$2&amp;I1544&amp;$B$2&amp;$B$1&amp;J1544)</f>
        <v/>
      </c>
      <c r="U1544" s="3" t="str">
        <f>IF(L1544="","",$B$2&amp;K1544&amp;$B$2&amp;$B$1&amp;L1544)</f>
        <v/>
      </c>
      <c r="V1544" s="3" t="str">
        <f>IF(N1544="","",$B$2&amp;M1544&amp;$B$2&amp;$B$1&amp;N1544)</f>
        <v/>
      </c>
      <c r="W1544" s="3" t="str">
        <f>IF(P1544="","",$B$2&amp;O1544&amp;$B$2&amp;$B$1&amp;P1544)</f>
        <v/>
      </c>
      <c r="X1544" s="3" t="str">
        <f>IF(R1544="","",$B$2&amp;Q1544&amp;$B$2&amp;$B$1&amp;R1544)</f>
        <v/>
      </c>
      <c r="Y1544" s="3" t="str">
        <f t="shared" si="460"/>
        <v>{}</v>
      </c>
      <c r="Z1544" s="11" t="s">
        <v>336</v>
      </c>
      <c r="AA1544" s="11" t="str">
        <f t="shared" si="474"/>
        <v/>
      </c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 t="str">
        <f t="shared" si="461"/>
        <v/>
      </c>
      <c r="BQ1544" s="11" t="str">
        <f t="shared" si="473"/>
        <v/>
      </c>
      <c r="BR1544" s="1">
        <f t="shared" si="464"/>
        <v>5</v>
      </c>
      <c r="BS1544" s="1">
        <f t="shared" si="465"/>
        <v>503</v>
      </c>
      <c r="BT1544" s="1">
        <f>COUNTIF($BS$10:BS1544,601)</f>
        <v>32</v>
      </c>
      <c r="BU1544" s="1">
        <f t="shared" si="466"/>
        <v>0</v>
      </c>
    </row>
    <row r="1545" spans="2:73">
      <c r="B1545" s="1" t="str">
        <f t="shared" si="462"/>
        <v>SkillDescBrief4101305</v>
      </c>
      <c r="C1545" s="1" t="str">
        <f t="shared" si="463"/>
        <v>SkillDescDetail410130504</v>
      </c>
      <c r="D1545" s="3">
        <v>410130504</v>
      </c>
      <c r="E1545" s="3">
        <v>4101305</v>
      </c>
      <c r="F1545" s="3">
        <v>4</v>
      </c>
      <c r="G1545" s="3" t="s">
        <v>332</v>
      </c>
      <c r="H1545" s="3"/>
      <c r="I1545" s="3" t="s">
        <v>333</v>
      </c>
      <c r="J1545" s="3"/>
      <c r="K1545" s="3" t="s">
        <v>334</v>
      </c>
      <c r="L1545" s="3"/>
      <c r="M1545" s="3"/>
      <c r="N1545" s="3"/>
      <c r="O1545" s="3"/>
      <c r="P1545" s="3"/>
      <c r="Q1545" s="3" t="s">
        <v>335</v>
      </c>
      <c r="R1545" s="3"/>
      <c r="S1545" s="3" t="str">
        <f>IF(H1545="","",$B$2&amp;G1545&amp;$B$2&amp;$B$1&amp;H1545)</f>
        <v/>
      </c>
      <c r="T1545" s="3" t="str">
        <f>IF(J1545="","",$B$2&amp;I1545&amp;$B$2&amp;$B$1&amp;J1545)</f>
        <v/>
      </c>
      <c r="U1545" s="3" t="str">
        <f>IF(L1545="","",$B$2&amp;K1545&amp;$B$2&amp;$B$1&amp;L1545)</f>
        <v/>
      </c>
      <c r="V1545" s="3" t="str">
        <f>IF(N1545="","",$B$2&amp;M1545&amp;$B$2&amp;$B$1&amp;N1545)</f>
        <v/>
      </c>
      <c r="W1545" s="3" t="str">
        <f>IF(P1545="","",$B$2&amp;O1545&amp;$B$2&amp;$B$1&amp;P1545)</f>
        <v/>
      </c>
      <c r="X1545" s="3" t="str">
        <f>IF(R1545="","",$B$2&amp;Q1545&amp;$B$2&amp;$B$1&amp;R1545)</f>
        <v/>
      </c>
      <c r="Y1545" s="3" t="str">
        <f t="shared" si="460"/>
        <v>{}</v>
      </c>
      <c r="Z1545" s="11" t="s">
        <v>336</v>
      </c>
      <c r="AA1545" s="11" t="str">
        <f t="shared" si="474"/>
        <v/>
      </c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 t="str">
        <f t="shared" si="461"/>
        <v/>
      </c>
      <c r="BQ1545" s="11" t="str">
        <f t="shared" si="473"/>
        <v/>
      </c>
      <c r="BR1545" s="1">
        <f t="shared" si="464"/>
        <v>5</v>
      </c>
      <c r="BS1545" s="1">
        <f t="shared" si="465"/>
        <v>504</v>
      </c>
      <c r="BT1545" s="1">
        <f>COUNTIF($BS$10:BS1545,601)</f>
        <v>32</v>
      </c>
      <c r="BU1545" s="1">
        <f t="shared" si="466"/>
        <v>0</v>
      </c>
    </row>
    <row r="1546" spans="2:73">
      <c r="B1546" s="1" t="str">
        <f t="shared" si="462"/>
        <v>SkillDescBrief4101305</v>
      </c>
      <c r="C1546" s="1" t="str">
        <f t="shared" si="463"/>
        <v>SkillDescDetail410130505</v>
      </c>
      <c r="D1546" s="3">
        <v>410130505</v>
      </c>
      <c r="E1546" s="3">
        <v>4101305</v>
      </c>
      <c r="F1546" s="3">
        <v>5</v>
      </c>
      <c r="G1546" s="3" t="s">
        <v>332</v>
      </c>
      <c r="H1546" s="3"/>
      <c r="I1546" s="3" t="s">
        <v>333</v>
      </c>
      <c r="J1546" s="3"/>
      <c r="K1546" s="3" t="s">
        <v>334</v>
      </c>
      <c r="L1546" s="3"/>
      <c r="M1546" s="3"/>
      <c r="N1546" s="3"/>
      <c r="O1546" s="3"/>
      <c r="P1546" s="3"/>
      <c r="Q1546" s="3" t="s">
        <v>335</v>
      </c>
      <c r="R1546" s="3"/>
      <c r="S1546" s="3" t="str">
        <f>IF(H1546="","",$B$2&amp;G1546&amp;$B$2&amp;$B$1&amp;H1546)</f>
        <v/>
      </c>
      <c r="T1546" s="3" t="str">
        <f>IF(J1546="","",$B$2&amp;I1546&amp;$B$2&amp;$B$1&amp;J1546)</f>
        <v/>
      </c>
      <c r="U1546" s="3" t="str">
        <f>IF(L1546="","",$B$2&amp;K1546&amp;$B$2&amp;$B$1&amp;L1546)</f>
        <v/>
      </c>
      <c r="V1546" s="3" t="str">
        <f>IF(N1546="","",$B$2&amp;M1546&amp;$B$2&amp;$B$1&amp;N1546)</f>
        <v/>
      </c>
      <c r="W1546" s="3" t="str">
        <f>IF(P1546="","",$B$2&amp;O1546&amp;$B$2&amp;$B$1&amp;P1546)</f>
        <v/>
      </c>
      <c r="X1546" s="3" t="str">
        <f>IF(R1546="","",$B$2&amp;Q1546&amp;$B$2&amp;$B$1&amp;R1546)</f>
        <v/>
      </c>
      <c r="Y1546" s="3" t="str">
        <f t="shared" ref="Y1546:Y1609" si="482">IF(E1546="","",$A$3&amp;_xlfn.TEXTJOIN($C$1,1,S1546:X1546)&amp;$A$4)</f>
        <v>{}</v>
      </c>
      <c r="Z1546" s="11" t="s">
        <v>336</v>
      </c>
      <c r="AA1546" s="11" t="str">
        <f t="shared" si="474"/>
        <v/>
      </c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 t="str">
        <f t="shared" ref="BP1546:BP1609" si="483">Z1546</f>
        <v/>
      </c>
      <c r="BQ1546" s="11" t="str">
        <f t="shared" si="473"/>
        <v/>
      </c>
      <c r="BR1546" s="1">
        <f t="shared" si="464"/>
        <v>5</v>
      </c>
      <c r="BS1546" s="1">
        <f t="shared" si="465"/>
        <v>505</v>
      </c>
      <c r="BT1546" s="1">
        <f>COUNTIF($BS$10:BS1546,601)</f>
        <v>32</v>
      </c>
      <c r="BU1546" s="1">
        <f t="shared" si="466"/>
        <v>0</v>
      </c>
    </row>
    <row r="1547" spans="2:73">
      <c r="B1547" s="1" t="str">
        <f t="shared" ref="B1547:B1610" si="484">$C$3&amp;LEFT($D1547,7)</f>
        <v>SkillDescBrief// 战斗被动</v>
      </c>
      <c r="C1547" s="1" t="str">
        <f t="shared" ref="C1547:C1610" si="485">$C$4&amp;$D1547</f>
        <v>SkillDescDetail// 战斗被动3</v>
      </c>
      <c r="D1547" s="7" t="s">
        <v>339</v>
      </c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 t="str">
        <f t="shared" si="482"/>
        <v/>
      </c>
      <c r="Z1547" s="10" t="s">
        <v>336</v>
      </c>
      <c r="AA1547" s="10" t="str">
        <f t="shared" si="474"/>
        <v/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 t="str">
        <f t="shared" si="483"/>
        <v/>
      </c>
      <c r="BQ1547" s="10" t="str">
        <f t="shared" si="473"/>
        <v/>
      </c>
      <c r="BR1547" s="1">
        <f t="shared" ref="BR1547:BR1610" si="486">MOD(E1547,100)</f>
        <v>0</v>
      </c>
      <c r="BS1547" s="1">
        <f t="shared" ref="BS1547:BS1610" si="487">BR1547*100+F1547</f>
        <v>0</v>
      </c>
      <c r="BT1547" s="1">
        <f>COUNTIF($BS$10:BS1547,601)</f>
        <v>32</v>
      </c>
      <c r="BU1547" s="1">
        <f t="shared" ref="BU1547:BU1610" si="488">IF(MOD(BT1547,2)=0,0,1)</f>
        <v>0</v>
      </c>
    </row>
    <row r="1548" spans="2:73">
      <c r="B1548" s="1" t="str">
        <f t="shared" si="484"/>
        <v>SkillDescBrief4101306</v>
      </c>
      <c r="C1548" s="1" t="str">
        <f t="shared" si="485"/>
        <v>SkillDescDetail410130601</v>
      </c>
      <c r="D1548" s="3">
        <v>410130601</v>
      </c>
      <c r="E1548" s="3">
        <v>4101306</v>
      </c>
      <c r="F1548" s="3">
        <v>1</v>
      </c>
      <c r="G1548" s="3" t="s">
        <v>332</v>
      </c>
      <c r="H1548" s="3"/>
      <c r="I1548" s="3" t="s">
        <v>333</v>
      </c>
      <c r="J1548" s="3"/>
      <c r="K1548" s="3" t="s">
        <v>334</v>
      </c>
      <c r="L1548" s="3"/>
      <c r="M1548" s="3"/>
      <c r="N1548" s="3"/>
      <c r="O1548" s="3"/>
      <c r="P1548" s="3"/>
      <c r="Q1548" s="3" t="s">
        <v>335</v>
      </c>
      <c r="R1548" s="3"/>
      <c r="S1548" s="3" t="str">
        <f>IF(H1548="","",$B$2&amp;G1548&amp;$B$2&amp;$B$1&amp;H1548)</f>
        <v/>
      </c>
      <c r="T1548" s="3" t="str">
        <f>IF(J1548="","",$B$2&amp;I1548&amp;$B$2&amp;$B$1&amp;J1548)</f>
        <v/>
      </c>
      <c r="U1548" s="3" t="str">
        <f>IF(L1548="","",$B$2&amp;K1548&amp;$B$2&amp;$B$1&amp;L1548)</f>
        <v/>
      </c>
      <c r="V1548" s="3" t="str">
        <f>IF(N1548="","",$B$2&amp;M1548&amp;$B$2&amp;$B$1&amp;N1548)</f>
        <v/>
      </c>
      <c r="W1548" s="3" t="str">
        <f>IF(P1548="","",$B$2&amp;O1548&amp;$B$2&amp;$B$1&amp;P1548)</f>
        <v/>
      </c>
      <c r="X1548" s="3" t="str">
        <f>IF(R1548="","",$B$2&amp;Q1548&amp;$B$2&amp;$B$1&amp;R1548)</f>
        <v/>
      </c>
      <c r="Y1548" s="3" t="str">
        <f t="shared" si="482"/>
        <v>{}</v>
      </c>
      <c r="Z1548" s="11" t="s">
        <v>367</v>
      </c>
      <c r="AA1548" s="11" t="str">
        <f t="shared" si="47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548" s="11"/>
      <c r="AC1548" s="11"/>
      <c r="AD1548" s="11"/>
      <c r="AE1548" s="11"/>
      <c r="AF1548" s="11"/>
      <c r="AG1548" s="11"/>
      <c r="AH1548" s="11"/>
      <c r="AI1548" s="11"/>
      <c r="AJ1548" s="11" t="s">
        <v>368</v>
      </c>
      <c r="AK1548" s="11" t="str">
        <f>$B$6</f>
        <v>&lt;c=A6EC41&gt;</v>
      </c>
      <c r="AL1548" s="11">
        <v>1</v>
      </c>
      <c r="AM1548" s="11" t="s">
        <v>298</v>
      </c>
      <c r="AN1548" s="11" t="s">
        <v>369</v>
      </c>
      <c r="AO1548" s="11" t="str">
        <f t="shared" ref="AO1548:AO1552" si="489">$B$8&amp;$B$6</f>
        <v>&lt;q=attr_atk&gt;&lt;c=A6EC41&gt;</v>
      </c>
      <c r="AP1548" s="11" t="str">
        <f t="shared" ref="AP1548:AP1552" si="490">ROUND($H1548*100,2)&amp;"%"</f>
        <v>0%</v>
      </c>
      <c r="AQ1548" s="11" t="s">
        <v>298</v>
      </c>
      <c r="AR1548" s="11" t="s">
        <v>370</v>
      </c>
      <c r="AS1548" s="11" t="str">
        <f>$B$6</f>
        <v>&lt;c=A6EC41&gt;</v>
      </c>
      <c r="AT1548" s="11">
        <v>1</v>
      </c>
      <c r="AU1548" s="11" t="s">
        <v>298</v>
      </c>
      <c r="AV1548" s="11" t="s">
        <v>371</v>
      </c>
      <c r="AW1548" s="11" t="str">
        <f>$B$6</f>
        <v>&lt;c=A6EC41&gt;</v>
      </c>
      <c r="AX1548" s="11">
        <v>6</v>
      </c>
      <c r="AY1548" s="11" t="s">
        <v>298</v>
      </c>
      <c r="AZ1548" s="11" t="s">
        <v>372</v>
      </c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 t="str">
        <f t="shared" si="483"/>
        <v>这是一个专属装备技能，它很好很强大</v>
      </c>
      <c r="BQ1548" s="11" t="str">
        <f t="shared" si="47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548" s="1">
        <f t="shared" si="486"/>
        <v>6</v>
      </c>
      <c r="BS1548" s="1">
        <f t="shared" si="487"/>
        <v>601</v>
      </c>
      <c r="BT1548" s="1">
        <f>COUNTIF($BS$10:BS1548,601)</f>
        <v>33</v>
      </c>
      <c r="BU1548" s="1">
        <f t="shared" si="488"/>
        <v>1</v>
      </c>
    </row>
    <row r="1549" spans="2:73">
      <c r="B1549" s="1" t="str">
        <f t="shared" si="484"/>
        <v>SkillDescBrief4101306</v>
      </c>
      <c r="C1549" s="1" t="str">
        <f t="shared" si="485"/>
        <v>SkillDescDetail410130602</v>
      </c>
      <c r="D1549" s="3">
        <v>410130602</v>
      </c>
      <c r="E1549" s="3">
        <v>4101306</v>
      </c>
      <c r="F1549" s="3">
        <v>2</v>
      </c>
      <c r="G1549" s="3" t="s">
        <v>332</v>
      </c>
      <c r="H1549" s="3"/>
      <c r="I1549" s="3" t="s">
        <v>333</v>
      </c>
      <c r="J1549" s="3"/>
      <c r="K1549" s="3" t="s">
        <v>334</v>
      </c>
      <c r="L1549" s="3"/>
      <c r="M1549" s="3"/>
      <c r="N1549" s="3"/>
      <c r="O1549" s="3"/>
      <c r="P1549" s="3"/>
      <c r="Q1549" s="3" t="s">
        <v>335</v>
      </c>
      <c r="R1549" s="3"/>
      <c r="S1549" s="3" t="str">
        <f>IF(H1549="","",$B$2&amp;G1549&amp;$B$2&amp;$B$1&amp;H1549)</f>
        <v/>
      </c>
      <c r="T1549" s="3" t="str">
        <f>IF(J1549="","",$B$2&amp;I1549&amp;$B$2&amp;$B$1&amp;J1549)</f>
        <v/>
      </c>
      <c r="U1549" s="3" t="str">
        <f>IF(L1549="","",$B$2&amp;K1549&amp;$B$2&amp;$B$1&amp;L1549)</f>
        <v/>
      </c>
      <c r="V1549" s="3" t="str">
        <f>IF(N1549="","",$B$2&amp;M1549&amp;$B$2&amp;$B$1&amp;N1549)</f>
        <v/>
      </c>
      <c r="W1549" s="3" t="str">
        <f>IF(P1549="","",$B$2&amp;O1549&amp;$B$2&amp;$B$1&amp;P1549)</f>
        <v/>
      </c>
      <c r="X1549" s="3" t="str">
        <f>IF(R1549="","",$B$2&amp;Q1549&amp;$B$2&amp;$B$1&amp;R1549)</f>
        <v/>
      </c>
      <c r="Y1549" s="3" t="str">
        <f t="shared" si="482"/>
        <v>{}</v>
      </c>
      <c r="Z1549" s="11" t="s">
        <v>367</v>
      </c>
      <c r="AA1549" s="11" t="str">
        <f t="shared" si="474"/>
        <v>2级：伤害提升至&lt;q=attr_atk&gt;&lt;c=A6EC41&gt;0%&lt;/c&gt;</v>
      </c>
      <c r="AB1549" s="11"/>
      <c r="AC1549" s="11"/>
      <c r="AD1549" s="11">
        <v>2</v>
      </c>
      <c r="AE1549" s="11"/>
      <c r="AF1549" s="11" t="s">
        <v>345</v>
      </c>
      <c r="AG1549" s="11"/>
      <c r="AH1549" s="11"/>
      <c r="AI1549" s="11"/>
      <c r="AJ1549" s="11"/>
      <c r="AK1549" s="11"/>
      <c r="AL1549" s="11"/>
      <c r="AM1549" s="11"/>
      <c r="AN1549" s="11" t="s">
        <v>346</v>
      </c>
      <c r="AO1549" s="11" t="str">
        <f t="shared" si="489"/>
        <v>&lt;q=attr_atk&gt;&lt;c=A6EC41&gt;</v>
      </c>
      <c r="AP1549" s="11" t="str">
        <f t="shared" si="490"/>
        <v>0%</v>
      </c>
      <c r="AQ1549" s="11" t="s">
        <v>298</v>
      </c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 t="str">
        <f t="shared" si="483"/>
        <v>这是一个专属装备技能，它很好很强大</v>
      </c>
      <c r="BQ1549" s="11" t="str">
        <f t="shared" si="473"/>
        <v>2级：伤害提升至&lt;q=attr_atk&gt;&lt;c=A6EC41&gt;0%&lt;/c&gt;</v>
      </c>
      <c r="BR1549" s="1">
        <f t="shared" si="486"/>
        <v>6</v>
      </c>
      <c r="BS1549" s="1">
        <f t="shared" si="487"/>
        <v>602</v>
      </c>
      <c r="BT1549" s="1">
        <f>COUNTIF($BS$10:BS1549,601)</f>
        <v>33</v>
      </c>
      <c r="BU1549" s="1">
        <f t="shared" si="488"/>
        <v>1</v>
      </c>
    </row>
    <row r="1550" spans="2:73">
      <c r="B1550" s="1" t="str">
        <f t="shared" si="484"/>
        <v>SkillDescBrief4101306</v>
      </c>
      <c r="C1550" s="1" t="str">
        <f t="shared" si="485"/>
        <v>SkillDescDetail410130603</v>
      </c>
      <c r="D1550" s="3">
        <v>410130603</v>
      </c>
      <c r="E1550" s="3">
        <v>4101306</v>
      </c>
      <c r="F1550" s="3">
        <v>3</v>
      </c>
      <c r="G1550" s="3" t="s">
        <v>332</v>
      </c>
      <c r="H1550" s="3"/>
      <c r="I1550" s="3" t="s">
        <v>333</v>
      </c>
      <c r="J1550" s="3"/>
      <c r="K1550" s="3" t="s">
        <v>334</v>
      </c>
      <c r="L1550" s="3"/>
      <c r="M1550" s="3"/>
      <c r="N1550" s="3"/>
      <c r="O1550" s="3"/>
      <c r="P1550" s="3"/>
      <c r="Q1550" s="3" t="s">
        <v>335</v>
      </c>
      <c r="R1550" s="3"/>
      <c r="S1550" s="3" t="str">
        <f>IF(H1550="","",$B$2&amp;G1550&amp;$B$2&amp;$B$1&amp;H1550)</f>
        <v/>
      </c>
      <c r="T1550" s="3" t="str">
        <f>IF(J1550="","",$B$2&amp;I1550&amp;$B$2&amp;$B$1&amp;J1550)</f>
        <v/>
      </c>
      <c r="U1550" s="3" t="str">
        <f>IF(L1550="","",$B$2&amp;K1550&amp;$B$2&amp;$B$1&amp;L1550)</f>
        <v/>
      </c>
      <c r="V1550" s="3" t="str">
        <f>IF(N1550="","",$B$2&amp;M1550&amp;$B$2&amp;$B$1&amp;N1550)</f>
        <v/>
      </c>
      <c r="W1550" s="3" t="str">
        <f>IF(P1550="","",$B$2&amp;O1550&amp;$B$2&amp;$B$1&amp;P1550)</f>
        <v/>
      </c>
      <c r="X1550" s="3" t="str">
        <f>IF(R1550="","",$B$2&amp;Q1550&amp;$B$2&amp;$B$1&amp;R1550)</f>
        <v/>
      </c>
      <c r="Y1550" s="3" t="str">
        <f t="shared" si="482"/>
        <v>{}</v>
      </c>
      <c r="Z1550" s="11" t="s">
        <v>367</v>
      </c>
      <c r="AA1550" s="11" t="str">
        <f t="shared" si="474"/>
        <v>3级：伤害提升至&lt;q=attr_atk&gt;&lt;c=A6EC41&gt;0%&lt;/c&gt;</v>
      </c>
      <c r="AB1550" s="11"/>
      <c r="AC1550" s="11"/>
      <c r="AD1550" s="11">
        <v>3</v>
      </c>
      <c r="AE1550" s="11"/>
      <c r="AF1550" s="11" t="s">
        <v>345</v>
      </c>
      <c r="AG1550" s="11"/>
      <c r="AH1550" s="11"/>
      <c r="AI1550" s="11"/>
      <c r="AJ1550" s="11"/>
      <c r="AK1550" s="11"/>
      <c r="AL1550" s="11"/>
      <c r="AM1550" s="11"/>
      <c r="AN1550" s="11" t="s">
        <v>346</v>
      </c>
      <c r="AO1550" s="11" t="str">
        <f t="shared" si="489"/>
        <v>&lt;q=attr_atk&gt;&lt;c=A6EC41&gt;</v>
      </c>
      <c r="AP1550" s="11" t="str">
        <f t="shared" si="490"/>
        <v>0%</v>
      </c>
      <c r="AQ1550" s="11" t="s">
        <v>298</v>
      </c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 t="str">
        <f t="shared" si="483"/>
        <v>这是一个专属装备技能，它很好很强大</v>
      </c>
      <c r="BQ1550" s="11" t="str">
        <f t="shared" si="473"/>
        <v>3级：伤害提升至&lt;q=attr_atk&gt;&lt;c=A6EC41&gt;0%&lt;/c&gt;</v>
      </c>
      <c r="BR1550" s="1">
        <f t="shared" si="486"/>
        <v>6</v>
      </c>
      <c r="BS1550" s="1">
        <f t="shared" si="487"/>
        <v>603</v>
      </c>
      <c r="BT1550" s="1">
        <f>COUNTIF($BS$10:BS1550,601)</f>
        <v>33</v>
      </c>
      <c r="BU1550" s="1">
        <f t="shared" si="488"/>
        <v>1</v>
      </c>
    </row>
    <row r="1551" spans="2:73">
      <c r="B1551" s="1" t="str">
        <f t="shared" si="484"/>
        <v>SkillDescBrief4101306</v>
      </c>
      <c r="C1551" s="1" t="str">
        <f t="shared" si="485"/>
        <v>SkillDescDetail410130604</v>
      </c>
      <c r="D1551" s="3">
        <v>410130604</v>
      </c>
      <c r="E1551" s="3">
        <v>4101306</v>
      </c>
      <c r="F1551" s="3">
        <v>4</v>
      </c>
      <c r="G1551" s="3" t="s">
        <v>332</v>
      </c>
      <c r="H1551" s="3"/>
      <c r="I1551" s="3" t="s">
        <v>333</v>
      </c>
      <c r="J1551" s="3"/>
      <c r="K1551" s="3" t="s">
        <v>334</v>
      </c>
      <c r="L1551" s="3"/>
      <c r="M1551" s="3"/>
      <c r="N1551" s="3"/>
      <c r="O1551" s="3"/>
      <c r="P1551" s="3"/>
      <c r="Q1551" s="3" t="s">
        <v>335</v>
      </c>
      <c r="R1551" s="3"/>
      <c r="S1551" s="3" t="str">
        <f>IF(H1551="","",$B$2&amp;G1551&amp;$B$2&amp;$B$1&amp;H1551)</f>
        <v/>
      </c>
      <c r="T1551" s="3" t="str">
        <f>IF(J1551="","",$B$2&amp;I1551&amp;$B$2&amp;$B$1&amp;J1551)</f>
        <v/>
      </c>
      <c r="U1551" s="3" t="str">
        <f>IF(L1551="","",$B$2&amp;K1551&amp;$B$2&amp;$B$1&amp;L1551)</f>
        <v/>
      </c>
      <c r="V1551" s="3" t="str">
        <f>IF(N1551="","",$B$2&amp;M1551&amp;$B$2&amp;$B$1&amp;N1551)</f>
        <v/>
      </c>
      <c r="W1551" s="3" t="str">
        <f>IF(P1551="","",$B$2&amp;O1551&amp;$B$2&amp;$B$1&amp;P1551)</f>
        <v/>
      </c>
      <c r="X1551" s="3" t="str">
        <f>IF(R1551="","",$B$2&amp;Q1551&amp;$B$2&amp;$B$1&amp;R1551)</f>
        <v/>
      </c>
      <c r="Y1551" s="3" t="str">
        <f t="shared" si="482"/>
        <v>{}</v>
      </c>
      <c r="Z1551" s="11" t="s">
        <v>367</v>
      </c>
      <c r="AA1551" s="11" t="str">
        <f t="shared" si="474"/>
        <v>4级：伤害提升至&lt;q=attr_atk&gt;&lt;c=A6EC41&gt;0%&lt;/c&gt;</v>
      </c>
      <c r="AB1551" s="11"/>
      <c r="AC1551" s="11"/>
      <c r="AD1551" s="11">
        <v>4</v>
      </c>
      <c r="AE1551" s="11"/>
      <c r="AF1551" s="11" t="s">
        <v>345</v>
      </c>
      <c r="AG1551" s="11"/>
      <c r="AH1551" s="11"/>
      <c r="AI1551" s="11"/>
      <c r="AJ1551" s="11"/>
      <c r="AK1551" s="11"/>
      <c r="AL1551" s="11"/>
      <c r="AM1551" s="11"/>
      <c r="AN1551" s="11" t="s">
        <v>346</v>
      </c>
      <c r="AO1551" s="11" t="str">
        <f t="shared" si="489"/>
        <v>&lt;q=attr_atk&gt;&lt;c=A6EC41&gt;</v>
      </c>
      <c r="AP1551" s="11" t="str">
        <f t="shared" si="490"/>
        <v>0%</v>
      </c>
      <c r="AQ1551" s="11" t="s">
        <v>298</v>
      </c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 t="str">
        <f t="shared" si="483"/>
        <v>这是一个专属装备技能，它很好很强大</v>
      </c>
      <c r="BQ1551" s="11" t="str">
        <f t="shared" si="473"/>
        <v>4级：伤害提升至&lt;q=attr_atk&gt;&lt;c=A6EC41&gt;0%&lt;/c&gt;</v>
      </c>
      <c r="BR1551" s="1">
        <f t="shared" si="486"/>
        <v>6</v>
      </c>
      <c r="BS1551" s="1">
        <f t="shared" si="487"/>
        <v>604</v>
      </c>
      <c r="BT1551" s="1">
        <f>COUNTIF($BS$10:BS1551,601)</f>
        <v>33</v>
      </c>
      <c r="BU1551" s="1">
        <f t="shared" si="488"/>
        <v>1</v>
      </c>
    </row>
    <row r="1552" spans="2:73">
      <c r="B1552" s="1" t="str">
        <f t="shared" si="484"/>
        <v>SkillDescBrief4101306</v>
      </c>
      <c r="C1552" s="1" t="str">
        <f t="shared" si="485"/>
        <v>SkillDescDetail410130605</v>
      </c>
      <c r="D1552" s="3">
        <v>410130605</v>
      </c>
      <c r="E1552" s="3">
        <v>4101306</v>
      </c>
      <c r="F1552" s="3">
        <v>5</v>
      </c>
      <c r="G1552" s="3" t="s">
        <v>332</v>
      </c>
      <c r="H1552" s="3"/>
      <c r="I1552" s="3" t="s">
        <v>333</v>
      </c>
      <c r="J1552" s="3"/>
      <c r="K1552" s="3" t="s">
        <v>334</v>
      </c>
      <c r="L1552" s="3"/>
      <c r="M1552" s="3"/>
      <c r="N1552" s="3"/>
      <c r="O1552" s="3"/>
      <c r="P1552" s="3"/>
      <c r="Q1552" s="3" t="s">
        <v>335</v>
      </c>
      <c r="R1552" s="3"/>
      <c r="S1552" s="3" t="str">
        <f>IF(H1552="","",$B$2&amp;G1552&amp;$B$2&amp;$B$1&amp;H1552)</f>
        <v/>
      </c>
      <c r="T1552" s="3" t="str">
        <f>IF(J1552="","",$B$2&amp;I1552&amp;$B$2&amp;$B$1&amp;J1552)</f>
        <v/>
      </c>
      <c r="U1552" s="3" t="str">
        <f>IF(L1552="","",$B$2&amp;K1552&amp;$B$2&amp;$B$1&amp;L1552)</f>
        <v/>
      </c>
      <c r="V1552" s="3" t="str">
        <f>IF(N1552="","",$B$2&amp;M1552&amp;$B$2&amp;$B$1&amp;N1552)</f>
        <v/>
      </c>
      <c r="W1552" s="3" t="str">
        <f>IF(P1552="","",$B$2&amp;O1552&amp;$B$2&amp;$B$1&amp;P1552)</f>
        <v/>
      </c>
      <c r="X1552" s="3" t="str">
        <f>IF(R1552="","",$B$2&amp;Q1552&amp;$B$2&amp;$B$1&amp;R1552)</f>
        <v/>
      </c>
      <c r="Y1552" s="3" t="str">
        <f t="shared" si="482"/>
        <v>{}</v>
      </c>
      <c r="Z1552" s="11" t="s">
        <v>373</v>
      </c>
      <c r="AA1552" s="11" t="str">
        <f t="shared" si="474"/>
        <v>5级：伤害提升至&lt;q=attr_atk&gt;&lt;c=A6EC41&gt;0%&lt;/c&gt;</v>
      </c>
      <c r="AB1552" s="11"/>
      <c r="AC1552" s="11"/>
      <c r="AD1552" s="11">
        <v>5</v>
      </c>
      <c r="AE1552" s="11"/>
      <c r="AF1552" s="11" t="s">
        <v>345</v>
      </c>
      <c r="AG1552" s="11"/>
      <c r="AH1552" s="11"/>
      <c r="AI1552" s="11"/>
      <c r="AJ1552" s="11"/>
      <c r="AK1552" s="11"/>
      <c r="AL1552" s="11"/>
      <c r="AM1552" s="11"/>
      <c r="AN1552" s="11" t="s">
        <v>346</v>
      </c>
      <c r="AO1552" s="11" t="str">
        <f t="shared" si="489"/>
        <v>&lt;q=attr_atk&gt;&lt;c=A6EC41&gt;</v>
      </c>
      <c r="AP1552" s="11" t="str">
        <f t="shared" si="490"/>
        <v>0%</v>
      </c>
      <c r="AQ1552" s="11" t="s">
        <v>298</v>
      </c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 t="str">
        <f t="shared" si="483"/>
        <v>这是一个专属装备技能，它非常好非常强大</v>
      </c>
      <c r="BQ1552" s="11" t="str">
        <f t="shared" si="473"/>
        <v>5级：伤害提升至&lt;q=attr_atk&gt;&lt;c=A6EC41&gt;0%&lt;/c&gt;</v>
      </c>
      <c r="BR1552" s="1">
        <f t="shared" si="486"/>
        <v>6</v>
      </c>
      <c r="BS1552" s="1">
        <f t="shared" si="487"/>
        <v>605</v>
      </c>
      <c r="BT1552" s="1">
        <f>COUNTIF($BS$10:BS1552,601)</f>
        <v>33</v>
      </c>
      <c r="BU1552" s="1">
        <f t="shared" si="488"/>
        <v>1</v>
      </c>
    </row>
    <row r="1553" spans="2:73">
      <c r="B1553" s="1" t="str">
        <f t="shared" si="484"/>
        <v>SkillDescBrief// 战斗被动</v>
      </c>
      <c r="C1553" s="1" t="str">
        <f t="shared" si="485"/>
        <v>SkillDescDetail// 战斗被动4</v>
      </c>
      <c r="D1553" s="7" t="s">
        <v>340</v>
      </c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 t="str">
        <f t="shared" si="482"/>
        <v/>
      </c>
      <c r="Z1553" s="10" t="s">
        <v>336</v>
      </c>
      <c r="AA1553" s="10" t="str">
        <f t="shared" si="474"/>
        <v/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  <c r="BI1553" s="10"/>
      <c r="BJ1553" s="10"/>
      <c r="BK1553" s="10"/>
      <c r="BL1553" s="10"/>
      <c r="BM1553" s="10"/>
      <c r="BN1553" s="10"/>
      <c r="BO1553" s="10"/>
      <c r="BP1553" s="10" t="str">
        <f t="shared" si="483"/>
        <v/>
      </c>
      <c r="BQ1553" s="10" t="str">
        <f t="shared" si="473"/>
        <v/>
      </c>
      <c r="BR1553" s="1">
        <f t="shared" si="486"/>
        <v>0</v>
      </c>
      <c r="BS1553" s="1">
        <f t="shared" si="487"/>
        <v>0</v>
      </c>
      <c r="BT1553" s="1">
        <f>COUNTIF($BS$10:BS1553,601)</f>
        <v>33</v>
      </c>
      <c r="BU1553" s="1">
        <f t="shared" si="488"/>
        <v>1</v>
      </c>
    </row>
    <row r="1554" spans="2:73">
      <c r="B1554" s="1" t="str">
        <f t="shared" si="484"/>
        <v>SkillDescBrief4101307</v>
      </c>
      <c r="C1554" s="1" t="str">
        <f t="shared" si="485"/>
        <v>SkillDescDetail410130701</v>
      </c>
      <c r="D1554" s="3">
        <v>410130701</v>
      </c>
      <c r="E1554" s="3">
        <v>4101307</v>
      </c>
      <c r="F1554" s="3">
        <v>1</v>
      </c>
      <c r="G1554" s="3" t="s">
        <v>332</v>
      </c>
      <c r="H1554" s="3">
        <v>0.2</v>
      </c>
      <c r="I1554" s="3" t="s">
        <v>333</v>
      </c>
      <c r="J1554" s="3"/>
      <c r="K1554" s="3" t="s">
        <v>334</v>
      </c>
      <c r="L1554" s="3">
        <v>1</v>
      </c>
      <c r="M1554" s="3"/>
      <c r="N1554" s="3"/>
      <c r="O1554" s="3"/>
      <c r="P1554" s="3"/>
      <c r="Q1554" s="3" t="s">
        <v>335</v>
      </c>
      <c r="R1554" s="3"/>
      <c r="S1554" s="3" t="str">
        <f>IF(H1554="","",$B$2&amp;G1554&amp;$B$2&amp;$B$1&amp;H1554)</f>
        <v>"AtkPower":0.2</v>
      </c>
      <c r="T1554" s="3" t="str">
        <f>IF(J1554="","",$B$2&amp;I1554&amp;$B$2&amp;$B$1&amp;J1554)</f>
        <v/>
      </c>
      <c r="U1554" s="3" t="str">
        <f>IF(L1554="","",$B$2&amp;K1554&amp;$B$2&amp;$B$1&amp;L1554)</f>
        <v>"BuffPower":1</v>
      </c>
      <c r="V1554" s="3" t="str">
        <f>IF(N1554="","",$B$2&amp;M1554&amp;$B$2&amp;$B$1&amp;N1554)</f>
        <v/>
      </c>
      <c r="W1554" s="3" t="str">
        <f>IF(P1554="","",$B$2&amp;O1554&amp;$B$2&amp;$B$1&amp;P1554)</f>
        <v/>
      </c>
      <c r="X1554" s="3" t="str">
        <f>IF(R1554="","",$B$2&amp;Q1554&amp;$B$2&amp;$B$1&amp;R1554)</f>
        <v/>
      </c>
      <c r="Y1554" s="3" t="str">
        <f t="shared" si="482"/>
        <v>{"AtkPower":0.2,"BuffPower":1}</v>
      </c>
      <c r="Z1554" s="11" t="s">
        <v>763</v>
      </c>
      <c r="AA1554" s="11" t="str">
        <f t="shared" si="474"/>
        <v>对受到控制的敌人伤害加成提高&lt;q=attr_atk&gt;&lt;c=A6EC41&gt;20%&lt;/c&gt;</v>
      </c>
      <c r="AB1554" s="11"/>
      <c r="AC1554" s="11"/>
      <c r="AD1554" s="11"/>
      <c r="AE1554" s="11"/>
      <c r="AF1554" s="11"/>
      <c r="AG1554" s="11"/>
      <c r="AH1554" s="11"/>
      <c r="AI1554" s="11"/>
      <c r="AJ1554" s="11" t="s">
        <v>763</v>
      </c>
      <c r="AK1554" s="11" t="str">
        <f>$B$8&amp;$B$6</f>
        <v>&lt;q=attr_atk&gt;&lt;c=A6EC41&gt;</v>
      </c>
      <c r="AL1554" s="11" t="str">
        <f>ROUND($H1554*100,2)&amp;"%"</f>
        <v>20%</v>
      </c>
      <c r="AM1554" s="11" t="s">
        <v>298</v>
      </c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 t="str">
        <f t="shared" si="483"/>
        <v>对受到控制的敌人伤害加成提高</v>
      </c>
      <c r="BQ1554" s="11" t="str">
        <f t="shared" si="473"/>
        <v>对受到控制的敌人伤害加成提高&lt;q=attr_atk&gt;&lt;c=A6EC41&gt;20%&lt;/c&gt;</v>
      </c>
      <c r="BR1554" s="1">
        <f t="shared" si="486"/>
        <v>7</v>
      </c>
      <c r="BS1554" s="1">
        <f t="shared" si="487"/>
        <v>701</v>
      </c>
      <c r="BT1554" s="1">
        <f>COUNTIF($BS$10:BS1554,601)</f>
        <v>33</v>
      </c>
      <c r="BU1554" s="1">
        <f t="shared" si="488"/>
        <v>1</v>
      </c>
    </row>
    <row r="1555" spans="2:73">
      <c r="B1555" s="1" t="str">
        <f t="shared" si="484"/>
        <v>SkillDescBrief4101307</v>
      </c>
      <c r="C1555" s="1" t="str">
        <f t="shared" si="485"/>
        <v>SkillDescDetail410130702</v>
      </c>
      <c r="D1555" s="3">
        <v>410130702</v>
      </c>
      <c r="E1555" s="3">
        <v>4101307</v>
      </c>
      <c r="F1555" s="3">
        <v>2</v>
      </c>
      <c r="G1555" s="3" t="s">
        <v>332</v>
      </c>
      <c r="H1555" s="3"/>
      <c r="I1555" s="3" t="s">
        <v>333</v>
      </c>
      <c r="J1555" s="3"/>
      <c r="K1555" s="3" t="s">
        <v>334</v>
      </c>
      <c r="L1555" s="3">
        <v>1</v>
      </c>
      <c r="M1555" s="3"/>
      <c r="N1555" s="3"/>
      <c r="O1555" s="3"/>
      <c r="P1555" s="3"/>
      <c r="Q1555" s="3" t="s">
        <v>335</v>
      </c>
      <c r="R1555" s="3"/>
      <c r="S1555" s="3" t="str">
        <f>IF(H1555="","",$B$2&amp;G1555&amp;$B$2&amp;$B$1&amp;H1555)</f>
        <v/>
      </c>
      <c r="T1555" s="3" t="str">
        <f>IF(J1555="","",$B$2&amp;I1555&amp;$B$2&amp;$B$1&amp;J1555)</f>
        <v/>
      </c>
      <c r="U1555" s="3" t="str">
        <f>IF(L1555="","",$B$2&amp;K1555&amp;$B$2&amp;$B$1&amp;L1555)</f>
        <v>"BuffPower":1</v>
      </c>
      <c r="V1555" s="3" t="str">
        <f>IF(N1555="","",$B$2&amp;M1555&amp;$B$2&amp;$B$1&amp;N1555)</f>
        <v/>
      </c>
      <c r="W1555" s="3" t="str">
        <f>IF(P1555="","",$B$2&amp;O1555&amp;$B$2&amp;$B$1&amp;P1555)</f>
        <v/>
      </c>
      <c r="X1555" s="3" t="str">
        <f>IF(R1555="","",$B$2&amp;Q1555&amp;$B$2&amp;$B$1&amp;R1555)</f>
        <v/>
      </c>
      <c r="Y1555" s="3" t="str">
        <f t="shared" si="482"/>
        <v>{"BuffPower":1}</v>
      </c>
      <c r="Z1555" s="11" t="s">
        <v>336</v>
      </c>
      <c r="AA1555" s="11" t="str">
        <f t="shared" si="474"/>
        <v/>
      </c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 t="str">
        <f t="shared" si="483"/>
        <v/>
      </c>
      <c r="BQ1555" s="11" t="str">
        <f t="shared" si="473"/>
        <v/>
      </c>
      <c r="BR1555" s="1">
        <f t="shared" si="486"/>
        <v>7</v>
      </c>
      <c r="BS1555" s="1">
        <f t="shared" si="487"/>
        <v>702</v>
      </c>
      <c r="BT1555" s="1">
        <f>COUNTIF($BS$10:BS1555,601)</f>
        <v>33</v>
      </c>
      <c r="BU1555" s="1">
        <f t="shared" si="488"/>
        <v>1</v>
      </c>
    </row>
    <row r="1556" spans="2:73">
      <c r="B1556" s="1" t="str">
        <f t="shared" si="484"/>
        <v>SkillDescBrief4101307</v>
      </c>
      <c r="C1556" s="1" t="str">
        <f t="shared" si="485"/>
        <v>SkillDescDetail410130703</v>
      </c>
      <c r="D1556" s="3">
        <v>410130703</v>
      </c>
      <c r="E1556" s="3">
        <v>4101307</v>
      </c>
      <c r="F1556" s="3">
        <v>3</v>
      </c>
      <c r="G1556" s="3" t="s">
        <v>332</v>
      </c>
      <c r="H1556" s="3"/>
      <c r="I1556" s="3" t="s">
        <v>333</v>
      </c>
      <c r="J1556" s="3"/>
      <c r="K1556" s="3" t="s">
        <v>334</v>
      </c>
      <c r="L1556" s="3">
        <v>1</v>
      </c>
      <c r="M1556" s="3"/>
      <c r="N1556" s="3"/>
      <c r="O1556" s="3"/>
      <c r="P1556" s="3"/>
      <c r="Q1556" s="3" t="s">
        <v>335</v>
      </c>
      <c r="R1556" s="3"/>
      <c r="S1556" s="3" t="str">
        <f>IF(H1556="","",$B$2&amp;G1556&amp;$B$2&amp;$B$1&amp;H1556)</f>
        <v/>
      </c>
      <c r="T1556" s="3" t="str">
        <f>IF(J1556="","",$B$2&amp;I1556&amp;$B$2&amp;$B$1&amp;J1556)</f>
        <v/>
      </c>
      <c r="U1556" s="3" t="str">
        <f>IF(L1556="","",$B$2&amp;K1556&amp;$B$2&amp;$B$1&amp;L1556)</f>
        <v>"BuffPower":1</v>
      </c>
      <c r="V1556" s="3" t="str">
        <f>IF(N1556="","",$B$2&amp;M1556&amp;$B$2&amp;$B$1&amp;N1556)</f>
        <v/>
      </c>
      <c r="W1556" s="3" t="str">
        <f>IF(P1556="","",$B$2&amp;O1556&amp;$B$2&amp;$B$1&amp;P1556)</f>
        <v/>
      </c>
      <c r="X1556" s="3" t="str">
        <f>IF(R1556="","",$B$2&amp;Q1556&amp;$B$2&amp;$B$1&amp;R1556)</f>
        <v/>
      </c>
      <c r="Y1556" s="3" t="str">
        <f t="shared" si="482"/>
        <v>{"BuffPower":1}</v>
      </c>
      <c r="Z1556" s="11" t="s">
        <v>336</v>
      </c>
      <c r="AA1556" s="11" t="str">
        <f t="shared" si="474"/>
        <v/>
      </c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 t="str">
        <f t="shared" si="483"/>
        <v/>
      </c>
      <c r="BQ1556" s="11" t="str">
        <f t="shared" si="473"/>
        <v/>
      </c>
      <c r="BR1556" s="1">
        <f t="shared" si="486"/>
        <v>7</v>
      </c>
      <c r="BS1556" s="1">
        <f t="shared" si="487"/>
        <v>703</v>
      </c>
      <c r="BT1556" s="1">
        <f>COUNTIF($BS$10:BS1556,601)</f>
        <v>33</v>
      </c>
      <c r="BU1556" s="1">
        <f t="shared" si="488"/>
        <v>1</v>
      </c>
    </row>
    <row r="1557" spans="2:73">
      <c r="B1557" s="1" t="str">
        <f t="shared" si="484"/>
        <v>SkillDescBrief4101307</v>
      </c>
      <c r="C1557" s="1" t="str">
        <f t="shared" si="485"/>
        <v>SkillDescDetail410130704</v>
      </c>
      <c r="D1557" s="3">
        <v>410130704</v>
      </c>
      <c r="E1557" s="3">
        <v>4101307</v>
      </c>
      <c r="F1557" s="3">
        <v>4</v>
      </c>
      <c r="G1557" s="3" t="s">
        <v>332</v>
      </c>
      <c r="H1557" s="3"/>
      <c r="I1557" s="3" t="s">
        <v>333</v>
      </c>
      <c r="J1557" s="3"/>
      <c r="K1557" s="3" t="s">
        <v>334</v>
      </c>
      <c r="L1557" s="3">
        <v>1</v>
      </c>
      <c r="M1557" s="3"/>
      <c r="N1557" s="3"/>
      <c r="O1557" s="3"/>
      <c r="P1557" s="3"/>
      <c r="Q1557" s="3" t="s">
        <v>335</v>
      </c>
      <c r="R1557" s="3"/>
      <c r="S1557" s="3" t="str">
        <f>IF(H1557="","",$B$2&amp;G1557&amp;$B$2&amp;$B$1&amp;H1557)</f>
        <v/>
      </c>
      <c r="T1557" s="3" t="str">
        <f>IF(J1557="","",$B$2&amp;I1557&amp;$B$2&amp;$B$1&amp;J1557)</f>
        <v/>
      </c>
      <c r="U1557" s="3" t="str">
        <f>IF(L1557="","",$B$2&amp;K1557&amp;$B$2&amp;$B$1&amp;L1557)</f>
        <v>"BuffPower":1</v>
      </c>
      <c r="V1557" s="3" t="str">
        <f>IF(N1557="","",$B$2&amp;M1557&amp;$B$2&amp;$B$1&amp;N1557)</f>
        <v/>
      </c>
      <c r="W1557" s="3" t="str">
        <f>IF(P1557="","",$B$2&amp;O1557&amp;$B$2&amp;$B$1&amp;P1557)</f>
        <v/>
      </c>
      <c r="X1557" s="3" t="str">
        <f>IF(R1557="","",$B$2&amp;Q1557&amp;$B$2&amp;$B$1&amp;R1557)</f>
        <v/>
      </c>
      <c r="Y1557" s="3" t="str">
        <f t="shared" si="482"/>
        <v>{"BuffPower":1}</v>
      </c>
      <c r="Z1557" s="11" t="s">
        <v>336</v>
      </c>
      <c r="AA1557" s="11" t="str">
        <f t="shared" si="474"/>
        <v/>
      </c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 t="str">
        <f t="shared" si="483"/>
        <v/>
      </c>
      <c r="BQ1557" s="11" t="str">
        <f t="shared" si="473"/>
        <v/>
      </c>
      <c r="BR1557" s="1">
        <f t="shared" si="486"/>
        <v>7</v>
      </c>
      <c r="BS1557" s="1">
        <f t="shared" si="487"/>
        <v>704</v>
      </c>
      <c r="BT1557" s="1">
        <f>COUNTIF($BS$10:BS1557,601)</f>
        <v>33</v>
      </c>
      <c r="BU1557" s="1">
        <f t="shared" si="488"/>
        <v>1</v>
      </c>
    </row>
    <row r="1558" spans="2:73">
      <c r="B1558" s="1" t="str">
        <f t="shared" si="484"/>
        <v>SkillDescBrief4101307</v>
      </c>
      <c r="C1558" s="1" t="str">
        <f t="shared" si="485"/>
        <v>SkillDescDetail410130705</v>
      </c>
      <c r="D1558" s="3">
        <v>410130705</v>
      </c>
      <c r="E1558" s="3">
        <v>4101307</v>
      </c>
      <c r="F1558" s="3">
        <v>5</v>
      </c>
      <c r="G1558" s="3" t="s">
        <v>332</v>
      </c>
      <c r="H1558" s="3"/>
      <c r="I1558" s="3" t="s">
        <v>333</v>
      </c>
      <c r="J1558" s="3"/>
      <c r="K1558" s="3" t="s">
        <v>334</v>
      </c>
      <c r="L1558" s="3">
        <v>1</v>
      </c>
      <c r="M1558" s="3"/>
      <c r="N1558" s="3"/>
      <c r="O1558" s="3"/>
      <c r="P1558" s="3"/>
      <c r="Q1558" s="3" t="s">
        <v>335</v>
      </c>
      <c r="R1558" s="3"/>
      <c r="S1558" s="3" t="str">
        <f>IF(H1558="","",$B$2&amp;G1558&amp;$B$2&amp;$B$1&amp;H1558)</f>
        <v/>
      </c>
      <c r="T1558" s="3" t="str">
        <f>IF(J1558="","",$B$2&amp;I1558&amp;$B$2&amp;$B$1&amp;J1558)</f>
        <v/>
      </c>
      <c r="U1558" s="3" t="str">
        <f>IF(L1558="","",$B$2&amp;K1558&amp;$B$2&amp;$B$1&amp;L1558)</f>
        <v>"BuffPower":1</v>
      </c>
      <c r="V1558" s="3" t="str">
        <f>IF(N1558="","",$B$2&amp;M1558&amp;$B$2&amp;$B$1&amp;N1558)</f>
        <v/>
      </c>
      <c r="W1558" s="3" t="str">
        <f>IF(P1558="","",$B$2&amp;O1558&amp;$B$2&amp;$B$1&amp;P1558)</f>
        <v/>
      </c>
      <c r="X1558" s="3" t="str">
        <f>IF(R1558="","",$B$2&amp;Q1558&amp;$B$2&amp;$B$1&amp;R1558)</f>
        <v/>
      </c>
      <c r="Y1558" s="3" t="str">
        <f t="shared" si="482"/>
        <v>{"BuffPower":1}</v>
      </c>
      <c r="Z1558" s="11" t="s">
        <v>336</v>
      </c>
      <c r="AA1558" s="11" t="str">
        <f t="shared" si="474"/>
        <v/>
      </c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 t="str">
        <f t="shared" si="483"/>
        <v/>
      </c>
      <c r="BQ1558" s="11" t="str">
        <f t="shared" si="473"/>
        <v/>
      </c>
      <c r="BR1558" s="1">
        <f t="shared" si="486"/>
        <v>7</v>
      </c>
      <c r="BS1558" s="1">
        <f t="shared" si="487"/>
        <v>705</v>
      </c>
      <c r="BT1558" s="1">
        <f>COUNTIF($BS$10:BS1558,601)</f>
        <v>33</v>
      </c>
      <c r="BU1558" s="1">
        <f t="shared" si="488"/>
        <v>1</v>
      </c>
    </row>
    <row r="1559" spans="2:73">
      <c r="B1559" s="1" t="str">
        <f t="shared" si="484"/>
        <v>SkillDescBrief// 普攻-强</v>
      </c>
      <c r="C1559" s="1" t="str">
        <f t="shared" si="485"/>
        <v>SkillDescDetail// 普攻-强化攻击</v>
      </c>
      <c r="D1559" s="7" t="s">
        <v>458</v>
      </c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 t="str">
        <f t="shared" si="482"/>
        <v/>
      </c>
      <c r="Z1559" s="10" t="s">
        <v>336</v>
      </c>
      <c r="AA1559" s="10" t="str">
        <f t="shared" si="474"/>
        <v/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 t="str">
        <f t="shared" si="483"/>
        <v/>
      </c>
      <c r="BQ1559" s="10" t="str">
        <f t="shared" si="473"/>
        <v/>
      </c>
      <c r="BR1559" s="1">
        <f t="shared" si="486"/>
        <v>0</v>
      </c>
      <c r="BS1559" s="1">
        <f t="shared" si="487"/>
        <v>0</v>
      </c>
      <c r="BT1559" s="1">
        <f>COUNTIF($BS$10:BS1559,601)</f>
        <v>33</v>
      </c>
      <c r="BU1559" s="1">
        <f t="shared" si="488"/>
        <v>1</v>
      </c>
    </row>
    <row r="1560" spans="2:73">
      <c r="B1560" s="1" t="str">
        <f t="shared" si="484"/>
        <v>SkillDescBrief4101308</v>
      </c>
      <c r="C1560" s="1" t="str">
        <f t="shared" si="485"/>
        <v>SkillDescDetail410130801</v>
      </c>
      <c r="D1560" s="3">
        <v>410130801</v>
      </c>
      <c r="E1560" s="3">
        <v>4101308</v>
      </c>
      <c r="F1560" s="3">
        <v>1</v>
      </c>
      <c r="G1560" s="3" t="s">
        <v>332</v>
      </c>
      <c r="H1560" s="3">
        <f ca="1">ROUND(_xlfn.XLOOKUP($F1560,$D$1:$D$5,$E$1:$E$5)*OFFSET(H1560,5-$F1560,0)/0.05,0)*0.05</f>
        <v>4.2</v>
      </c>
      <c r="I1560" s="3" t="s">
        <v>333</v>
      </c>
      <c r="J1560" s="3"/>
      <c r="K1560" s="3" t="s">
        <v>334</v>
      </c>
      <c r="L1560" s="3"/>
      <c r="M1560" s="3"/>
      <c r="N1560" s="3"/>
      <c r="O1560" s="3"/>
      <c r="P1560" s="3"/>
      <c r="Q1560" s="3" t="s">
        <v>335</v>
      </c>
      <c r="R1560" s="3"/>
      <c r="S1560" s="3" t="str">
        <f ca="1">IF(H1560="","",$B$2&amp;G1560&amp;$B$2&amp;$B$1&amp;H1560)</f>
        <v>"AtkPower":4.2</v>
      </c>
      <c r="T1560" s="3" t="str">
        <f>IF(J1560="","",$B$2&amp;I1560&amp;$B$2&amp;$B$1&amp;J1560)</f>
        <v/>
      </c>
      <c r="U1560" s="3" t="str">
        <f>IF(L1560="","",$B$2&amp;K1560&amp;$B$2&amp;$B$1&amp;L1560)</f>
        <v/>
      </c>
      <c r="V1560" s="3" t="str">
        <f>IF(N1560="","",$B$2&amp;M1560&amp;$B$2&amp;$B$1&amp;N1560)</f>
        <v/>
      </c>
      <c r="W1560" s="3" t="str">
        <f>IF(P1560="","",$B$2&amp;O1560&amp;$B$2&amp;$B$1&amp;P1560)</f>
        <v/>
      </c>
      <c r="X1560" s="3" t="str">
        <f>IF(R1560="","",$B$2&amp;Q1560&amp;$B$2&amp;$B$1&amp;R1560)</f>
        <v/>
      </c>
      <c r="Y1560" s="3" t="str">
        <f ca="1" t="shared" si="482"/>
        <v>{"AtkPower":4.2}</v>
      </c>
      <c r="Z1560" s="11" t="s">
        <v>336</v>
      </c>
      <c r="AA1560" s="11" t="str">
        <f t="shared" si="474"/>
        <v/>
      </c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 t="str">
        <f t="shared" si="483"/>
        <v/>
      </c>
      <c r="BQ1560" s="11" t="str">
        <f t="shared" si="473"/>
        <v/>
      </c>
      <c r="BR1560" s="1">
        <f t="shared" si="486"/>
        <v>8</v>
      </c>
      <c r="BS1560" s="1">
        <f t="shared" si="487"/>
        <v>801</v>
      </c>
      <c r="BT1560" s="1">
        <f>COUNTIF($BS$10:BS1560,601)</f>
        <v>33</v>
      </c>
      <c r="BU1560" s="1">
        <f t="shared" si="488"/>
        <v>1</v>
      </c>
    </row>
    <row r="1561" spans="2:73">
      <c r="B1561" s="1" t="str">
        <f t="shared" si="484"/>
        <v>SkillDescBrief4101308</v>
      </c>
      <c r="C1561" s="1" t="str">
        <f t="shared" si="485"/>
        <v>SkillDescDetail410130802</v>
      </c>
      <c r="D1561" s="3">
        <v>410130802</v>
      </c>
      <c r="E1561" s="3">
        <v>4101308</v>
      </c>
      <c r="F1561" s="3">
        <v>2</v>
      </c>
      <c r="G1561" s="3" t="s">
        <v>332</v>
      </c>
      <c r="H1561" s="3">
        <f ca="1">ROUND(_xlfn.XLOOKUP($F1561,$D$1:$D$5,$E$1:$E$5)*OFFSET(H1561,5-$F1561,0)/0.05,0)*0.05</f>
        <v>4.5</v>
      </c>
      <c r="I1561" s="3" t="s">
        <v>333</v>
      </c>
      <c r="J1561" s="3"/>
      <c r="K1561" s="3" t="s">
        <v>334</v>
      </c>
      <c r="L1561" s="3"/>
      <c r="M1561" s="3"/>
      <c r="N1561" s="3"/>
      <c r="O1561" s="3"/>
      <c r="P1561" s="3"/>
      <c r="Q1561" s="3" t="s">
        <v>335</v>
      </c>
      <c r="R1561" s="3"/>
      <c r="S1561" s="3" t="str">
        <f ca="1">IF(H1561="","",$B$2&amp;G1561&amp;$B$2&amp;$B$1&amp;H1561)</f>
        <v>"AtkPower":4.5</v>
      </c>
      <c r="T1561" s="3" t="str">
        <f>IF(J1561="","",$B$2&amp;I1561&amp;$B$2&amp;$B$1&amp;J1561)</f>
        <v/>
      </c>
      <c r="U1561" s="3" t="str">
        <f>IF(L1561="","",$B$2&amp;K1561&amp;$B$2&amp;$B$1&amp;L1561)</f>
        <v/>
      </c>
      <c r="V1561" s="3" t="str">
        <f>IF(N1561="","",$B$2&amp;M1561&amp;$B$2&amp;$B$1&amp;N1561)</f>
        <v/>
      </c>
      <c r="W1561" s="3" t="str">
        <f>IF(P1561="","",$B$2&amp;O1561&amp;$B$2&amp;$B$1&amp;P1561)</f>
        <v/>
      </c>
      <c r="X1561" s="3" t="str">
        <f>IF(R1561="","",$B$2&amp;Q1561&amp;$B$2&amp;$B$1&amp;R1561)</f>
        <v/>
      </c>
      <c r="Y1561" s="3" t="str">
        <f ca="1" t="shared" si="482"/>
        <v>{"AtkPower":4.5}</v>
      </c>
      <c r="Z1561" s="11" t="s">
        <v>336</v>
      </c>
      <c r="AA1561" s="11" t="str">
        <f t="shared" si="474"/>
        <v/>
      </c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 t="str">
        <f t="shared" si="483"/>
        <v/>
      </c>
      <c r="BQ1561" s="11" t="str">
        <f t="shared" si="473"/>
        <v/>
      </c>
      <c r="BR1561" s="1">
        <f t="shared" si="486"/>
        <v>8</v>
      </c>
      <c r="BS1561" s="1">
        <f t="shared" si="487"/>
        <v>802</v>
      </c>
      <c r="BT1561" s="1">
        <f>COUNTIF($BS$10:BS1561,601)</f>
        <v>33</v>
      </c>
      <c r="BU1561" s="1">
        <f t="shared" si="488"/>
        <v>1</v>
      </c>
    </row>
    <row r="1562" spans="2:73">
      <c r="B1562" s="1" t="str">
        <f t="shared" si="484"/>
        <v>SkillDescBrief4101308</v>
      </c>
      <c r="C1562" s="1" t="str">
        <f t="shared" si="485"/>
        <v>SkillDescDetail410130803</v>
      </c>
      <c r="D1562" s="3">
        <v>410130803</v>
      </c>
      <c r="E1562" s="3">
        <v>4101308</v>
      </c>
      <c r="F1562" s="3">
        <v>3</v>
      </c>
      <c r="G1562" s="3" t="s">
        <v>332</v>
      </c>
      <c r="H1562" s="3">
        <f ca="1">ROUND(_xlfn.XLOOKUP($F1562,$D$1:$D$5,$E$1:$E$5)*OFFSET(H1562,5-$F1562,0)/0.05,0)*0.05</f>
        <v>4.8</v>
      </c>
      <c r="I1562" s="3" t="s">
        <v>333</v>
      </c>
      <c r="J1562" s="3"/>
      <c r="K1562" s="3" t="s">
        <v>334</v>
      </c>
      <c r="L1562" s="3"/>
      <c r="M1562" s="3"/>
      <c r="N1562" s="3"/>
      <c r="O1562" s="3"/>
      <c r="P1562" s="3"/>
      <c r="Q1562" s="3" t="s">
        <v>335</v>
      </c>
      <c r="R1562" s="3"/>
      <c r="S1562" s="3" t="str">
        <f ca="1">IF(H1562="","",$B$2&amp;G1562&amp;$B$2&amp;$B$1&amp;H1562)</f>
        <v>"AtkPower":4.8</v>
      </c>
      <c r="T1562" s="3" t="str">
        <f>IF(J1562="","",$B$2&amp;I1562&amp;$B$2&amp;$B$1&amp;J1562)</f>
        <v/>
      </c>
      <c r="U1562" s="3" t="str">
        <f>IF(L1562="","",$B$2&amp;K1562&amp;$B$2&amp;$B$1&amp;L1562)</f>
        <v/>
      </c>
      <c r="V1562" s="3" t="str">
        <f>IF(N1562="","",$B$2&amp;M1562&amp;$B$2&amp;$B$1&amp;N1562)</f>
        <v/>
      </c>
      <c r="W1562" s="3" t="str">
        <f>IF(P1562="","",$B$2&amp;O1562&amp;$B$2&amp;$B$1&amp;P1562)</f>
        <v/>
      </c>
      <c r="X1562" s="3" t="str">
        <f>IF(R1562="","",$B$2&amp;Q1562&amp;$B$2&amp;$B$1&amp;R1562)</f>
        <v/>
      </c>
      <c r="Y1562" s="3" t="str">
        <f ca="1" t="shared" si="482"/>
        <v>{"AtkPower":4.8}</v>
      </c>
      <c r="Z1562" s="11" t="s">
        <v>336</v>
      </c>
      <c r="AA1562" s="11" t="str">
        <f t="shared" si="474"/>
        <v/>
      </c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 t="str">
        <f t="shared" si="483"/>
        <v/>
      </c>
      <c r="BQ1562" s="11" t="str">
        <f t="shared" si="473"/>
        <v/>
      </c>
      <c r="BR1562" s="1">
        <f t="shared" si="486"/>
        <v>8</v>
      </c>
      <c r="BS1562" s="1">
        <f t="shared" si="487"/>
        <v>803</v>
      </c>
      <c r="BT1562" s="1">
        <f>COUNTIF($BS$10:BS1562,601)</f>
        <v>33</v>
      </c>
      <c r="BU1562" s="1">
        <f t="shared" si="488"/>
        <v>1</v>
      </c>
    </row>
    <row r="1563" spans="2:73">
      <c r="B1563" s="1" t="str">
        <f t="shared" si="484"/>
        <v>SkillDescBrief4101308</v>
      </c>
      <c r="C1563" s="1" t="str">
        <f t="shared" si="485"/>
        <v>SkillDescDetail410130804</v>
      </c>
      <c r="D1563" s="3">
        <v>410130804</v>
      </c>
      <c r="E1563" s="3">
        <v>4101308</v>
      </c>
      <c r="F1563" s="3">
        <v>4</v>
      </c>
      <c r="G1563" s="3" t="s">
        <v>332</v>
      </c>
      <c r="H1563" s="3">
        <f ca="1">ROUND(_xlfn.XLOOKUP($F1563,$D$1:$D$5,$E$1:$E$5)*OFFSET(H1563,5-$F1563,0)/0.05,0)*0.05</f>
        <v>5.4</v>
      </c>
      <c r="I1563" s="3" t="s">
        <v>333</v>
      </c>
      <c r="J1563" s="3"/>
      <c r="K1563" s="3" t="s">
        <v>334</v>
      </c>
      <c r="L1563" s="3"/>
      <c r="M1563" s="3"/>
      <c r="N1563" s="3"/>
      <c r="O1563" s="3"/>
      <c r="P1563" s="3"/>
      <c r="Q1563" s="3" t="s">
        <v>335</v>
      </c>
      <c r="R1563" s="3"/>
      <c r="S1563" s="3" t="str">
        <f ca="1">IF(H1563="","",$B$2&amp;G1563&amp;$B$2&amp;$B$1&amp;H1563)</f>
        <v>"AtkPower":5.4</v>
      </c>
      <c r="T1563" s="3" t="str">
        <f>IF(J1563="","",$B$2&amp;I1563&amp;$B$2&amp;$B$1&amp;J1563)</f>
        <v/>
      </c>
      <c r="U1563" s="3" t="str">
        <f>IF(L1563="","",$B$2&amp;K1563&amp;$B$2&amp;$B$1&amp;L1563)</f>
        <v/>
      </c>
      <c r="V1563" s="3" t="str">
        <f>IF(N1563="","",$B$2&amp;M1563&amp;$B$2&amp;$B$1&amp;N1563)</f>
        <v/>
      </c>
      <c r="W1563" s="3" t="str">
        <f>IF(P1563="","",$B$2&amp;O1563&amp;$B$2&amp;$B$1&amp;P1563)</f>
        <v/>
      </c>
      <c r="X1563" s="3" t="str">
        <f>IF(R1563="","",$B$2&amp;Q1563&amp;$B$2&amp;$B$1&amp;R1563)</f>
        <v/>
      </c>
      <c r="Y1563" s="3" t="str">
        <f ca="1" t="shared" si="482"/>
        <v>{"AtkPower":5.4}</v>
      </c>
      <c r="Z1563" s="11" t="s">
        <v>336</v>
      </c>
      <c r="AA1563" s="11" t="str">
        <f t="shared" si="474"/>
        <v/>
      </c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 t="str">
        <f t="shared" si="483"/>
        <v/>
      </c>
      <c r="BQ1563" s="11" t="str">
        <f t="shared" si="473"/>
        <v/>
      </c>
      <c r="BR1563" s="1">
        <f t="shared" si="486"/>
        <v>8</v>
      </c>
      <c r="BS1563" s="1">
        <f t="shared" si="487"/>
        <v>804</v>
      </c>
      <c r="BT1563" s="1">
        <f>COUNTIF($BS$10:BS1563,601)</f>
        <v>33</v>
      </c>
      <c r="BU1563" s="1">
        <f t="shared" si="488"/>
        <v>1</v>
      </c>
    </row>
    <row r="1564" spans="2:73">
      <c r="B1564" s="1" t="str">
        <f t="shared" si="484"/>
        <v>SkillDescBrief4101308</v>
      </c>
      <c r="C1564" s="1" t="str">
        <f t="shared" si="485"/>
        <v>SkillDescDetail410130805</v>
      </c>
      <c r="D1564" s="3">
        <v>410130805</v>
      </c>
      <c r="E1564" s="3">
        <v>4101308</v>
      </c>
      <c r="F1564" s="3">
        <v>5</v>
      </c>
      <c r="G1564" s="3" t="s">
        <v>332</v>
      </c>
      <c r="H1564" s="3">
        <v>6</v>
      </c>
      <c r="I1564" s="3" t="s">
        <v>333</v>
      </c>
      <c r="J1564" s="3"/>
      <c r="K1564" s="3" t="s">
        <v>334</v>
      </c>
      <c r="L1564" s="3"/>
      <c r="M1564" s="3"/>
      <c r="N1564" s="3"/>
      <c r="O1564" s="3"/>
      <c r="P1564" s="3"/>
      <c r="Q1564" s="3" t="s">
        <v>335</v>
      </c>
      <c r="R1564" s="3"/>
      <c r="S1564" s="3" t="str">
        <f>IF(H1564="","",$B$2&amp;G1564&amp;$B$2&amp;$B$1&amp;H1564)</f>
        <v>"AtkPower":6</v>
      </c>
      <c r="T1564" s="3" t="str">
        <f>IF(J1564="","",$B$2&amp;I1564&amp;$B$2&amp;$B$1&amp;J1564)</f>
        <v/>
      </c>
      <c r="U1564" s="3" t="str">
        <f>IF(L1564="","",$B$2&amp;K1564&amp;$B$2&amp;$B$1&amp;L1564)</f>
        <v/>
      </c>
      <c r="V1564" s="3" t="str">
        <f>IF(N1564="","",$B$2&amp;M1564&amp;$B$2&amp;$B$1&amp;N1564)</f>
        <v/>
      </c>
      <c r="W1564" s="3" t="str">
        <f>IF(P1564="","",$B$2&amp;O1564&amp;$B$2&amp;$B$1&amp;P1564)</f>
        <v/>
      </c>
      <c r="X1564" s="3" t="str">
        <f>IF(R1564="","",$B$2&amp;Q1564&amp;$B$2&amp;$B$1&amp;R1564)</f>
        <v/>
      </c>
      <c r="Y1564" s="3" t="str">
        <f t="shared" si="482"/>
        <v>{"AtkPower":6}</v>
      </c>
      <c r="Z1564" s="11" t="s">
        <v>336</v>
      </c>
      <c r="AA1564" s="11" t="str">
        <f t="shared" si="474"/>
        <v/>
      </c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 t="str">
        <f t="shared" si="483"/>
        <v/>
      </c>
      <c r="BQ1564" s="11" t="str">
        <f t="shared" si="473"/>
        <v/>
      </c>
      <c r="BR1564" s="1">
        <f t="shared" si="486"/>
        <v>8</v>
      </c>
      <c r="BS1564" s="1">
        <f t="shared" si="487"/>
        <v>805</v>
      </c>
      <c r="BT1564" s="1">
        <f>COUNTIF($BS$10:BS1564,601)</f>
        <v>33</v>
      </c>
      <c r="BU1564" s="1">
        <f t="shared" si="488"/>
        <v>1</v>
      </c>
    </row>
    <row r="1565" spans="2:73">
      <c r="B1565" s="1" t="str">
        <f t="shared" si="484"/>
        <v>SkillDescBrief// 科技鸟狙</v>
      </c>
      <c r="C1565" s="1" t="str">
        <f t="shared" si="485"/>
        <v>SkillDescDetail// 科技鸟狙</v>
      </c>
      <c r="D1565" s="7" t="s">
        <v>764</v>
      </c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 t="str">
        <f t="shared" si="482"/>
        <v/>
      </c>
      <c r="Z1565" s="10" t="s">
        <v>336</v>
      </c>
      <c r="AA1565" s="10" t="str">
        <f t="shared" si="474"/>
        <v/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 t="str">
        <f t="shared" si="483"/>
        <v/>
      </c>
      <c r="BQ1565" s="10" t="str">
        <f t="shared" si="473"/>
        <v/>
      </c>
      <c r="BR1565" s="1">
        <f t="shared" si="486"/>
        <v>0</v>
      </c>
      <c r="BS1565" s="1">
        <f t="shared" si="487"/>
        <v>0</v>
      </c>
      <c r="BT1565" s="1">
        <f>COUNTIF($BS$10:BS1565,601)</f>
        <v>33</v>
      </c>
      <c r="BU1565" s="1">
        <f t="shared" si="488"/>
        <v>1</v>
      </c>
    </row>
    <row r="1566" spans="2:73">
      <c r="B1566" s="1" t="str">
        <f t="shared" si="484"/>
        <v>SkillDescBrief// 普攻</v>
      </c>
      <c r="C1566" s="1" t="str">
        <f t="shared" si="485"/>
        <v>SkillDescDetail// 普攻</v>
      </c>
      <c r="D1566" s="7" t="s">
        <v>331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 t="str">
        <f t="shared" si="482"/>
        <v/>
      </c>
      <c r="Z1566" s="10" t="s">
        <v>336</v>
      </c>
      <c r="AA1566" s="10" t="str">
        <f t="shared" si="474"/>
        <v/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 t="str">
        <f t="shared" si="483"/>
        <v/>
      </c>
      <c r="BQ1566" s="10" t="str">
        <f t="shared" si="473"/>
        <v/>
      </c>
      <c r="BR1566" s="1">
        <f t="shared" si="486"/>
        <v>0</v>
      </c>
      <c r="BS1566" s="1">
        <f t="shared" si="487"/>
        <v>0</v>
      </c>
      <c r="BT1566" s="1">
        <f>COUNTIF($BS$10:BS1566,601)</f>
        <v>33</v>
      </c>
      <c r="BU1566" s="1">
        <f t="shared" si="488"/>
        <v>1</v>
      </c>
    </row>
    <row r="1567" spans="2:73">
      <c r="B1567" s="1" t="str">
        <f t="shared" si="484"/>
        <v>SkillDescBrief4101401</v>
      </c>
      <c r="C1567" s="1" t="str">
        <f t="shared" si="485"/>
        <v>SkillDescDetail410140101</v>
      </c>
      <c r="D1567" s="3">
        <v>410140101</v>
      </c>
      <c r="E1567" s="3">
        <v>4101401</v>
      </c>
      <c r="F1567" s="3">
        <v>1</v>
      </c>
      <c r="G1567" s="3" t="s">
        <v>332</v>
      </c>
      <c r="H1567" s="3">
        <f ca="1">ROUND(_xlfn.XLOOKUP($F1567,$D$1:$D$5,$E$1:$E$5)*OFFSET(H1567,5-$F1567,0)/0.05,0)*0.05</f>
        <v>1.6</v>
      </c>
      <c r="I1567" s="3" t="s">
        <v>333</v>
      </c>
      <c r="J1567" s="3"/>
      <c r="K1567" s="3" t="s">
        <v>334</v>
      </c>
      <c r="L1567" s="3"/>
      <c r="M1567" s="3"/>
      <c r="N1567" s="3"/>
      <c r="O1567" s="3"/>
      <c r="P1567" s="3"/>
      <c r="Q1567" s="3" t="s">
        <v>335</v>
      </c>
      <c r="R1567" s="3"/>
      <c r="S1567" s="3" t="str">
        <f ca="1">IF(H1567="","",$B$2&amp;G1567&amp;$B$2&amp;$B$1&amp;H1567)</f>
        <v>"AtkPower":1.6</v>
      </c>
      <c r="T1567" s="3" t="str">
        <f>IF(J1567="","",$B$2&amp;I1567&amp;$B$2&amp;$B$1&amp;J1567)</f>
        <v/>
      </c>
      <c r="U1567" s="3" t="str">
        <f>IF(L1567="","",$B$2&amp;K1567&amp;$B$2&amp;$B$1&amp;L1567)</f>
        <v/>
      </c>
      <c r="V1567" s="3" t="str">
        <f>IF(N1567="","",$B$2&amp;M1567&amp;$B$2&amp;$B$1&amp;N1567)</f>
        <v/>
      </c>
      <c r="W1567" s="3" t="str">
        <f>IF(P1567="","",$B$2&amp;O1567&amp;$B$2&amp;$B$1&amp;P1567)</f>
        <v/>
      </c>
      <c r="X1567" s="3" t="str">
        <f>IF(R1567="","",$B$2&amp;Q1567&amp;$B$2&amp;$B$1&amp;R1567)</f>
        <v/>
      </c>
      <c r="Y1567" s="3" t="str">
        <f ca="1" t="shared" si="482"/>
        <v>{"AtkPower":1.6}</v>
      </c>
      <c r="Z1567" s="11" t="s">
        <v>765</v>
      </c>
      <c r="AA1567" s="11" t="str">
        <f ca="1" t="shared" si="474"/>
        <v>使用鸟狙射击，对&lt;c=A6EC41&gt;1&lt;/c&gt;个敌人造成&lt;q=attr_atk&gt;&lt;c=A6EC41&gt;160%&lt;/c&gt;伤害</v>
      </c>
      <c r="AB1567" s="11"/>
      <c r="AC1567" s="11"/>
      <c r="AD1567" s="11"/>
      <c r="AE1567" s="11"/>
      <c r="AF1567" s="11"/>
      <c r="AG1567" s="11"/>
      <c r="AH1567" s="11"/>
      <c r="AI1567" s="11"/>
      <c r="AJ1567" s="11" t="s">
        <v>766</v>
      </c>
      <c r="AK1567" s="11" t="str">
        <f>$B$6</f>
        <v>&lt;c=A6EC41&gt;</v>
      </c>
      <c r="AL1567" s="12">
        <v>1</v>
      </c>
      <c r="AM1567" s="11" t="s">
        <v>298</v>
      </c>
      <c r="AN1567" s="11" t="s">
        <v>343</v>
      </c>
      <c r="AO1567" s="11" t="str">
        <f>$B$8&amp;$B$6</f>
        <v>&lt;q=attr_atk&gt;&lt;c=A6EC41&gt;</v>
      </c>
      <c r="AP1567" s="11" t="str">
        <f ca="1">ROUND($H1567*100,2)&amp;"%"</f>
        <v>160%</v>
      </c>
      <c r="AQ1567" s="11" t="s">
        <v>298</v>
      </c>
      <c r="AR1567" s="11" t="s">
        <v>344</v>
      </c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 t="str">
        <f t="shared" si="483"/>
        <v>使用鸟狙射击</v>
      </c>
      <c r="BQ1567" s="11" t="str">
        <f ca="1" t="shared" si="473"/>
        <v>使用鸟狙射击，对&lt;c=A6EC41&gt;1&lt;/c&gt;个敌人造成&lt;q=attr_atk&gt;&lt;c=A6EC41&gt;160%&lt;/c&gt;伤害</v>
      </c>
      <c r="BR1567" s="1">
        <f t="shared" si="486"/>
        <v>1</v>
      </c>
      <c r="BS1567" s="1">
        <f t="shared" si="487"/>
        <v>101</v>
      </c>
      <c r="BT1567" s="1">
        <f>COUNTIF($BS$10:BS1567,601)</f>
        <v>33</v>
      </c>
      <c r="BU1567" s="1">
        <f t="shared" si="488"/>
        <v>1</v>
      </c>
    </row>
    <row r="1568" spans="2:73">
      <c r="B1568" s="1" t="str">
        <f t="shared" si="484"/>
        <v>SkillDescBrief4101401</v>
      </c>
      <c r="C1568" s="1" t="str">
        <f t="shared" si="485"/>
        <v>SkillDescDetail410140102</v>
      </c>
      <c r="D1568" s="3">
        <v>410140102</v>
      </c>
      <c r="E1568" s="3">
        <v>4101401</v>
      </c>
      <c r="F1568" s="3">
        <v>2</v>
      </c>
      <c r="G1568" s="3" t="s">
        <v>332</v>
      </c>
      <c r="H1568" s="3">
        <f ca="1">ROUND(_xlfn.XLOOKUP($F1568,$D$1:$D$5,$E$1:$E$5)*OFFSET(H1568,5-$F1568,0)/0.05,0)*0.05</f>
        <v>1.7</v>
      </c>
      <c r="I1568" s="3" t="s">
        <v>333</v>
      </c>
      <c r="J1568" s="3"/>
      <c r="K1568" s="3" t="s">
        <v>334</v>
      </c>
      <c r="L1568" s="3"/>
      <c r="M1568" s="3"/>
      <c r="N1568" s="3"/>
      <c r="O1568" s="3"/>
      <c r="P1568" s="3"/>
      <c r="Q1568" s="3" t="s">
        <v>335</v>
      </c>
      <c r="R1568" s="3"/>
      <c r="S1568" s="3" t="str">
        <f ca="1">IF(H1568="","",$B$2&amp;G1568&amp;$B$2&amp;$B$1&amp;H1568)</f>
        <v>"AtkPower":1.7</v>
      </c>
      <c r="T1568" s="3" t="str">
        <f>IF(J1568="","",$B$2&amp;I1568&amp;$B$2&amp;$B$1&amp;J1568)</f>
        <v/>
      </c>
      <c r="U1568" s="3" t="str">
        <f>IF(L1568="","",$B$2&amp;K1568&amp;$B$2&amp;$B$1&amp;L1568)</f>
        <v/>
      </c>
      <c r="V1568" s="3" t="str">
        <f>IF(N1568="","",$B$2&amp;M1568&amp;$B$2&amp;$B$1&amp;N1568)</f>
        <v/>
      </c>
      <c r="W1568" s="3" t="str">
        <f>IF(P1568="","",$B$2&amp;O1568&amp;$B$2&amp;$B$1&amp;P1568)</f>
        <v/>
      </c>
      <c r="X1568" s="3" t="str">
        <f>IF(R1568="","",$B$2&amp;Q1568&amp;$B$2&amp;$B$1&amp;R1568)</f>
        <v/>
      </c>
      <c r="Y1568" s="3" t="str">
        <f ca="1" t="shared" si="482"/>
        <v>{"AtkPower":1.7}</v>
      </c>
      <c r="Z1568" s="11" t="s">
        <v>765</v>
      </c>
      <c r="AA1568" s="11" t="str">
        <f ca="1" t="shared" si="474"/>
        <v>2级：造成的伤害提升&lt;q=attr_atk&gt;&lt;c=A6EC41&gt;170%&lt;/c&gt;</v>
      </c>
      <c r="AB1568" s="11"/>
      <c r="AC1568" s="11"/>
      <c r="AD1568" s="11">
        <v>2</v>
      </c>
      <c r="AE1568" s="11"/>
      <c r="AF1568" s="11" t="s">
        <v>345</v>
      </c>
      <c r="AG1568" s="11"/>
      <c r="AH1568" s="11"/>
      <c r="AI1568" s="11"/>
      <c r="AJ1568" s="11" t="s">
        <v>302</v>
      </c>
      <c r="AK1568" s="11" t="str">
        <f t="shared" ref="AK1568:AK1571" si="491">$B$8&amp;$B$6</f>
        <v>&lt;q=attr_atk&gt;&lt;c=A6EC41&gt;</v>
      </c>
      <c r="AL1568" s="11" t="str">
        <f ca="1" t="shared" ref="AL1568:AL1571" si="492">ROUND($H1568*100,2)&amp;"%"</f>
        <v>170%</v>
      </c>
      <c r="AM1568" s="11" t="s">
        <v>298</v>
      </c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 t="str">
        <f t="shared" si="483"/>
        <v>使用鸟狙射击</v>
      </c>
      <c r="BQ1568" s="11" t="str">
        <f ca="1" t="shared" si="473"/>
        <v>2级：造成的伤害提升&lt;q=attr_atk&gt;&lt;c=A6EC41&gt;170%&lt;/c&gt;</v>
      </c>
      <c r="BR1568" s="1">
        <f t="shared" si="486"/>
        <v>1</v>
      </c>
      <c r="BS1568" s="1">
        <f t="shared" si="487"/>
        <v>102</v>
      </c>
      <c r="BT1568" s="1">
        <f>COUNTIF($BS$10:BS1568,601)</f>
        <v>33</v>
      </c>
      <c r="BU1568" s="1">
        <f t="shared" si="488"/>
        <v>1</v>
      </c>
    </row>
    <row r="1569" spans="2:73">
      <c r="B1569" s="1" t="str">
        <f t="shared" si="484"/>
        <v>SkillDescBrief4101401</v>
      </c>
      <c r="C1569" s="1" t="str">
        <f t="shared" si="485"/>
        <v>SkillDescDetail410140103</v>
      </c>
      <c r="D1569" s="3">
        <v>410140103</v>
      </c>
      <c r="E1569" s="3">
        <v>4101401</v>
      </c>
      <c r="F1569" s="3">
        <v>3</v>
      </c>
      <c r="G1569" s="3" t="s">
        <v>332</v>
      </c>
      <c r="H1569" s="3">
        <f ca="1">ROUND(_xlfn.XLOOKUP($F1569,$D$1:$D$5,$E$1:$E$5)*OFFSET(H1569,5-$F1569,0)/0.05,0)*0.05</f>
        <v>1.8</v>
      </c>
      <c r="I1569" s="3" t="s">
        <v>333</v>
      </c>
      <c r="J1569" s="3"/>
      <c r="K1569" s="3" t="s">
        <v>334</v>
      </c>
      <c r="L1569" s="3"/>
      <c r="M1569" s="3"/>
      <c r="N1569" s="3"/>
      <c r="O1569" s="3"/>
      <c r="P1569" s="3"/>
      <c r="Q1569" s="3" t="s">
        <v>335</v>
      </c>
      <c r="R1569" s="3"/>
      <c r="S1569" s="3" t="str">
        <f ca="1">IF(H1569="","",$B$2&amp;G1569&amp;$B$2&amp;$B$1&amp;H1569)</f>
        <v>"AtkPower":1.8</v>
      </c>
      <c r="T1569" s="3" t="str">
        <f>IF(J1569="","",$B$2&amp;I1569&amp;$B$2&amp;$B$1&amp;J1569)</f>
        <v/>
      </c>
      <c r="U1569" s="3" t="str">
        <f>IF(L1569="","",$B$2&amp;K1569&amp;$B$2&amp;$B$1&amp;L1569)</f>
        <v/>
      </c>
      <c r="V1569" s="3" t="str">
        <f>IF(N1569="","",$B$2&amp;M1569&amp;$B$2&amp;$B$1&amp;N1569)</f>
        <v/>
      </c>
      <c r="W1569" s="3" t="str">
        <f>IF(P1569="","",$B$2&amp;O1569&amp;$B$2&amp;$B$1&amp;P1569)</f>
        <v/>
      </c>
      <c r="X1569" s="3" t="str">
        <f>IF(R1569="","",$B$2&amp;Q1569&amp;$B$2&amp;$B$1&amp;R1569)</f>
        <v/>
      </c>
      <c r="Y1569" s="3" t="str">
        <f ca="1" t="shared" si="482"/>
        <v>{"AtkPower":1.8}</v>
      </c>
      <c r="Z1569" s="11" t="s">
        <v>765</v>
      </c>
      <c r="AA1569" s="11" t="str">
        <f ca="1" t="shared" si="474"/>
        <v>3级：造成的伤害提升&lt;q=attr_atk&gt;&lt;c=A6EC41&gt;180%&lt;/c&gt;</v>
      </c>
      <c r="AB1569" s="11"/>
      <c r="AC1569" s="11"/>
      <c r="AD1569" s="11">
        <v>3</v>
      </c>
      <c r="AE1569" s="11"/>
      <c r="AF1569" s="11" t="s">
        <v>345</v>
      </c>
      <c r="AG1569" s="11"/>
      <c r="AH1569" s="11"/>
      <c r="AI1569" s="11"/>
      <c r="AJ1569" s="11" t="s">
        <v>302</v>
      </c>
      <c r="AK1569" s="11" t="str">
        <f t="shared" si="491"/>
        <v>&lt;q=attr_atk&gt;&lt;c=A6EC41&gt;</v>
      </c>
      <c r="AL1569" s="11" t="str">
        <f ca="1" t="shared" si="492"/>
        <v>180%</v>
      </c>
      <c r="AM1569" s="11" t="s">
        <v>298</v>
      </c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 t="str">
        <f t="shared" si="483"/>
        <v>使用鸟狙射击</v>
      </c>
      <c r="BQ1569" s="11" t="str">
        <f ca="1" t="shared" ref="BQ1569:BQ1632" si="493">AA1569</f>
        <v>3级：造成的伤害提升&lt;q=attr_atk&gt;&lt;c=A6EC41&gt;180%&lt;/c&gt;</v>
      </c>
      <c r="BR1569" s="1">
        <f t="shared" si="486"/>
        <v>1</v>
      </c>
      <c r="BS1569" s="1">
        <f t="shared" si="487"/>
        <v>103</v>
      </c>
      <c r="BT1569" s="1">
        <f>COUNTIF($BS$10:BS1569,601)</f>
        <v>33</v>
      </c>
      <c r="BU1569" s="1">
        <f t="shared" si="488"/>
        <v>1</v>
      </c>
    </row>
    <row r="1570" spans="2:73">
      <c r="B1570" s="1" t="str">
        <f t="shared" si="484"/>
        <v>SkillDescBrief4101401</v>
      </c>
      <c r="C1570" s="1" t="str">
        <f t="shared" si="485"/>
        <v>SkillDescDetail410140104</v>
      </c>
      <c r="D1570" s="3">
        <v>410140104</v>
      </c>
      <c r="E1570" s="3">
        <v>4101401</v>
      </c>
      <c r="F1570" s="3">
        <v>4</v>
      </c>
      <c r="G1570" s="3" t="s">
        <v>332</v>
      </c>
      <c r="H1570" s="3">
        <f ca="1">ROUND(_xlfn.XLOOKUP($F1570,$D$1:$D$5,$E$1:$E$5)*OFFSET(H1570,5-$F1570,0)/0.05,0)*0.05</f>
        <v>2.05</v>
      </c>
      <c r="I1570" s="3" t="s">
        <v>333</v>
      </c>
      <c r="J1570" s="3"/>
      <c r="K1570" s="3" t="s">
        <v>334</v>
      </c>
      <c r="L1570" s="3"/>
      <c r="M1570" s="3"/>
      <c r="N1570" s="3"/>
      <c r="O1570" s="3"/>
      <c r="P1570" s="3"/>
      <c r="Q1570" s="3" t="s">
        <v>335</v>
      </c>
      <c r="R1570" s="3"/>
      <c r="S1570" s="3" t="str">
        <f ca="1">IF(H1570="","",$B$2&amp;G1570&amp;$B$2&amp;$B$1&amp;H1570)</f>
        <v>"AtkPower":2.05</v>
      </c>
      <c r="T1570" s="3" t="str">
        <f>IF(J1570="","",$B$2&amp;I1570&amp;$B$2&amp;$B$1&amp;J1570)</f>
        <v/>
      </c>
      <c r="U1570" s="3" t="str">
        <f>IF(L1570="","",$B$2&amp;K1570&amp;$B$2&amp;$B$1&amp;L1570)</f>
        <v/>
      </c>
      <c r="V1570" s="3" t="str">
        <f>IF(N1570="","",$B$2&amp;M1570&amp;$B$2&amp;$B$1&amp;N1570)</f>
        <v/>
      </c>
      <c r="W1570" s="3" t="str">
        <f>IF(P1570="","",$B$2&amp;O1570&amp;$B$2&amp;$B$1&amp;P1570)</f>
        <v/>
      </c>
      <c r="X1570" s="3" t="str">
        <f>IF(R1570="","",$B$2&amp;Q1570&amp;$B$2&amp;$B$1&amp;R1570)</f>
        <v/>
      </c>
      <c r="Y1570" s="3" t="str">
        <f ca="1" t="shared" si="482"/>
        <v>{"AtkPower":2.05}</v>
      </c>
      <c r="Z1570" s="11" t="s">
        <v>765</v>
      </c>
      <c r="AA1570" s="11" t="str">
        <f ca="1" t="shared" si="474"/>
        <v>4级：造成的伤害提升&lt;q=attr_atk&gt;&lt;c=A6EC41&gt;205%&lt;/c&gt;</v>
      </c>
      <c r="AB1570" s="11"/>
      <c r="AC1570" s="11"/>
      <c r="AD1570" s="11">
        <v>4</v>
      </c>
      <c r="AE1570" s="11"/>
      <c r="AF1570" s="11" t="s">
        <v>345</v>
      </c>
      <c r="AG1570" s="11"/>
      <c r="AH1570" s="11"/>
      <c r="AI1570" s="11"/>
      <c r="AJ1570" s="11" t="s">
        <v>302</v>
      </c>
      <c r="AK1570" s="11" t="str">
        <f t="shared" si="491"/>
        <v>&lt;q=attr_atk&gt;&lt;c=A6EC41&gt;</v>
      </c>
      <c r="AL1570" s="11" t="str">
        <f ca="1" t="shared" si="492"/>
        <v>205%</v>
      </c>
      <c r="AM1570" s="11" t="s">
        <v>298</v>
      </c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 t="str">
        <f t="shared" si="483"/>
        <v>使用鸟狙射击</v>
      </c>
      <c r="BQ1570" s="11" t="str">
        <f ca="1" t="shared" si="493"/>
        <v>4级：造成的伤害提升&lt;q=attr_atk&gt;&lt;c=A6EC41&gt;205%&lt;/c&gt;</v>
      </c>
      <c r="BR1570" s="1">
        <f t="shared" si="486"/>
        <v>1</v>
      </c>
      <c r="BS1570" s="1">
        <f t="shared" si="487"/>
        <v>104</v>
      </c>
      <c r="BT1570" s="1">
        <f>COUNTIF($BS$10:BS1570,601)</f>
        <v>33</v>
      </c>
      <c r="BU1570" s="1">
        <f t="shared" si="488"/>
        <v>1</v>
      </c>
    </row>
    <row r="1571" spans="2:73">
      <c r="B1571" s="1" t="str">
        <f t="shared" si="484"/>
        <v>SkillDescBrief4101401</v>
      </c>
      <c r="C1571" s="1" t="str">
        <f t="shared" si="485"/>
        <v>SkillDescDetail410140105</v>
      </c>
      <c r="D1571" s="3">
        <v>410140105</v>
      </c>
      <c r="E1571" s="3">
        <v>4101401</v>
      </c>
      <c r="F1571" s="3">
        <v>5</v>
      </c>
      <c r="G1571" s="3" t="s">
        <v>332</v>
      </c>
      <c r="H1571" s="3">
        <v>2.25</v>
      </c>
      <c r="I1571" s="3" t="s">
        <v>333</v>
      </c>
      <c r="J1571" s="3"/>
      <c r="K1571" s="3" t="s">
        <v>334</v>
      </c>
      <c r="L1571" s="3"/>
      <c r="M1571" s="3"/>
      <c r="N1571" s="3"/>
      <c r="O1571" s="3"/>
      <c r="P1571" s="3"/>
      <c r="Q1571" s="3" t="s">
        <v>335</v>
      </c>
      <c r="R1571" s="3"/>
      <c r="S1571" s="3" t="str">
        <f>IF(H1571="","",$B$2&amp;G1571&amp;$B$2&amp;$B$1&amp;H1571)</f>
        <v>"AtkPower":2.25</v>
      </c>
      <c r="T1571" s="3" t="str">
        <f>IF(J1571="","",$B$2&amp;I1571&amp;$B$2&amp;$B$1&amp;J1571)</f>
        <v/>
      </c>
      <c r="U1571" s="3" t="str">
        <f>IF(L1571="","",$B$2&amp;K1571&amp;$B$2&amp;$B$1&amp;L1571)</f>
        <v/>
      </c>
      <c r="V1571" s="3" t="str">
        <f>IF(N1571="","",$B$2&amp;M1571&amp;$B$2&amp;$B$1&amp;N1571)</f>
        <v/>
      </c>
      <c r="W1571" s="3" t="str">
        <f>IF(P1571="","",$B$2&amp;O1571&amp;$B$2&amp;$B$1&amp;P1571)</f>
        <v/>
      </c>
      <c r="X1571" s="3" t="str">
        <f>IF(R1571="","",$B$2&amp;Q1571&amp;$B$2&amp;$B$1&amp;R1571)</f>
        <v/>
      </c>
      <c r="Y1571" s="3" t="str">
        <f t="shared" si="482"/>
        <v>{"AtkPower":2.25}</v>
      </c>
      <c r="Z1571" s="11" t="s">
        <v>765</v>
      </c>
      <c r="AA1571" s="11" t="str">
        <f t="shared" si="474"/>
        <v>5级：造成的伤害提升&lt;q=attr_atk&gt;&lt;c=A6EC41&gt;225%&lt;/c&gt;</v>
      </c>
      <c r="AB1571" s="11"/>
      <c r="AC1571" s="11"/>
      <c r="AD1571" s="11">
        <v>5</v>
      </c>
      <c r="AE1571" s="11"/>
      <c r="AF1571" s="11" t="s">
        <v>345</v>
      </c>
      <c r="AG1571" s="11"/>
      <c r="AH1571" s="11"/>
      <c r="AI1571" s="11"/>
      <c r="AJ1571" s="11" t="s">
        <v>302</v>
      </c>
      <c r="AK1571" s="11" t="str">
        <f t="shared" si="491"/>
        <v>&lt;q=attr_atk&gt;&lt;c=A6EC41&gt;</v>
      </c>
      <c r="AL1571" s="11" t="str">
        <f t="shared" si="492"/>
        <v>225%</v>
      </c>
      <c r="AM1571" s="11" t="s">
        <v>298</v>
      </c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 t="str">
        <f t="shared" si="483"/>
        <v>使用鸟狙射击</v>
      </c>
      <c r="BQ1571" s="11" t="str">
        <f t="shared" si="493"/>
        <v>5级：造成的伤害提升&lt;q=attr_atk&gt;&lt;c=A6EC41&gt;225%&lt;/c&gt;</v>
      </c>
      <c r="BR1571" s="1">
        <f t="shared" si="486"/>
        <v>1</v>
      </c>
      <c r="BS1571" s="1">
        <f t="shared" si="487"/>
        <v>105</v>
      </c>
      <c r="BT1571" s="1">
        <f>COUNTIF($BS$10:BS1571,601)</f>
        <v>33</v>
      </c>
      <c r="BU1571" s="1">
        <f t="shared" si="488"/>
        <v>1</v>
      </c>
    </row>
    <row r="1572" spans="2:73">
      <c r="B1572" s="1" t="str">
        <f t="shared" si="484"/>
        <v>SkillDescBrief// 大招</v>
      </c>
      <c r="C1572" s="1" t="str">
        <f t="shared" si="485"/>
        <v>SkillDescDetail// 大招</v>
      </c>
      <c r="D1572" s="7" t="s">
        <v>199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 t="str">
        <f t="shared" si="482"/>
        <v/>
      </c>
      <c r="Z1572" s="10" t="s">
        <v>336</v>
      </c>
      <c r="AA1572" s="10" t="str">
        <f t="shared" si="474"/>
        <v/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  <c r="BI1572" s="10"/>
      <c r="BJ1572" s="10"/>
      <c r="BK1572" s="10"/>
      <c r="BL1572" s="10"/>
      <c r="BM1572" s="10"/>
      <c r="BN1572" s="10"/>
      <c r="BO1572" s="10"/>
      <c r="BP1572" s="10" t="str">
        <f t="shared" si="483"/>
        <v/>
      </c>
      <c r="BQ1572" s="10" t="str">
        <f t="shared" si="493"/>
        <v/>
      </c>
      <c r="BR1572" s="1">
        <f t="shared" si="486"/>
        <v>0</v>
      </c>
      <c r="BS1572" s="1">
        <f t="shared" si="487"/>
        <v>0</v>
      </c>
      <c r="BT1572" s="1">
        <f>COUNTIF($BS$10:BS1572,601)</f>
        <v>33</v>
      </c>
      <c r="BU1572" s="1">
        <f t="shared" si="488"/>
        <v>1</v>
      </c>
    </row>
    <row r="1573" spans="2:73">
      <c r="B1573" s="1" t="str">
        <f t="shared" si="484"/>
        <v>SkillDescBrief4101402</v>
      </c>
      <c r="C1573" s="1" t="str">
        <f t="shared" si="485"/>
        <v>SkillDescDetail410140201</v>
      </c>
      <c r="D1573" s="3">
        <v>410140201</v>
      </c>
      <c r="E1573" s="3">
        <v>4101402</v>
      </c>
      <c r="F1573" s="3">
        <v>1</v>
      </c>
      <c r="G1573" s="3" t="s">
        <v>332</v>
      </c>
      <c r="H1573" s="3">
        <f ca="1">ROUND(_xlfn.XLOOKUP($F1573,$D$1:$D$5,$E$1:$E$5)*OFFSET(H1573,5-$F1573,0)/0.05,0)*0.05</f>
        <v>5.95</v>
      </c>
      <c r="I1573" s="3" t="s">
        <v>333</v>
      </c>
      <c r="J1573" s="3"/>
      <c r="K1573" s="3" t="s">
        <v>334</v>
      </c>
      <c r="L1573" s="3"/>
      <c r="M1573" s="3"/>
      <c r="N1573" s="3"/>
      <c r="O1573" s="3"/>
      <c r="P1573" s="3"/>
      <c r="Q1573" s="3" t="s">
        <v>335</v>
      </c>
      <c r="R1573" s="3"/>
      <c r="S1573" s="3" t="str">
        <f ca="1">IF(H1573="","",$B$2&amp;G1573&amp;$B$2&amp;$B$1&amp;H1573)</f>
        <v>"AtkPower":5.95</v>
      </c>
      <c r="T1573" s="3" t="str">
        <f>IF(J1573="","",$B$2&amp;I1573&amp;$B$2&amp;$B$1&amp;J1573)</f>
        <v/>
      </c>
      <c r="U1573" s="3" t="str">
        <f>IF(L1573="","",$B$2&amp;K1573&amp;$B$2&amp;$B$1&amp;L1573)</f>
        <v/>
      </c>
      <c r="V1573" s="3" t="str">
        <f>IF(N1573="","",$B$2&amp;M1573&amp;$B$2&amp;$B$1&amp;N1573)</f>
        <v/>
      </c>
      <c r="W1573" s="3" t="str">
        <f>IF(P1573="","",$B$2&amp;O1573&amp;$B$2&amp;$B$1&amp;P1573)</f>
        <v/>
      </c>
      <c r="X1573" s="3" t="str">
        <f>IF(R1573="","",$B$2&amp;Q1573&amp;$B$2&amp;$B$1&amp;R1573)</f>
        <v/>
      </c>
      <c r="Y1573" s="3" t="str">
        <f ca="1" t="shared" si="482"/>
        <v>{"AtkPower":5.95}</v>
      </c>
      <c r="Z1573" s="11" t="s">
        <v>767</v>
      </c>
      <c r="AA1573" s="11" t="str">
        <f ca="1" t="shared" si="474"/>
        <v>标记生命最低目标，发射&lt;c=A6EC41&gt;1&lt;/c&gt;发巨大子弹，造成&lt;q=attr_atk&gt;&lt;c=A6EC41&gt;595%&lt;/c&gt;伤害</v>
      </c>
      <c r="AB1573" s="11"/>
      <c r="AC1573" s="11"/>
      <c r="AD1573" s="11"/>
      <c r="AE1573" s="11"/>
      <c r="AF1573" s="11"/>
      <c r="AG1573" s="11"/>
      <c r="AH1573" s="11"/>
      <c r="AI1573" s="11"/>
      <c r="AJ1573" s="11" t="s">
        <v>768</v>
      </c>
      <c r="AK1573" s="11" t="str">
        <f>$B$6</f>
        <v>&lt;c=A6EC41&gt;</v>
      </c>
      <c r="AL1573" s="12">
        <v>1</v>
      </c>
      <c r="AM1573" s="11" t="s">
        <v>298</v>
      </c>
      <c r="AN1573" s="11" t="s">
        <v>769</v>
      </c>
      <c r="AO1573" s="11" t="str">
        <f>$B$8&amp;$B$6</f>
        <v>&lt;q=attr_atk&gt;&lt;c=A6EC41&gt;</v>
      </c>
      <c r="AP1573" s="11" t="str">
        <f ca="1">ROUND($H1573*100,2)&amp;"%"</f>
        <v>595%</v>
      </c>
      <c r="AQ1573" s="11" t="s">
        <v>298</v>
      </c>
      <c r="AR1573" s="11" t="s">
        <v>344</v>
      </c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 t="str">
        <f t="shared" si="483"/>
        <v>标记生命最低目标，发射发巨大子弹</v>
      </c>
      <c r="BQ1573" s="11" t="str">
        <f ca="1" t="shared" si="493"/>
        <v>标记生命最低目标，发射&lt;c=A6EC41&gt;1&lt;/c&gt;发巨大子弹，造成&lt;q=attr_atk&gt;&lt;c=A6EC41&gt;595%&lt;/c&gt;伤害</v>
      </c>
      <c r="BR1573" s="1">
        <f t="shared" si="486"/>
        <v>2</v>
      </c>
      <c r="BS1573" s="1">
        <f t="shared" si="487"/>
        <v>201</v>
      </c>
      <c r="BT1573" s="1">
        <f>COUNTIF($BS$10:BS1573,601)</f>
        <v>33</v>
      </c>
      <c r="BU1573" s="1">
        <f t="shared" si="488"/>
        <v>1</v>
      </c>
    </row>
    <row r="1574" spans="2:73">
      <c r="B1574" s="1" t="str">
        <f t="shared" si="484"/>
        <v>SkillDescBrief4101402</v>
      </c>
      <c r="C1574" s="1" t="str">
        <f t="shared" si="485"/>
        <v>SkillDescDetail410140202</v>
      </c>
      <c r="D1574" s="3">
        <v>410140202</v>
      </c>
      <c r="E1574" s="3">
        <v>4101402</v>
      </c>
      <c r="F1574" s="3">
        <v>2</v>
      </c>
      <c r="G1574" s="3" t="s">
        <v>332</v>
      </c>
      <c r="H1574" s="3">
        <f ca="1">ROUND(_xlfn.XLOOKUP($F1574,$D$1:$D$5,$E$1:$E$5)*OFFSET(H1574,5-$F1574,0)/0.05,0)*0.05</f>
        <v>6.4</v>
      </c>
      <c r="I1574" s="3" t="s">
        <v>333</v>
      </c>
      <c r="J1574" s="3"/>
      <c r="K1574" s="3" t="s">
        <v>334</v>
      </c>
      <c r="L1574" s="3"/>
      <c r="M1574" s="3"/>
      <c r="N1574" s="3"/>
      <c r="O1574" s="3"/>
      <c r="P1574" s="3"/>
      <c r="Q1574" s="3" t="s">
        <v>335</v>
      </c>
      <c r="R1574" s="3"/>
      <c r="S1574" s="3" t="str">
        <f ca="1">IF(H1574="","",$B$2&amp;G1574&amp;$B$2&amp;$B$1&amp;H1574)</f>
        <v>"AtkPower":6.4</v>
      </c>
      <c r="T1574" s="3" t="str">
        <f>IF(J1574="","",$B$2&amp;I1574&amp;$B$2&amp;$B$1&amp;J1574)</f>
        <v/>
      </c>
      <c r="U1574" s="3" t="str">
        <f>IF(L1574="","",$B$2&amp;K1574&amp;$B$2&amp;$B$1&amp;L1574)</f>
        <v/>
      </c>
      <c r="V1574" s="3" t="str">
        <f>IF(N1574="","",$B$2&amp;M1574&amp;$B$2&amp;$B$1&amp;N1574)</f>
        <v/>
      </c>
      <c r="W1574" s="3" t="str">
        <f>IF(P1574="","",$B$2&amp;O1574&amp;$B$2&amp;$B$1&amp;P1574)</f>
        <v/>
      </c>
      <c r="X1574" s="3" t="str">
        <f>IF(R1574="","",$B$2&amp;Q1574&amp;$B$2&amp;$B$1&amp;R1574)</f>
        <v/>
      </c>
      <c r="Y1574" s="3" t="str">
        <f ca="1" t="shared" si="482"/>
        <v>{"AtkPower":6.4}</v>
      </c>
      <c r="Z1574" s="11" t="s">
        <v>767</v>
      </c>
      <c r="AA1574" s="11" t="str">
        <f ca="1" t="shared" si="474"/>
        <v>2级：造成的伤害提升&lt;q=attr_atk&gt;&lt;c=A6EC41&gt;640%&lt;/c&gt;</v>
      </c>
      <c r="AB1574" s="11"/>
      <c r="AC1574" s="11"/>
      <c r="AD1574" s="11">
        <v>2</v>
      </c>
      <c r="AE1574" s="11"/>
      <c r="AF1574" s="11" t="s">
        <v>345</v>
      </c>
      <c r="AG1574" s="11"/>
      <c r="AH1574" s="11"/>
      <c r="AI1574" s="11"/>
      <c r="AJ1574" s="11" t="s">
        <v>302</v>
      </c>
      <c r="AK1574" s="11" t="str">
        <f t="shared" ref="AK1574:AK1577" si="494">$B$8&amp;$B$6</f>
        <v>&lt;q=attr_atk&gt;&lt;c=A6EC41&gt;</v>
      </c>
      <c r="AL1574" s="11" t="str">
        <f ca="1" t="shared" ref="AL1574:AL1577" si="495">ROUND($H1574*100,2)&amp;"%"</f>
        <v>640%</v>
      </c>
      <c r="AM1574" s="11" t="s">
        <v>298</v>
      </c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 t="str">
        <f t="shared" si="483"/>
        <v>标记生命最低目标，发射发巨大子弹</v>
      </c>
      <c r="BQ1574" s="11" t="str">
        <f ca="1" t="shared" si="493"/>
        <v>2级：造成的伤害提升&lt;q=attr_atk&gt;&lt;c=A6EC41&gt;640%&lt;/c&gt;</v>
      </c>
      <c r="BR1574" s="1">
        <f t="shared" si="486"/>
        <v>2</v>
      </c>
      <c r="BS1574" s="1">
        <f t="shared" si="487"/>
        <v>202</v>
      </c>
      <c r="BT1574" s="1">
        <f>COUNTIF($BS$10:BS1574,601)</f>
        <v>33</v>
      </c>
      <c r="BU1574" s="1">
        <f t="shared" si="488"/>
        <v>1</v>
      </c>
    </row>
    <row r="1575" spans="2:73">
      <c r="B1575" s="1" t="str">
        <f t="shared" si="484"/>
        <v>SkillDescBrief4101402</v>
      </c>
      <c r="C1575" s="1" t="str">
        <f t="shared" si="485"/>
        <v>SkillDescDetail410140203</v>
      </c>
      <c r="D1575" s="3">
        <v>410140203</v>
      </c>
      <c r="E1575" s="3">
        <v>4101402</v>
      </c>
      <c r="F1575" s="3">
        <v>3</v>
      </c>
      <c r="G1575" s="3" t="s">
        <v>332</v>
      </c>
      <c r="H1575" s="3">
        <f ca="1">ROUND(_xlfn.XLOOKUP($F1575,$D$1:$D$5,$E$1:$E$5)*OFFSET(H1575,5-$F1575,0)/0.05,0)*0.05</f>
        <v>6.8</v>
      </c>
      <c r="I1575" s="3" t="s">
        <v>333</v>
      </c>
      <c r="J1575" s="3"/>
      <c r="K1575" s="3" t="s">
        <v>334</v>
      </c>
      <c r="L1575" s="3"/>
      <c r="M1575" s="3"/>
      <c r="N1575" s="3"/>
      <c r="O1575" s="3"/>
      <c r="P1575" s="3"/>
      <c r="Q1575" s="3" t="s">
        <v>335</v>
      </c>
      <c r="R1575" s="3"/>
      <c r="S1575" s="3" t="str">
        <f ca="1">IF(H1575="","",$B$2&amp;G1575&amp;$B$2&amp;$B$1&amp;H1575)</f>
        <v>"AtkPower":6.8</v>
      </c>
      <c r="T1575" s="3" t="str">
        <f>IF(J1575="","",$B$2&amp;I1575&amp;$B$2&amp;$B$1&amp;J1575)</f>
        <v/>
      </c>
      <c r="U1575" s="3" t="str">
        <f>IF(L1575="","",$B$2&amp;K1575&amp;$B$2&amp;$B$1&amp;L1575)</f>
        <v/>
      </c>
      <c r="V1575" s="3" t="str">
        <f>IF(N1575="","",$B$2&amp;M1575&amp;$B$2&amp;$B$1&amp;N1575)</f>
        <v/>
      </c>
      <c r="W1575" s="3" t="str">
        <f>IF(P1575="","",$B$2&amp;O1575&amp;$B$2&amp;$B$1&amp;P1575)</f>
        <v/>
      </c>
      <c r="X1575" s="3" t="str">
        <f>IF(R1575="","",$B$2&amp;Q1575&amp;$B$2&amp;$B$1&amp;R1575)</f>
        <v/>
      </c>
      <c r="Y1575" s="3" t="str">
        <f ca="1" t="shared" si="482"/>
        <v>{"AtkPower":6.8}</v>
      </c>
      <c r="Z1575" s="11" t="s">
        <v>767</v>
      </c>
      <c r="AA1575" s="11" t="str">
        <f ca="1" t="shared" si="474"/>
        <v>3级：造成的伤害提升&lt;q=attr_atk&gt;&lt;c=A6EC41&gt;680%&lt;/c&gt;</v>
      </c>
      <c r="AB1575" s="11"/>
      <c r="AC1575" s="11"/>
      <c r="AD1575" s="11">
        <v>3</v>
      </c>
      <c r="AE1575" s="11"/>
      <c r="AF1575" s="11" t="s">
        <v>345</v>
      </c>
      <c r="AG1575" s="11"/>
      <c r="AH1575" s="11"/>
      <c r="AI1575" s="11"/>
      <c r="AJ1575" s="11" t="s">
        <v>302</v>
      </c>
      <c r="AK1575" s="11" t="str">
        <f t="shared" si="494"/>
        <v>&lt;q=attr_atk&gt;&lt;c=A6EC41&gt;</v>
      </c>
      <c r="AL1575" s="11" t="str">
        <f ca="1" t="shared" si="495"/>
        <v>680%</v>
      </c>
      <c r="AM1575" s="11" t="s">
        <v>298</v>
      </c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 t="str">
        <f t="shared" si="483"/>
        <v>标记生命最低目标，发射发巨大子弹</v>
      </c>
      <c r="BQ1575" s="11" t="str">
        <f ca="1" t="shared" si="493"/>
        <v>3级：造成的伤害提升&lt;q=attr_atk&gt;&lt;c=A6EC41&gt;680%&lt;/c&gt;</v>
      </c>
      <c r="BR1575" s="1">
        <f t="shared" si="486"/>
        <v>2</v>
      </c>
      <c r="BS1575" s="1">
        <f t="shared" si="487"/>
        <v>203</v>
      </c>
      <c r="BT1575" s="1">
        <f>COUNTIF($BS$10:BS1575,601)</f>
        <v>33</v>
      </c>
      <c r="BU1575" s="1">
        <f t="shared" si="488"/>
        <v>1</v>
      </c>
    </row>
    <row r="1576" spans="2:73">
      <c r="B1576" s="1" t="str">
        <f t="shared" si="484"/>
        <v>SkillDescBrief4101402</v>
      </c>
      <c r="C1576" s="1" t="str">
        <f t="shared" si="485"/>
        <v>SkillDescDetail410140204</v>
      </c>
      <c r="D1576" s="3">
        <v>410140204</v>
      </c>
      <c r="E1576" s="3">
        <v>4101402</v>
      </c>
      <c r="F1576" s="3">
        <v>4</v>
      </c>
      <c r="G1576" s="3" t="s">
        <v>332</v>
      </c>
      <c r="H1576" s="3">
        <f ca="1">ROUND(_xlfn.XLOOKUP($F1576,$D$1:$D$5,$E$1:$E$5)*OFFSET(H1576,5-$F1576,0)/0.05,0)*0.05</f>
        <v>7.65</v>
      </c>
      <c r="I1576" s="3" t="s">
        <v>333</v>
      </c>
      <c r="J1576" s="3"/>
      <c r="K1576" s="3" t="s">
        <v>334</v>
      </c>
      <c r="L1576" s="3"/>
      <c r="M1576" s="3"/>
      <c r="N1576" s="3"/>
      <c r="O1576" s="3"/>
      <c r="P1576" s="3"/>
      <c r="Q1576" s="3" t="s">
        <v>335</v>
      </c>
      <c r="R1576" s="3"/>
      <c r="S1576" s="3" t="str">
        <f ca="1">IF(H1576="","",$B$2&amp;G1576&amp;$B$2&amp;$B$1&amp;H1576)</f>
        <v>"AtkPower":7.65</v>
      </c>
      <c r="T1576" s="3" t="str">
        <f>IF(J1576="","",$B$2&amp;I1576&amp;$B$2&amp;$B$1&amp;J1576)</f>
        <v/>
      </c>
      <c r="U1576" s="3" t="str">
        <f>IF(L1576="","",$B$2&amp;K1576&amp;$B$2&amp;$B$1&amp;L1576)</f>
        <v/>
      </c>
      <c r="V1576" s="3" t="str">
        <f>IF(N1576="","",$B$2&amp;M1576&amp;$B$2&amp;$B$1&amp;N1576)</f>
        <v/>
      </c>
      <c r="W1576" s="3" t="str">
        <f>IF(P1576="","",$B$2&amp;O1576&amp;$B$2&amp;$B$1&amp;P1576)</f>
        <v/>
      </c>
      <c r="X1576" s="3" t="str">
        <f>IF(R1576="","",$B$2&amp;Q1576&amp;$B$2&amp;$B$1&amp;R1576)</f>
        <v/>
      </c>
      <c r="Y1576" s="3" t="str">
        <f ca="1" t="shared" si="482"/>
        <v>{"AtkPower":7.65}</v>
      </c>
      <c r="Z1576" s="11" t="s">
        <v>767</v>
      </c>
      <c r="AA1576" s="11" t="str">
        <f ca="1" t="shared" ref="AA1576:AA1639" si="496">_xlfn.TEXTJOIN("",1,AB1576:BO1576)</f>
        <v>4级：造成的伤害提升&lt;q=attr_atk&gt;&lt;c=A6EC41&gt;765%&lt;/c&gt;</v>
      </c>
      <c r="AB1576" s="11"/>
      <c r="AC1576" s="11"/>
      <c r="AD1576" s="11">
        <v>4</v>
      </c>
      <c r="AE1576" s="11"/>
      <c r="AF1576" s="11" t="s">
        <v>345</v>
      </c>
      <c r="AG1576" s="11"/>
      <c r="AH1576" s="11"/>
      <c r="AI1576" s="11"/>
      <c r="AJ1576" s="11" t="s">
        <v>302</v>
      </c>
      <c r="AK1576" s="11" t="str">
        <f t="shared" si="494"/>
        <v>&lt;q=attr_atk&gt;&lt;c=A6EC41&gt;</v>
      </c>
      <c r="AL1576" s="11" t="str">
        <f ca="1" t="shared" si="495"/>
        <v>765%</v>
      </c>
      <c r="AM1576" s="11" t="s">
        <v>298</v>
      </c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 t="str">
        <f t="shared" si="483"/>
        <v>标记生命最低目标，发射发巨大子弹</v>
      </c>
      <c r="BQ1576" s="11" t="str">
        <f ca="1" t="shared" si="493"/>
        <v>4级：造成的伤害提升&lt;q=attr_atk&gt;&lt;c=A6EC41&gt;765%&lt;/c&gt;</v>
      </c>
      <c r="BR1576" s="1">
        <f t="shared" si="486"/>
        <v>2</v>
      </c>
      <c r="BS1576" s="1">
        <f t="shared" si="487"/>
        <v>204</v>
      </c>
      <c r="BT1576" s="1">
        <f>COUNTIF($BS$10:BS1576,601)</f>
        <v>33</v>
      </c>
      <c r="BU1576" s="1">
        <f t="shared" si="488"/>
        <v>1</v>
      </c>
    </row>
    <row r="1577" spans="2:73">
      <c r="B1577" s="1" t="str">
        <f t="shared" si="484"/>
        <v>SkillDescBrief4101402</v>
      </c>
      <c r="C1577" s="1" t="str">
        <f t="shared" si="485"/>
        <v>SkillDescDetail410140205</v>
      </c>
      <c r="D1577" s="3">
        <v>410140205</v>
      </c>
      <c r="E1577" s="3">
        <v>4101402</v>
      </c>
      <c r="F1577" s="3">
        <v>5</v>
      </c>
      <c r="G1577" s="3" t="s">
        <v>332</v>
      </c>
      <c r="H1577" s="3">
        <v>8.5</v>
      </c>
      <c r="I1577" s="3" t="s">
        <v>333</v>
      </c>
      <c r="J1577" s="3"/>
      <c r="K1577" s="3" t="s">
        <v>334</v>
      </c>
      <c r="L1577" s="3"/>
      <c r="M1577" s="3"/>
      <c r="N1577" s="3"/>
      <c r="O1577" s="3"/>
      <c r="P1577" s="3"/>
      <c r="Q1577" s="3" t="s">
        <v>335</v>
      </c>
      <c r="R1577" s="3"/>
      <c r="S1577" s="3" t="str">
        <f>IF(H1577="","",$B$2&amp;G1577&amp;$B$2&amp;$B$1&amp;H1577)</f>
        <v>"AtkPower":8.5</v>
      </c>
      <c r="T1577" s="3" t="str">
        <f>IF(J1577="","",$B$2&amp;I1577&amp;$B$2&amp;$B$1&amp;J1577)</f>
        <v/>
      </c>
      <c r="U1577" s="3" t="str">
        <f>IF(L1577="","",$B$2&amp;K1577&amp;$B$2&amp;$B$1&amp;L1577)</f>
        <v/>
      </c>
      <c r="V1577" s="3" t="str">
        <f>IF(N1577="","",$B$2&amp;M1577&amp;$B$2&amp;$B$1&amp;N1577)</f>
        <v/>
      </c>
      <c r="W1577" s="3" t="str">
        <f>IF(P1577="","",$B$2&amp;O1577&amp;$B$2&amp;$B$1&amp;P1577)</f>
        <v/>
      </c>
      <c r="X1577" s="3" t="str">
        <f>IF(R1577="","",$B$2&amp;Q1577&amp;$B$2&amp;$B$1&amp;R1577)</f>
        <v/>
      </c>
      <c r="Y1577" s="3" t="str">
        <f t="shared" si="482"/>
        <v>{"AtkPower":8.5}</v>
      </c>
      <c r="Z1577" s="11" t="s">
        <v>767</v>
      </c>
      <c r="AA1577" s="11" t="str">
        <f t="shared" si="496"/>
        <v>5级：造成的伤害提升&lt;q=attr_atk&gt;&lt;c=A6EC41&gt;850%&lt;/c&gt;</v>
      </c>
      <c r="AB1577" s="11"/>
      <c r="AC1577" s="11"/>
      <c r="AD1577" s="11">
        <v>5</v>
      </c>
      <c r="AE1577" s="11"/>
      <c r="AF1577" s="11" t="s">
        <v>345</v>
      </c>
      <c r="AG1577" s="11"/>
      <c r="AH1577" s="11"/>
      <c r="AI1577" s="11"/>
      <c r="AJ1577" s="11" t="s">
        <v>302</v>
      </c>
      <c r="AK1577" s="11" t="str">
        <f t="shared" si="494"/>
        <v>&lt;q=attr_atk&gt;&lt;c=A6EC41&gt;</v>
      </c>
      <c r="AL1577" s="11" t="str">
        <f t="shared" si="495"/>
        <v>850%</v>
      </c>
      <c r="AM1577" s="11" t="s">
        <v>298</v>
      </c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 t="str">
        <f t="shared" si="483"/>
        <v>标记生命最低目标，发射发巨大子弹</v>
      </c>
      <c r="BQ1577" s="11" t="str">
        <f t="shared" si="493"/>
        <v>5级：造成的伤害提升&lt;q=attr_atk&gt;&lt;c=A6EC41&gt;850%&lt;/c&gt;</v>
      </c>
      <c r="BR1577" s="1">
        <f t="shared" si="486"/>
        <v>2</v>
      </c>
      <c r="BS1577" s="1">
        <f t="shared" si="487"/>
        <v>205</v>
      </c>
      <c r="BT1577" s="1">
        <f>COUNTIF($BS$10:BS1577,601)</f>
        <v>33</v>
      </c>
      <c r="BU1577" s="1">
        <f t="shared" si="488"/>
        <v>1</v>
      </c>
    </row>
    <row r="1578" spans="2:73">
      <c r="B1578" s="1" t="str">
        <f t="shared" si="484"/>
        <v>SkillDescBrief// 经营被动</v>
      </c>
      <c r="C1578" s="1" t="str">
        <f t="shared" si="485"/>
        <v>SkillDescDetail// 经营被动</v>
      </c>
      <c r="D1578" s="7" t="s">
        <v>71</v>
      </c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 t="str">
        <f t="shared" si="482"/>
        <v/>
      </c>
      <c r="Z1578" s="10" t="s">
        <v>336</v>
      </c>
      <c r="AA1578" s="10" t="str">
        <f t="shared" si="496"/>
        <v/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  <c r="BI1578" s="10"/>
      <c r="BJ1578" s="10"/>
      <c r="BK1578" s="10"/>
      <c r="BL1578" s="10"/>
      <c r="BM1578" s="10"/>
      <c r="BN1578" s="10"/>
      <c r="BO1578" s="10"/>
      <c r="BP1578" s="10" t="str">
        <f t="shared" si="483"/>
        <v/>
      </c>
      <c r="BQ1578" s="10" t="str">
        <f t="shared" si="493"/>
        <v/>
      </c>
      <c r="BR1578" s="1">
        <f t="shared" si="486"/>
        <v>0</v>
      </c>
      <c r="BS1578" s="1">
        <f t="shared" si="487"/>
        <v>0</v>
      </c>
      <c r="BT1578" s="1">
        <f>COUNTIF($BS$10:BS1578,601)</f>
        <v>33</v>
      </c>
      <c r="BU1578" s="1">
        <f t="shared" si="488"/>
        <v>1</v>
      </c>
    </row>
    <row r="1579" spans="2:73">
      <c r="B1579" s="1" t="str">
        <f t="shared" si="484"/>
        <v>SkillDescBrief4101403</v>
      </c>
      <c r="C1579" s="1" t="str">
        <f t="shared" si="485"/>
        <v>SkillDescDetail410140301</v>
      </c>
      <c r="D1579" s="3">
        <v>410140301</v>
      </c>
      <c r="E1579" s="3">
        <v>4101403</v>
      </c>
      <c r="F1579" s="3">
        <v>1</v>
      </c>
      <c r="G1579" s="3" t="s">
        <v>332</v>
      </c>
      <c r="H1579" s="3"/>
      <c r="I1579" s="3" t="s">
        <v>333</v>
      </c>
      <c r="J1579" s="3"/>
      <c r="K1579" s="3" t="s">
        <v>334</v>
      </c>
      <c r="L1579" s="3"/>
      <c r="M1579" s="3"/>
      <c r="N1579" s="3"/>
      <c r="O1579" s="3"/>
      <c r="P1579" s="3"/>
      <c r="Q1579" s="3" t="s">
        <v>335</v>
      </c>
      <c r="R1579" s="3"/>
      <c r="S1579" s="3" t="str">
        <f>IF(H1579="","",$B$2&amp;G1579&amp;$B$2&amp;$B$1&amp;H1579)</f>
        <v/>
      </c>
      <c r="T1579" s="3" t="str">
        <f>IF(J1579="","",$B$2&amp;I1579&amp;$B$2&amp;$B$1&amp;J1579)</f>
        <v/>
      </c>
      <c r="U1579" s="3" t="str">
        <f>IF(L1579="","",$B$2&amp;K1579&amp;$B$2&amp;$B$1&amp;L1579)</f>
        <v/>
      </c>
      <c r="V1579" s="3" t="str">
        <f>IF(N1579="","",$B$2&amp;M1579&amp;$B$2&amp;$B$1&amp;N1579)</f>
        <v/>
      </c>
      <c r="W1579" s="3" t="str">
        <f>IF(P1579="","",$B$2&amp;O1579&amp;$B$2&amp;$B$1&amp;P1579)</f>
        <v/>
      </c>
      <c r="X1579" s="3" t="str">
        <f>IF(R1579="","",$B$2&amp;Q1579&amp;$B$2&amp;$B$1&amp;R1579)</f>
        <v/>
      </c>
      <c r="Y1579" s="3" t="str">
        <f t="shared" si="482"/>
        <v>{}</v>
      </c>
      <c r="Z1579" s="11" t="s">
        <v>358</v>
      </c>
      <c r="AA1579" s="11" t="str">
        <f t="shared" si="496"/>
        <v>放置在产业中时，产业收入提高&lt;c=A6EC41&gt;2&lt;/c&gt;倍，产业升级消耗减少&lt;c=A6EC41&gt;2&lt;/c&gt;倍</v>
      </c>
      <c r="AB1579" s="11"/>
      <c r="AC1579" s="11"/>
      <c r="AD1579" s="11"/>
      <c r="AE1579" s="11"/>
      <c r="AF1579" s="11"/>
      <c r="AG1579" s="11"/>
      <c r="AH1579" s="11"/>
      <c r="AI1579" s="11"/>
      <c r="AJ1579" s="11" t="s">
        <v>359</v>
      </c>
      <c r="AK1579" s="11" t="str">
        <f t="shared" ref="AK1579:AK1583" si="497">$B$6</f>
        <v>&lt;c=A6EC41&gt;</v>
      </c>
      <c r="AL1579" s="11">
        <v>2</v>
      </c>
      <c r="AM1579" s="11" t="s">
        <v>298</v>
      </c>
      <c r="AN1579" s="11" t="s">
        <v>360</v>
      </c>
      <c r="AO1579" s="11" t="s">
        <v>304</v>
      </c>
      <c r="AP1579" s="11">
        <v>2</v>
      </c>
      <c r="AQ1579" s="11" t="s">
        <v>298</v>
      </c>
      <c r="AR1579" s="11" t="s">
        <v>361</v>
      </c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 t="str">
        <f t="shared" si="483"/>
        <v>使产业收入提高，升级消耗减少</v>
      </c>
      <c r="BQ1579" s="11" t="str">
        <f t="shared" si="493"/>
        <v>放置在产业中时，产业收入提高&lt;c=A6EC41&gt;2&lt;/c&gt;倍，产业升级消耗减少&lt;c=A6EC41&gt;2&lt;/c&gt;倍</v>
      </c>
      <c r="BR1579" s="1">
        <f t="shared" si="486"/>
        <v>3</v>
      </c>
      <c r="BS1579" s="1">
        <f t="shared" si="487"/>
        <v>301</v>
      </c>
      <c r="BT1579" s="1">
        <f>COUNTIF($BS$10:BS1579,601)</f>
        <v>33</v>
      </c>
      <c r="BU1579" s="1">
        <f t="shared" si="488"/>
        <v>1</v>
      </c>
    </row>
    <row r="1580" spans="2:73">
      <c r="B1580" s="1" t="str">
        <f t="shared" si="484"/>
        <v>SkillDescBrief4101403</v>
      </c>
      <c r="C1580" s="1" t="str">
        <f t="shared" si="485"/>
        <v>SkillDescDetail410140302</v>
      </c>
      <c r="D1580" s="3">
        <v>410140302</v>
      </c>
      <c r="E1580" s="3">
        <v>4101403</v>
      </c>
      <c r="F1580" s="3">
        <v>2</v>
      </c>
      <c r="G1580" s="3" t="s">
        <v>332</v>
      </c>
      <c r="H1580" s="3"/>
      <c r="I1580" s="3" t="s">
        <v>333</v>
      </c>
      <c r="J1580" s="3"/>
      <c r="K1580" s="3" t="s">
        <v>334</v>
      </c>
      <c r="L1580" s="3"/>
      <c r="M1580" s="3"/>
      <c r="N1580" s="3"/>
      <c r="O1580" s="3"/>
      <c r="P1580" s="3"/>
      <c r="Q1580" s="3" t="s">
        <v>335</v>
      </c>
      <c r="R1580" s="3"/>
      <c r="S1580" s="3" t="str">
        <f>IF(H1580="","",$B$2&amp;G1580&amp;$B$2&amp;$B$1&amp;H1580)</f>
        <v/>
      </c>
      <c r="T1580" s="3" t="str">
        <f>IF(J1580="","",$B$2&amp;I1580&amp;$B$2&amp;$B$1&amp;J1580)</f>
        <v/>
      </c>
      <c r="U1580" s="3" t="str">
        <f>IF(L1580="","",$B$2&amp;K1580&amp;$B$2&amp;$B$1&amp;L1580)</f>
        <v/>
      </c>
      <c r="V1580" s="3" t="str">
        <f>IF(N1580="","",$B$2&amp;M1580&amp;$B$2&amp;$B$1&amp;N1580)</f>
        <v/>
      </c>
      <c r="W1580" s="3" t="str">
        <f>IF(P1580="","",$B$2&amp;O1580&amp;$B$2&amp;$B$1&amp;P1580)</f>
        <v/>
      </c>
      <c r="X1580" s="3" t="str">
        <f>IF(R1580="","",$B$2&amp;Q1580&amp;$B$2&amp;$B$1&amp;R1580)</f>
        <v/>
      </c>
      <c r="Y1580" s="3" t="str">
        <f t="shared" si="482"/>
        <v>{}</v>
      </c>
      <c r="Z1580" s="11" t="s">
        <v>358</v>
      </c>
      <c r="AA1580" s="11" t="str">
        <f t="shared" si="496"/>
        <v>2级：放置在产业中时，产业收入提高&lt;c=A6EC41&gt;8&lt;/c&gt;倍，产业升级消耗减少&lt;c=A6EC41&gt;8&lt;/c&gt;倍</v>
      </c>
      <c r="AB1580" s="11"/>
      <c r="AC1580" s="11"/>
      <c r="AD1580" s="11">
        <v>2</v>
      </c>
      <c r="AE1580" s="11"/>
      <c r="AF1580" s="11" t="s">
        <v>345</v>
      </c>
      <c r="AG1580" s="11"/>
      <c r="AH1580" s="11"/>
      <c r="AI1580" s="11"/>
      <c r="AJ1580" s="11" t="s">
        <v>359</v>
      </c>
      <c r="AK1580" s="11" t="str">
        <f t="shared" si="497"/>
        <v>&lt;c=A6EC41&gt;</v>
      </c>
      <c r="AL1580" s="11">
        <f>AL1579*4</f>
        <v>8</v>
      </c>
      <c r="AM1580" s="11" t="s">
        <v>298</v>
      </c>
      <c r="AN1580" s="11" t="s">
        <v>360</v>
      </c>
      <c r="AO1580" s="11" t="s">
        <v>304</v>
      </c>
      <c r="AP1580" s="11">
        <f>AP1579*4</f>
        <v>8</v>
      </c>
      <c r="AQ1580" s="11" t="s">
        <v>298</v>
      </c>
      <c r="AR1580" s="11" t="s">
        <v>361</v>
      </c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 t="str">
        <f t="shared" si="483"/>
        <v>使产业收入提高，升级消耗减少</v>
      </c>
      <c r="BQ1580" s="11" t="str">
        <f t="shared" si="493"/>
        <v>2级：放置在产业中时，产业收入提高&lt;c=A6EC41&gt;8&lt;/c&gt;倍，产业升级消耗减少&lt;c=A6EC41&gt;8&lt;/c&gt;倍</v>
      </c>
      <c r="BR1580" s="1">
        <f t="shared" si="486"/>
        <v>3</v>
      </c>
      <c r="BS1580" s="1">
        <f t="shared" si="487"/>
        <v>302</v>
      </c>
      <c r="BT1580" s="1">
        <f>COUNTIF($BS$10:BS1580,601)</f>
        <v>33</v>
      </c>
      <c r="BU1580" s="1">
        <f t="shared" si="488"/>
        <v>1</v>
      </c>
    </row>
    <row r="1581" spans="2:73">
      <c r="B1581" s="1" t="str">
        <f t="shared" si="484"/>
        <v>SkillDescBrief4101403</v>
      </c>
      <c r="C1581" s="1" t="str">
        <f t="shared" si="485"/>
        <v>SkillDescDetail410140303</v>
      </c>
      <c r="D1581" s="3">
        <v>410140303</v>
      </c>
      <c r="E1581" s="3">
        <v>4101403</v>
      </c>
      <c r="F1581" s="3">
        <v>3</v>
      </c>
      <c r="G1581" s="3" t="s">
        <v>332</v>
      </c>
      <c r="H1581" s="3"/>
      <c r="I1581" s="3" t="s">
        <v>333</v>
      </c>
      <c r="J1581" s="3"/>
      <c r="K1581" s="3" t="s">
        <v>334</v>
      </c>
      <c r="L1581" s="3"/>
      <c r="M1581" s="3"/>
      <c r="N1581" s="3"/>
      <c r="O1581" s="3"/>
      <c r="P1581" s="3"/>
      <c r="Q1581" s="3" t="s">
        <v>335</v>
      </c>
      <c r="R1581" s="3"/>
      <c r="S1581" s="3" t="str">
        <f>IF(H1581="","",$B$2&amp;G1581&amp;$B$2&amp;$B$1&amp;H1581)</f>
        <v/>
      </c>
      <c r="T1581" s="3" t="str">
        <f>IF(J1581="","",$B$2&amp;I1581&amp;$B$2&amp;$B$1&amp;J1581)</f>
        <v/>
      </c>
      <c r="U1581" s="3" t="str">
        <f>IF(L1581="","",$B$2&amp;K1581&amp;$B$2&amp;$B$1&amp;L1581)</f>
        <v/>
      </c>
      <c r="V1581" s="3" t="str">
        <f>IF(N1581="","",$B$2&amp;M1581&amp;$B$2&amp;$B$1&amp;N1581)</f>
        <v/>
      </c>
      <c r="W1581" s="3" t="str">
        <f>IF(P1581="","",$B$2&amp;O1581&amp;$B$2&amp;$B$1&amp;P1581)</f>
        <v/>
      </c>
      <c r="X1581" s="3" t="str">
        <f>IF(R1581="","",$B$2&amp;Q1581&amp;$B$2&amp;$B$1&amp;R1581)</f>
        <v/>
      </c>
      <c r="Y1581" s="3" t="str">
        <f t="shared" si="482"/>
        <v>{}</v>
      </c>
      <c r="Z1581" s="11" t="s">
        <v>358</v>
      </c>
      <c r="AA1581" s="11" t="str">
        <f t="shared" si="496"/>
        <v>3级：放置在产业中时，产业收入提高&lt;c=A6EC41&gt;32&lt;/c&gt;倍，产业升级消耗减少&lt;c=A6EC41&gt;32&lt;/c&gt;倍</v>
      </c>
      <c r="AB1581" s="11"/>
      <c r="AC1581" s="11"/>
      <c r="AD1581" s="11">
        <v>3</v>
      </c>
      <c r="AE1581" s="11"/>
      <c r="AF1581" s="11" t="s">
        <v>345</v>
      </c>
      <c r="AG1581" s="11"/>
      <c r="AH1581" s="11"/>
      <c r="AI1581" s="11"/>
      <c r="AJ1581" s="11" t="s">
        <v>359</v>
      </c>
      <c r="AK1581" s="11" t="str">
        <f t="shared" si="497"/>
        <v>&lt;c=A6EC41&gt;</v>
      </c>
      <c r="AL1581" s="11">
        <f>AL1580*4</f>
        <v>32</v>
      </c>
      <c r="AM1581" s="11" t="s">
        <v>298</v>
      </c>
      <c r="AN1581" s="11" t="s">
        <v>360</v>
      </c>
      <c r="AO1581" s="11" t="s">
        <v>304</v>
      </c>
      <c r="AP1581" s="11">
        <f>AP1580*4</f>
        <v>32</v>
      </c>
      <c r="AQ1581" s="11" t="s">
        <v>298</v>
      </c>
      <c r="AR1581" s="11" t="s">
        <v>361</v>
      </c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 t="str">
        <f t="shared" si="483"/>
        <v>使产业收入提高，升级消耗减少</v>
      </c>
      <c r="BQ1581" s="11" t="str">
        <f t="shared" si="493"/>
        <v>3级：放置在产业中时，产业收入提高&lt;c=A6EC41&gt;32&lt;/c&gt;倍，产业升级消耗减少&lt;c=A6EC41&gt;32&lt;/c&gt;倍</v>
      </c>
      <c r="BR1581" s="1">
        <f t="shared" si="486"/>
        <v>3</v>
      </c>
      <c r="BS1581" s="1">
        <f t="shared" si="487"/>
        <v>303</v>
      </c>
      <c r="BT1581" s="1">
        <f>COUNTIF($BS$10:BS1581,601)</f>
        <v>33</v>
      </c>
      <c r="BU1581" s="1">
        <f t="shared" si="488"/>
        <v>1</v>
      </c>
    </row>
    <row r="1582" spans="2:73">
      <c r="B1582" s="1" t="str">
        <f t="shared" si="484"/>
        <v>SkillDescBrief4101403</v>
      </c>
      <c r="C1582" s="1" t="str">
        <f t="shared" si="485"/>
        <v>SkillDescDetail410140304</v>
      </c>
      <c r="D1582" s="3">
        <v>410140304</v>
      </c>
      <c r="E1582" s="3">
        <v>4101403</v>
      </c>
      <c r="F1582" s="3">
        <v>4</v>
      </c>
      <c r="G1582" s="3" t="s">
        <v>332</v>
      </c>
      <c r="H1582" s="3"/>
      <c r="I1582" s="3" t="s">
        <v>333</v>
      </c>
      <c r="J1582" s="3"/>
      <c r="K1582" s="3" t="s">
        <v>334</v>
      </c>
      <c r="L1582" s="3"/>
      <c r="M1582" s="3"/>
      <c r="N1582" s="3"/>
      <c r="O1582" s="3"/>
      <c r="P1582" s="3"/>
      <c r="Q1582" s="3" t="s">
        <v>335</v>
      </c>
      <c r="R1582" s="3"/>
      <c r="S1582" s="3" t="str">
        <f>IF(H1582="","",$B$2&amp;G1582&amp;$B$2&amp;$B$1&amp;H1582)</f>
        <v/>
      </c>
      <c r="T1582" s="3" t="str">
        <f>IF(J1582="","",$B$2&amp;I1582&amp;$B$2&amp;$B$1&amp;J1582)</f>
        <v/>
      </c>
      <c r="U1582" s="3" t="str">
        <f>IF(L1582="","",$B$2&amp;K1582&amp;$B$2&amp;$B$1&amp;L1582)</f>
        <v/>
      </c>
      <c r="V1582" s="3" t="str">
        <f>IF(N1582="","",$B$2&amp;M1582&amp;$B$2&amp;$B$1&amp;N1582)</f>
        <v/>
      </c>
      <c r="W1582" s="3" t="str">
        <f>IF(P1582="","",$B$2&amp;O1582&amp;$B$2&amp;$B$1&amp;P1582)</f>
        <v/>
      </c>
      <c r="X1582" s="3" t="str">
        <f>IF(R1582="","",$B$2&amp;Q1582&amp;$B$2&amp;$B$1&amp;R1582)</f>
        <v/>
      </c>
      <c r="Y1582" s="3" t="str">
        <f t="shared" si="482"/>
        <v>{}</v>
      </c>
      <c r="Z1582" s="11" t="s">
        <v>358</v>
      </c>
      <c r="AA1582" s="11" t="str">
        <f t="shared" si="496"/>
        <v>4级：放置在产业中时，产业收入提高&lt;c=A6EC41&gt;64&lt;/c&gt;倍，产业升级消耗减少&lt;c=A6EC41&gt;64&lt;/c&gt;倍</v>
      </c>
      <c r="AB1582" s="11"/>
      <c r="AC1582" s="11"/>
      <c r="AD1582" s="11">
        <v>4</v>
      </c>
      <c r="AE1582" s="11"/>
      <c r="AF1582" s="11" t="s">
        <v>345</v>
      </c>
      <c r="AG1582" s="11"/>
      <c r="AH1582" s="11"/>
      <c r="AI1582" s="11"/>
      <c r="AJ1582" s="11" t="s">
        <v>359</v>
      </c>
      <c r="AK1582" s="11" t="str">
        <f t="shared" si="497"/>
        <v>&lt;c=A6EC41&gt;</v>
      </c>
      <c r="AL1582" s="11">
        <v>64</v>
      </c>
      <c r="AM1582" s="11" t="s">
        <v>298</v>
      </c>
      <c r="AN1582" s="11" t="s">
        <v>360</v>
      </c>
      <c r="AO1582" s="11" t="s">
        <v>304</v>
      </c>
      <c r="AP1582" s="11">
        <v>64</v>
      </c>
      <c r="AQ1582" s="11" t="s">
        <v>298</v>
      </c>
      <c r="AR1582" s="11" t="s">
        <v>361</v>
      </c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 t="str">
        <f t="shared" si="483"/>
        <v>使产业收入提高，升级消耗减少</v>
      </c>
      <c r="BQ1582" s="11" t="str">
        <f t="shared" si="493"/>
        <v>4级：放置在产业中时，产业收入提高&lt;c=A6EC41&gt;64&lt;/c&gt;倍，产业升级消耗减少&lt;c=A6EC41&gt;64&lt;/c&gt;倍</v>
      </c>
      <c r="BR1582" s="1">
        <f t="shared" si="486"/>
        <v>3</v>
      </c>
      <c r="BS1582" s="1">
        <f t="shared" si="487"/>
        <v>304</v>
      </c>
      <c r="BT1582" s="1">
        <f>COUNTIF($BS$10:BS1582,601)</f>
        <v>33</v>
      </c>
      <c r="BU1582" s="1">
        <f t="shared" si="488"/>
        <v>1</v>
      </c>
    </row>
    <row r="1583" spans="2:73">
      <c r="B1583" s="1" t="str">
        <f t="shared" si="484"/>
        <v>SkillDescBrief4101403</v>
      </c>
      <c r="C1583" s="1" t="str">
        <f t="shared" si="485"/>
        <v>SkillDescDetail410140305</v>
      </c>
      <c r="D1583" s="3">
        <v>410140305</v>
      </c>
      <c r="E1583" s="3">
        <v>4101403</v>
      </c>
      <c r="F1583" s="3">
        <v>5</v>
      </c>
      <c r="G1583" s="3" t="s">
        <v>332</v>
      </c>
      <c r="H1583" s="3"/>
      <c r="I1583" s="3" t="s">
        <v>333</v>
      </c>
      <c r="J1583" s="3"/>
      <c r="K1583" s="3" t="s">
        <v>334</v>
      </c>
      <c r="L1583" s="3"/>
      <c r="M1583" s="3"/>
      <c r="N1583" s="3"/>
      <c r="O1583" s="3"/>
      <c r="P1583" s="3"/>
      <c r="Q1583" s="3" t="s">
        <v>335</v>
      </c>
      <c r="R1583" s="3"/>
      <c r="S1583" s="3" t="str">
        <f>IF(H1583="","",$B$2&amp;G1583&amp;$B$2&amp;$B$1&amp;H1583)</f>
        <v/>
      </c>
      <c r="T1583" s="3" t="str">
        <f>IF(J1583="","",$B$2&amp;I1583&amp;$B$2&amp;$B$1&amp;J1583)</f>
        <v/>
      </c>
      <c r="U1583" s="3" t="str">
        <f>IF(L1583="","",$B$2&amp;K1583&amp;$B$2&amp;$B$1&amp;L1583)</f>
        <v/>
      </c>
      <c r="V1583" s="3" t="str">
        <f>IF(N1583="","",$B$2&amp;M1583&amp;$B$2&amp;$B$1&amp;N1583)</f>
        <v/>
      </c>
      <c r="W1583" s="3" t="str">
        <f>IF(P1583="","",$B$2&amp;O1583&amp;$B$2&amp;$B$1&amp;P1583)</f>
        <v/>
      </c>
      <c r="X1583" s="3" t="str">
        <f>IF(R1583="","",$B$2&amp;Q1583&amp;$B$2&amp;$B$1&amp;R1583)</f>
        <v/>
      </c>
      <c r="Y1583" s="3" t="str">
        <f t="shared" si="482"/>
        <v>{}</v>
      </c>
      <c r="Z1583" s="11" t="s">
        <v>358</v>
      </c>
      <c r="AA1583" s="11" t="str">
        <f t="shared" si="496"/>
        <v>5级：放置在产业中时，产业收入提高&lt;c=A6EC41&gt;128&lt;/c&gt;倍，产业升级消耗减少&lt;c=A6EC41&gt;128&lt;/c&gt;倍</v>
      </c>
      <c r="AB1583" s="11"/>
      <c r="AC1583" s="11"/>
      <c r="AD1583" s="11">
        <v>5</v>
      </c>
      <c r="AE1583" s="11"/>
      <c r="AF1583" s="11" t="s">
        <v>345</v>
      </c>
      <c r="AG1583" s="11"/>
      <c r="AH1583" s="11"/>
      <c r="AI1583" s="11"/>
      <c r="AJ1583" s="11" t="s">
        <v>359</v>
      </c>
      <c r="AK1583" s="11" t="str">
        <f t="shared" si="497"/>
        <v>&lt;c=A6EC41&gt;</v>
      </c>
      <c r="AL1583" s="11">
        <v>128</v>
      </c>
      <c r="AM1583" s="11" t="s">
        <v>298</v>
      </c>
      <c r="AN1583" s="11" t="s">
        <v>360</v>
      </c>
      <c r="AO1583" s="11" t="s">
        <v>304</v>
      </c>
      <c r="AP1583" s="11">
        <v>128</v>
      </c>
      <c r="AQ1583" s="11" t="s">
        <v>298</v>
      </c>
      <c r="AR1583" s="11" t="s">
        <v>361</v>
      </c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 t="str">
        <f t="shared" si="483"/>
        <v>使产业收入提高，升级消耗减少</v>
      </c>
      <c r="BQ1583" s="11" t="str">
        <f t="shared" si="493"/>
        <v>5级：放置在产业中时，产业收入提高&lt;c=A6EC41&gt;128&lt;/c&gt;倍，产业升级消耗减少&lt;c=A6EC41&gt;128&lt;/c&gt;倍</v>
      </c>
      <c r="BR1583" s="1">
        <f t="shared" si="486"/>
        <v>3</v>
      </c>
      <c r="BS1583" s="1">
        <f t="shared" si="487"/>
        <v>305</v>
      </c>
      <c r="BT1583" s="1">
        <f>COUNTIF($BS$10:BS1583,601)</f>
        <v>33</v>
      </c>
      <c r="BU1583" s="1">
        <f t="shared" si="488"/>
        <v>1</v>
      </c>
    </row>
    <row r="1584" spans="2:73">
      <c r="B1584" s="1" t="str">
        <f t="shared" si="484"/>
        <v>SkillDescBrief// 战斗被动</v>
      </c>
      <c r="C1584" s="1" t="str">
        <f t="shared" si="485"/>
        <v>SkillDescDetail// 战斗被动1</v>
      </c>
      <c r="D1584" s="7" t="s">
        <v>337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 t="str">
        <f t="shared" si="482"/>
        <v/>
      </c>
      <c r="Z1584" s="10" t="s">
        <v>336</v>
      </c>
      <c r="AA1584" s="10" t="str">
        <f t="shared" si="496"/>
        <v/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 t="str">
        <f t="shared" si="483"/>
        <v/>
      </c>
      <c r="BQ1584" s="10" t="str">
        <f t="shared" si="493"/>
        <v/>
      </c>
      <c r="BR1584" s="1">
        <f t="shared" si="486"/>
        <v>0</v>
      </c>
      <c r="BS1584" s="1">
        <f t="shared" si="487"/>
        <v>0</v>
      </c>
      <c r="BT1584" s="1">
        <f>COUNTIF($BS$10:BS1584,601)</f>
        <v>33</v>
      </c>
      <c r="BU1584" s="1">
        <f t="shared" si="488"/>
        <v>1</v>
      </c>
    </row>
    <row r="1585" spans="2:73">
      <c r="B1585" s="1" t="str">
        <f t="shared" si="484"/>
        <v>SkillDescBrief4101404</v>
      </c>
      <c r="C1585" s="1" t="str">
        <f t="shared" si="485"/>
        <v>SkillDescDetail410140401</v>
      </c>
      <c r="D1585" s="3">
        <v>410140401</v>
      </c>
      <c r="E1585" s="3">
        <v>4101404</v>
      </c>
      <c r="F1585" s="3">
        <v>1</v>
      </c>
      <c r="G1585" s="3" t="s">
        <v>332</v>
      </c>
      <c r="H1585" s="3">
        <f ca="1">ROUND(_xlfn.XLOOKUP($F1585,$D$1:$D$5,$E$1:$E$5)*OFFSET(H1585,5-$F1585,0)/0.05,0)*0.05</f>
        <v>4.55</v>
      </c>
      <c r="I1585" s="3" t="s">
        <v>333</v>
      </c>
      <c r="J1585" s="3"/>
      <c r="K1585" s="3" t="s">
        <v>334</v>
      </c>
      <c r="L1585" s="3"/>
      <c r="M1585" s="3"/>
      <c r="N1585" s="3"/>
      <c r="O1585" s="3"/>
      <c r="P1585" s="3"/>
      <c r="Q1585" s="3" t="s">
        <v>335</v>
      </c>
      <c r="R1585" s="3"/>
      <c r="S1585" s="3" t="str">
        <f ca="1">IF(H1585="","",$B$2&amp;G1585&amp;$B$2&amp;$B$1&amp;H1585)</f>
        <v>"AtkPower":4.55</v>
      </c>
      <c r="T1585" s="3" t="str">
        <f>IF(J1585="","",$B$2&amp;I1585&amp;$B$2&amp;$B$1&amp;J1585)</f>
        <v/>
      </c>
      <c r="U1585" s="3" t="str">
        <f>IF(L1585="","",$B$2&amp;K1585&amp;$B$2&amp;$B$1&amp;L1585)</f>
        <v/>
      </c>
      <c r="V1585" s="3" t="str">
        <f>IF(N1585="","",$B$2&amp;M1585&amp;$B$2&amp;$B$1&amp;N1585)</f>
        <v/>
      </c>
      <c r="W1585" s="3" t="str">
        <f>IF(P1585="","",$B$2&amp;O1585&amp;$B$2&amp;$B$1&amp;P1585)</f>
        <v/>
      </c>
      <c r="X1585" s="3" t="str">
        <f>IF(R1585="","",$B$2&amp;Q1585&amp;$B$2&amp;$B$1&amp;R1585)</f>
        <v/>
      </c>
      <c r="Y1585" s="3" t="str">
        <f ca="1" t="shared" si="482"/>
        <v>{"AtkPower":4.55}</v>
      </c>
      <c r="Z1585" s="11" t="s">
        <v>770</v>
      </c>
      <c r="AA1585" s="11" t="str">
        <f ca="1" t="shared" si="496"/>
        <v>每隔&lt;c=A6EC41&gt;4.5&lt;/c&gt;秒，标记生命最低敌人并快速射击&lt;c=A6EC41&gt;1&lt;/c&gt;次，造成&lt;q=attr_atk&gt;&lt;c=A6EC41&gt;455%&lt;/c&gt;伤害</v>
      </c>
      <c r="AB1585" s="11"/>
      <c r="AC1585" s="11"/>
      <c r="AD1585" s="11"/>
      <c r="AE1585" s="11"/>
      <c r="AF1585" s="11"/>
      <c r="AG1585" s="11"/>
      <c r="AH1585" s="11"/>
      <c r="AI1585" s="11"/>
      <c r="AJ1585" s="11" t="s">
        <v>451</v>
      </c>
      <c r="AK1585" s="11" t="str">
        <f>$B$6</f>
        <v>&lt;c=A6EC41&gt;</v>
      </c>
      <c r="AL1585" s="12">
        <v>4.5</v>
      </c>
      <c r="AM1585" s="11" t="s">
        <v>298</v>
      </c>
      <c r="AN1585" s="11" t="s">
        <v>771</v>
      </c>
      <c r="AO1585" s="11" t="str">
        <f>$B$6</f>
        <v>&lt;c=A6EC41&gt;</v>
      </c>
      <c r="AP1585" s="12">
        <v>1</v>
      </c>
      <c r="AQ1585" s="11" t="s">
        <v>298</v>
      </c>
      <c r="AR1585" s="11" t="s">
        <v>772</v>
      </c>
      <c r="AS1585" s="11" t="str">
        <f>$B$8&amp;$B$6</f>
        <v>&lt;q=attr_atk&gt;&lt;c=A6EC41&gt;</v>
      </c>
      <c r="AT1585" s="11" t="str">
        <f ca="1">ROUND($H1585*100,2)&amp;"%"</f>
        <v>455%</v>
      </c>
      <c r="AU1585" s="11" t="s">
        <v>298</v>
      </c>
      <c r="AV1585" s="11" t="s">
        <v>344</v>
      </c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 t="str">
        <f t="shared" si="483"/>
        <v>周期性标记生命最低敌人并快速射击</v>
      </c>
      <c r="BQ1585" s="11" t="str">
        <f ca="1" t="shared" si="493"/>
        <v>每隔&lt;c=A6EC41&gt;4.5&lt;/c&gt;秒，标记生命最低敌人并快速射击&lt;c=A6EC41&gt;1&lt;/c&gt;次，造成&lt;q=attr_atk&gt;&lt;c=A6EC41&gt;455%&lt;/c&gt;伤害</v>
      </c>
      <c r="BR1585" s="1">
        <f t="shared" si="486"/>
        <v>4</v>
      </c>
      <c r="BS1585" s="1">
        <f t="shared" si="487"/>
        <v>401</v>
      </c>
      <c r="BT1585" s="1">
        <f>COUNTIF($BS$10:BS1585,601)</f>
        <v>33</v>
      </c>
      <c r="BU1585" s="1">
        <f t="shared" si="488"/>
        <v>1</v>
      </c>
    </row>
    <row r="1586" spans="2:73">
      <c r="B1586" s="1" t="str">
        <f t="shared" si="484"/>
        <v>SkillDescBrief4101404</v>
      </c>
      <c r="C1586" s="1" t="str">
        <f t="shared" si="485"/>
        <v>SkillDescDetail410140402</v>
      </c>
      <c r="D1586" s="3">
        <v>410140402</v>
      </c>
      <c r="E1586" s="3">
        <v>4101404</v>
      </c>
      <c r="F1586" s="3">
        <v>2</v>
      </c>
      <c r="G1586" s="3" t="s">
        <v>332</v>
      </c>
      <c r="H1586" s="3">
        <f ca="1">ROUND(_xlfn.XLOOKUP($F1586,$D$1:$D$5,$E$1:$E$5)*OFFSET(H1586,5-$F1586,0)/0.05,0)*0.05</f>
        <v>4.9</v>
      </c>
      <c r="I1586" s="3" t="s">
        <v>333</v>
      </c>
      <c r="J1586" s="3"/>
      <c r="K1586" s="3" t="s">
        <v>334</v>
      </c>
      <c r="L1586" s="3"/>
      <c r="M1586" s="3"/>
      <c r="N1586" s="3"/>
      <c r="O1586" s="3"/>
      <c r="P1586" s="3"/>
      <c r="Q1586" s="3" t="s">
        <v>335</v>
      </c>
      <c r="R1586" s="3"/>
      <c r="S1586" s="3" t="str">
        <f ca="1">IF(H1586="","",$B$2&amp;G1586&amp;$B$2&amp;$B$1&amp;H1586)</f>
        <v>"AtkPower":4.9</v>
      </c>
      <c r="T1586" s="3" t="str">
        <f>IF(J1586="","",$B$2&amp;I1586&amp;$B$2&amp;$B$1&amp;J1586)</f>
        <v/>
      </c>
      <c r="U1586" s="3" t="str">
        <f>IF(L1586="","",$B$2&amp;K1586&amp;$B$2&amp;$B$1&amp;L1586)</f>
        <v/>
      </c>
      <c r="V1586" s="3" t="str">
        <f>IF(N1586="","",$B$2&amp;M1586&amp;$B$2&amp;$B$1&amp;N1586)</f>
        <v/>
      </c>
      <c r="W1586" s="3" t="str">
        <f>IF(P1586="","",$B$2&amp;O1586&amp;$B$2&amp;$B$1&amp;P1586)</f>
        <v/>
      </c>
      <c r="X1586" s="3" t="str">
        <f>IF(R1586="","",$B$2&amp;Q1586&amp;$B$2&amp;$B$1&amp;R1586)</f>
        <v/>
      </c>
      <c r="Y1586" s="3" t="str">
        <f ca="1" t="shared" si="482"/>
        <v>{"AtkPower":4.9}</v>
      </c>
      <c r="Z1586" s="11" t="s">
        <v>770</v>
      </c>
      <c r="AA1586" s="11" t="str">
        <f ca="1" t="shared" si="496"/>
        <v>2级：造成的伤害提升&lt;q=attr_atk&gt;&lt;c=A6EC41&gt;490%&lt;/c&gt;</v>
      </c>
      <c r="AB1586" s="11"/>
      <c r="AC1586" s="11"/>
      <c r="AD1586" s="11">
        <v>2</v>
      </c>
      <c r="AE1586" s="11"/>
      <c r="AF1586" s="11" t="s">
        <v>345</v>
      </c>
      <c r="AG1586" s="11"/>
      <c r="AH1586" s="11"/>
      <c r="AI1586" s="11"/>
      <c r="AJ1586" s="11" t="s">
        <v>302</v>
      </c>
      <c r="AK1586" s="11" t="str">
        <f t="shared" ref="AK1586:AK1589" si="498">$B$8&amp;$B$6</f>
        <v>&lt;q=attr_atk&gt;&lt;c=A6EC41&gt;</v>
      </c>
      <c r="AL1586" s="11" t="str">
        <f ca="1" t="shared" ref="AL1586:AL1589" si="499">ROUND($H1586*100,2)&amp;"%"</f>
        <v>490%</v>
      </c>
      <c r="AM1586" s="11" t="s">
        <v>298</v>
      </c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 t="str">
        <f t="shared" si="483"/>
        <v>周期性标记生命最低敌人并快速射击</v>
      </c>
      <c r="BQ1586" s="11" t="str">
        <f ca="1" t="shared" si="493"/>
        <v>2级：造成的伤害提升&lt;q=attr_atk&gt;&lt;c=A6EC41&gt;490%&lt;/c&gt;</v>
      </c>
      <c r="BR1586" s="1">
        <f t="shared" si="486"/>
        <v>4</v>
      </c>
      <c r="BS1586" s="1">
        <f t="shared" si="487"/>
        <v>402</v>
      </c>
      <c r="BT1586" s="1">
        <f>COUNTIF($BS$10:BS1586,601)</f>
        <v>33</v>
      </c>
      <c r="BU1586" s="1">
        <f t="shared" si="488"/>
        <v>1</v>
      </c>
    </row>
    <row r="1587" spans="2:73">
      <c r="B1587" s="1" t="str">
        <f t="shared" si="484"/>
        <v>SkillDescBrief4101404</v>
      </c>
      <c r="C1587" s="1" t="str">
        <f t="shared" si="485"/>
        <v>SkillDescDetail410140403</v>
      </c>
      <c r="D1587" s="3">
        <v>410140403</v>
      </c>
      <c r="E1587" s="3">
        <v>4101404</v>
      </c>
      <c r="F1587" s="3">
        <v>3</v>
      </c>
      <c r="G1587" s="3" t="s">
        <v>332</v>
      </c>
      <c r="H1587" s="3">
        <f ca="1">ROUND(_xlfn.XLOOKUP($F1587,$D$1:$D$5,$E$1:$E$5)*OFFSET(H1587,5-$F1587,0)/0.05,0)*0.05</f>
        <v>5.2</v>
      </c>
      <c r="I1587" s="3" t="s">
        <v>333</v>
      </c>
      <c r="J1587" s="3"/>
      <c r="K1587" s="3" t="s">
        <v>334</v>
      </c>
      <c r="L1587" s="3"/>
      <c r="M1587" s="3"/>
      <c r="N1587" s="3"/>
      <c r="O1587" s="3"/>
      <c r="P1587" s="3"/>
      <c r="Q1587" s="3" t="s">
        <v>335</v>
      </c>
      <c r="R1587" s="3"/>
      <c r="S1587" s="3" t="str">
        <f ca="1">IF(H1587="","",$B$2&amp;G1587&amp;$B$2&amp;$B$1&amp;H1587)</f>
        <v>"AtkPower":5.2</v>
      </c>
      <c r="T1587" s="3" t="str">
        <f>IF(J1587="","",$B$2&amp;I1587&amp;$B$2&amp;$B$1&amp;J1587)</f>
        <v/>
      </c>
      <c r="U1587" s="3" t="str">
        <f>IF(L1587="","",$B$2&amp;K1587&amp;$B$2&amp;$B$1&amp;L1587)</f>
        <v/>
      </c>
      <c r="V1587" s="3" t="str">
        <f>IF(N1587="","",$B$2&amp;M1587&amp;$B$2&amp;$B$1&amp;N1587)</f>
        <v/>
      </c>
      <c r="W1587" s="3" t="str">
        <f>IF(P1587="","",$B$2&amp;O1587&amp;$B$2&amp;$B$1&amp;P1587)</f>
        <v/>
      </c>
      <c r="X1587" s="3" t="str">
        <f>IF(R1587="","",$B$2&amp;Q1587&amp;$B$2&amp;$B$1&amp;R1587)</f>
        <v/>
      </c>
      <c r="Y1587" s="3" t="str">
        <f ca="1" t="shared" si="482"/>
        <v>{"AtkPower":5.2}</v>
      </c>
      <c r="Z1587" s="11" t="s">
        <v>770</v>
      </c>
      <c r="AA1587" s="11" t="str">
        <f ca="1" t="shared" si="496"/>
        <v>3级：造成的伤害提升&lt;q=attr_atk&gt;&lt;c=A6EC41&gt;520%&lt;/c&gt;</v>
      </c>
      <c r="AB1587" s="11"/>
      <c r="AC1587" s="11"/>
      <c r="AD1587" s="11">
        <v>3</v>
      </c>
      <c r="AE1587" s="11"/>
      <c r="AF1587" s="11" t="s">
        <v>345</v>
      </c>
      <c r="AG1587" s="11"/>
      <c r="AH1587" s="11"/>
      <c r="AI1587" s="11"/>
      <c r="AJ1587" s="11" t="s">
        <v>302</v>
      </c>
      <c r="AK1587" s="11" t="str">
        <f t="shared" si="498"/>
        <v>&lt;q=attr_atk&gt;&lt;c=A6EC41&gt;</v>
      </c>
      <c r="AL1587" s="11" t="str">
        <f ca="1" t="shared" si="499"/>
        <v>520%</v>
      </c>
      <c r="AM1587" s="11" t="s">
        <v>298</v>
      </c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 t="str">
        <f t="shared" si="483"/>
        <v>周期性标记生命最低敌人并快速射击</v>
      </c>
      <c r="BQ1587" s="11" t="str">
        <f ca="1" t="shared" si="493"/>
        <v>3级：造成的伤害提升&lt;q=attr_atk&gt;&lt;c=A6EC41&gt;520%&lt;/c&gt;</v>
      </c>
      <c r="BR1587" s="1">
        <f t="shared" si="486"/>
        <v>4</v>
      </c>
      <c r="BS1587" s="1">
        <f t="shared" si="487"/>
        <v>403</v>
      </c>
      <c r="BT1587" s="1">
        <f>COUNTIF($BS$10:BS1587,601)</f>
        <v>33</v>
      </c>
      <c r="BU1587" s="1">
        <f t="shared" si="488"/>
        <v>1</v>
      </c>
    </row>
    <row r="1588" spans="2:73">
      <c r="B1588" s="1" t="str">
        <f t="shared" si="484"/>
        <v>SkillDescBrief4101404</v>
      </c>
      <c r="C1588" s="1" t="str">
        <f t="shared" si="485"/>
        <v>SkillDescDetail410140404</v>
      </c>
      <c r="D1588" s="3">
        <v>410140404</v>
      </c>
      <c r="E1588" s="3">
        <v>4101404</v>
      </c>
      <c r="F1588" s="3">
        <v>4</v>
      </c>
      <c r="G1588" s="3" t="s">
        <v>332</v>
      </c>
      <c r="H1588" s="3">
        <f ca="1">ROUND(_xlfn.XLOOKUP($F1588,$D$1:$D$5,$E$1:$E$5)*OFFSET(H1588,5-$F1588,0)/0.05,0)*0.05</f>
        <v>5.85</v>
      </c>
      <c r="I1588" s="3" t="s">
        <v>333</v>
      </c>
      <c r="J1588" s="3"/>
      <c r="K1588" s="3" t="s">
        <v>334</v>
      </c>
      <c r="L1588" s="3"/>
      <c r="M1588" s="3"/>
      <c r="N1588" s="3"/>
      <c r="O1588" s="3"/>
      <c r="P1588" s="3"/>
      <c r="Q1588" s="3" t="s">
        <v>335</v>
      </c>
      <c r="R1588" s="3"/>
      <c r="S1588" s="3" t="str">
        <f ca="1">IF(H1588="","",$B$2&amp;G1588&amp;$B$2&amp;$B$1&amp;H1588)</f>
        <v>"AtkPower":5.85</v>
      </c>
      <c r="T1588" s="3" t="str">
        <f>IF(J1588="","",$B$2&amp;I1588&amp;$B$2&amp;$B$1&amp;J1588)</f>
        <v/>
      </c>
      <c r="U1588" s="3" t="str">
        <f>IF(L1588="","",$B$2&amp;K1588&amp;$B$2&amp;$B$1&amp;L1588)</f>
        <v/>
      </c>
      <c r="V1588" s="3" t="str">
        <f>IF(N1588="","",$B$2&amp;M1588&amp;$B$2&amp;$B$1&amp;N1588)</f>
        <v/>
      </c>
      <c r="W1588" s="3" t="str">
        <f>IF(P1588="","",$B$2&amp;O1588&amp;$B$2&amp;$B$1&amp;P1588)</f>
        <v/>
      </c>
      <c r="X1588" s="3" t="str">
        <f>IF(R1588="","",$B$2&amp;Q1588&amp;$B$2&amp;$B$1&amp;R1588)</f>
        <v/>
      </c>
      <c r="Y1588" s="3" t="str">
        <f ca="1" t="shared" si="482"/>
        <v>{"AtkPower":5.85}</v>
      </c>
      <c r="Z1588" s="11" t="s">
        <v>770</v>
      </c>
      <c r="AA1588" s="11" t="str">
        <f ca="1" t="shared" si="496"/>
        <v>4级：造成的伤害提升&lt;q=attr_atk&gt;&lt;c=A6EC41&gt;585%&lt;/c&gt;</v>
      </c>
      <c r="AB1588" s="11"/>
      <c r="AC1588" s="11"/>
      <c r="AD1588" s="11">
        <v>4</v>
      </c>
      <c r="AE1588" s="11"/>
      <c r="AF1588" s="11" t="s">
        <v>345</v>
      </c>
      <c r="AG1588" s="11"/>
      <c r="AH1588" s="11"/>
      <c r="AI1588" s="11"/>
      <c r="AJ1588" s="11" t="s">
        <v>302</v>
      </c>
      <c r="AK1588" s="11" t="str">
        <f t="shared" si="498"/>
        <v>&lt;q=attr_atk&gt;&lt;c=A6EC41&gt;</v>
      </c>
      <c r="AL1588" s="11" t="str">
        <f ca="1" t="shared" si="499"/>
        <v>585%</v>
      </c>
      <c r="AM1588" s="11" t="s">
        <v>298</v>
      </c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 t="str">
        <f t="shared" si="483"/>
        <v>周期性标记生命最低敌人并快速射击</v>
      </c>
      <c r="BQ1588" s="11" t="str">
        <f ca="1" t="shared" si="493"/>
        <v>4级：造成的伤害提升&lt;q=attr_atk&gt;&lt;c=A6EC41&gt;585%&lt;/c&gt;</v>
      </c>
      <c r="BR1588" s="1">
        <f t="shared" si="486"/>
        <v>4</v>
      </c>
      <c r="BS1588" s="1">
        <f t="shared" si="487"/>
        <v>404</v>
      </c>
      <c r="BT1588" s="1">
        <f>COUNTIF($BS$10:BS1588,601)</f>
        <v>33</v>
      </c>
      <c r="BU1588" s="1">
        <f t="shared" si="488"/>
        <v>1</v>
      </c>
    </row>
    <row r="1589" spans="2:73">
      <c r="B1589" s="1" t="str">
        <f t="shared" si="484"/>
        <v>SkillDescBrief4101404</v>
      </c>
      <c r="C1589" s="1" t="str">
        <f t="shared" si="485"/>
        <v>SkillDescDetail410140405</v>
      </c>
      <c r="D1589" s="3">
        <v>410140405</v>
      </c>
      <c r="E1589" s="3">
        <v>4101404</v>
      </c>
      <c r="F1589" s="3">
        <v>5</v>
      </c>
      <c r="G1589" s="3" t="s">
        <v>332</v>
      </c>
      <c r="H1589" s="3">
        <v>6.5</v>
      </c>
      <c r="I1589" s="3" t="s">
        <v>333</v>
      </c>
      <c r="J1589" s="3"/>
      <c r="K1589" s="3" t="s">
        <v>334</v>
      </c>
      <c r="L1589" s="3"/>
      <c r="M1589" s="3"/>
      <c r="N1589" s="3"/>
      <c r="O1589" s="3"/>
      <c r="P1589" s="3"/>
      <c r="Q1589" s="3" t="s">
        <v>335</v>
      </c>
      <c r="R1589" s="3"/>
      <c r="S1589" s="3" t="str">
        <f>IF(H1589="","",$B$2&amp;G1589&amp;$B$2&amp;$B$1&amp;H1589)</f>
        <v>"AtkPower":6.5</v>
      </c>
      <c r="T1589" s="3" t="str">
        <f>IF(J1589="","",$B$2&amp;I1589&amp;$B$2&amp;$B$1&amp;J1589)</f>
        <v/>
      </c>
      <c r="U1589" s="3" t="str">
        <f>IF(L1589="","",$B$2&amp;K1589&amp;$B$2&amp;$B$1&amp;L1589)</f>
        <v/>
      </c>
      <c r="V1589" s="3" t="str">
        <f>IF(N1589="","",$B$2&amp;M1589&amp;$B$2&amp;$B$1&amp;N1589)</f>
        <v/>
      </c>
      <c r="W1589" s="3" t="str">
        <f>IF(P1589="","",$B$2&amp;O1589&amp;$B$2&amp;$B$1&amp;P1589)</f>
        <v/>
      </c>
      <c r="X1589" s="3" t="str">
        <f>IF(R1589="","",$B$2&amp;Q1589&amp;$B$2&amp;$B$1&amp;R1589)</f>
        <v/>
      </c>
      <c r="Y1589" s="3" t="str">
        <f t="shared" si="482"/>
        <v>{"AtkPower":6.5}</v>
      </c>
      <c r="Z1589" s="11" t="s">
        <v>770</v>
      </c>
      <c r="AA1589" s="11" t="str">
        <f t="shared" si="496"/>
        <v>5级：造成的伤害提升&lt;q=attr_atk&gt;&lt;c=A6EC41&gt;650%&lt;/c&gt;</v>
      </c>
      <c r="AB1589" s="11"/>
      <c r="AC1589" s="11"/>
      <c r="AD1589" s="11">
        <v>5</v>
      </c>
      <c r="AE1589" s="11"/>
      <c r="AF1589" s="11" t="s">
        <v>345</v>
      </c>
      <c r="AG1589" s="11"/>
      <c r="AH1589" s="11"/>
      <c r="AI1589" s="11"/>
      <c r="AJ1589" s="11" t="s">
        <v>302</v>
      </c>
      <c r="AK1589" s="11" t="str">
        <f t="shared" si="498"/>
        <v>&lt;q=attr_atk&gt;&lt;c=A6EC41&gt;</v>
      </c>
      <c r="AL1589" s="11" t="str">
        <f t="shared" si="499"/>
        <v>650%</v>
      </c>
      <c r="AM1589" s="11" t="s">
        <v>298</v>
      </c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 t="str">
        <f t="shared" si="483"/>
        <v>周期性标记生命最低敌人并快速射击</v>
      </c>
      <c r="BQ1589" s="11" t="str">
        <f t="shared" si="493"/>
        <v>5级：造成的伤害提升&lt;q=attr_atk&gt;&lt;c=A6EC41&gt;650%&lt;/c&gt;</v>
      </c>
      <c r="BR1589" s="1">
        <f t="shared" si="486"/>
        <v>4</v>
      </c>
      <c r="BS1589" s="1">
        <f t="shared" si="487"/>
        <v>405</v>
      </c>
      <c r="BT1589" s="1">
        <f>COUNTIF($BS$10:BS1589,601)</f>
        <v>33</v>
      </c>
      <c r="BU1589" s="1">
        <f t="shared" si="488"/>
        <v>1</v>
      </c>
    </row>
    <row r="1590" spans="2:73">
      <c r="B1590" s="1" t="str">
        <f t="shared" si="484"/>
        <v>SkillDescBrief// 战斗被动</v>
      </c>
      <c r="C1590" s="1" t="str">
        <f t="shared" si="485"/>
        <v>SkillDescDetail// 战斗被动2</v>
      </c>
      <c r="D1590" s="7" t="s">
        <v>338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 t="str">
        <f t="shared" si="482"/>
        <v/>
      </c>
      <c r="Z1590" s="10" t="s">
        <v>336</v>
      </c>
      <c r="AA1590" s="10" t="str">
        <f t="shared" si="496"/>
        <v/>
      </c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 t="str">
        <f t="shared" si="483"/>
        <v/>
      </c>
      <c r="BQ1590" s="10" t="str">
        <f t="shared" si="493"/>
        <v/>
      </c>
      <c r="BR1590" s="1">
        <f t="shared" si="486"/>
        <v>0</v>
      </c>
      <c r="BS1590" s="1">
        <f t="shared" si="487"/>
        <v>0</v>
      </c>
      <c r="BT1590" s="1">
        <f>COUNTIF($BS$10:BS1590,601)</f>
        <v>33</v>
      </c>
      <c r="BU1590" s="1">
        <f t="shared" si="488"/>
        <v>1</v>
      </c>
    </row>
    <row r="1591" spans="2:73">
      <c r="B1591" s="1" t="str">
        <f t="shared" si="484"/>
        <v>SkillDescBrief4101405</v>
      </c>
      <c r="C1591" s="1" t="str">
        <f t="shared" si="485"/>
        <v>SkillDescDetail410140501</v>
      </c>
      <c r="D1591" s="3">
        <v>410140501</v>
      </c>
      <c r="E1591" s="3">
        <v>4101405</v>
      </c>
      <c r="F1591" s="3">
        <v>1</v>
      </c>
      <c r="G1591" s="3" t="s">
        <v>332</v>
      </c>
      <c r="H1591" s="3"/>
      <c r="I1591" s="3" t="s">
        <v>333</v>
      </c>
      <c r="J1591" s="3"/>
      <c r="K1591" s="3" t="s">
        <v>334</v>
      </c>
      <c r="L1591" s="3"/>
      <c r="M1591" s="3"/>
      <c r="N1591" s="3"/>
      <c r="O1591" s="3"/>
      <c r="P1591" s="3"/>
      <c r="Q1591" s="3" t="s">
        <v>335</v>
      </c>
      <c r="R1591" s="3"/>
      <c r="S1591" s="3" t="str">
        <f>IF(H1591="","",$B$2&amp;G1591&amp;$B$2&amp;$B$1&amp;H1591)</f>
        <v/>
      </c>
      <c r="T1591" s="3" t="str">
        <f>IF(J1591="","",$B$2&amp;I1591&amp;$B$2&amp;$B$1&amp;J1591)</f>
        <v/>
      </c>
      <c r="U1591" s="3" t="str">
        <f>IF(L1591="","",$B$2&amp;K1591&amp;$B$2&amp;$B$1&amp;L1591)</f>
        <v/>
      </c>
      <c r="V1591" s="3" t="str">
        <f>IF(N1591="","",$B$2&amp;M1591&amp;$B$2&amp;$B$1&amp;N1591)</f>
        <v/>
      </c>
      <c r="W1591" s="3" t="str">
        <f>IF(P1591="","",$B$2&amp;O1591&amp;$B$2&amp;$B$1&amp;P1591)</f>
        <v/>
      </c>
      <c r="X1591" s="3" t="str">
        <f>IF(R1591="","",$B$2&amp;Q1591&amp;$B$2&amp;$B$1&amp;R1591)</f>
        <v/>
      </c>
      <c r="Y1591" s="3" t="str">
        <f t="shared" si="482"/>
        <v>{}</v>
      </c>
      <c r="Z1591" s="11" t="s">
        <v>336</v>
      </c>
      <c r="AA1591" s="11" t="str">
        <f t="shared" si="496"/>
        <v/>
      </c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 t="str">
        <f t="shared" si="483"/>
        <v/>
      </c>
      <c r="BQ1591" s="11" t="str">
        <f t="shared" si="493"/>
        <v/>
      </c>
      <c r="BR1591" s="1">
        <f t="shared" si="486"/>
        <v>5</v>
      </c>
      <c r="BS1591" s="1">
        <f t="shared" si="487"/>
        <v>501</v>
      </c>
      <c r="BT1591" s="1">
        <f>COUNTIF($BS$10:BS1591,601)</f>
        <v>33</v>
      </c>
      <c r="BU1591" s="1">
        <f t="shared" si="488"/>
        <v>1</v>
      </c>
    </row>
    <row r="1592" spans="2:73">
      <c r="B1592" s="1" t="str">
        <f t="shared" si="484"/>
        <v>SkillDescBrief4101405</v>
      </c>
      <c r="C1592" s="1" t="str">
        <f t="shared" si="485"/>
        <v>SkillDescDetail410140502</v>
      </c>
      <c r="D1592" s="3">
        <v>410140502</v>
      </c>
      <c r="E1592" s="3">
        <v>4101405</v>
      </c>
      <c r="F1592" s="3">
        <v>2</v>
      </c>
      <c r="G1592" s="3" t="s">
        <v>332</v>
      </c>
      <c r="H1592" s="3"/>
      <c r="I1592" s="3" t="s">
        <v>333</v>
      </c>
      <c r="J1592" s="3"/>
      <c r="K1592" s="3" t="s">
        <v>334</v>
      </c>
      <c r="L1592" s="3"/>
      <c r="M1592" s="3"/>
      <c r="N1592" s="3"/>
      <c r="O1592" s="3"/>
      <c r="P1592" s="3"/>
      <c r="Q1592" s="3" t="s">
        <v>335</v>
      </c>
      <c r="R1592" s="3"/>
      <c r="S1592" s="3" t="str">
        <f>IF(H1592="","",$B$2&amp;G1592&amp;$B$2&amp;$B$1&amp;H1592)</f>
        <v/>
      </c>
      <c r="T1592" s="3" t="str">
        <f>IF(J1592="","",$B$2&amp;I1592&amp;$B$2&amp;$B$1&amp;J1592)</f>
        <v/>
      </c>
      <c r="U1592" s="3" t="str">
        <f>IF(L1592="","",$B$2&amp;K1592&amp;$B$2&amp;$B$1&amp;L1592)</f>
        <v/>
      </c>
      <c r="V1592" s="3" t="str">
        <f>IF(N1592="","",$B$2&amp;M1592&amp;$B$2&amp;$B$1&amp;N1592)</f>
        <v/>
      </c>
      <c r="W1592" s="3" t="str">
        <f>IF(P1592="","",$B$2&amp;O1592&amp;$B$2&amp;$B$1&amp;P1592)</f>
        <v/>
      </c>
      <c r="X1592" s="3" t="str">
        <f>IF(R1592="","",$B$2&amp;Q1592&amp;$B$2&amp;$B$1&amp;R1592)</f>
        <v/>
      </c>
      <c r="Y1592" s="3" t="str">
        <f t="shared" si="482"/>
        <v>{}</v>
      </c>
      <c r="Z1592" s="11" t="s">
        <v>336</v>
      </c>
      <c r="AA1592" s="11" t="str">
        <f t="shared" si="496"/>
        <v/>
      </c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 t="str">
        <f t="shared" si="483"/>
        <v/>
      </c>
      <c r="BQ1592" s="11" t="str">
        <f t="shared" si="493"/>
        <v/>
      </c>
      <c r="BR1592" s="1">
        <f t="shared" si="486"/>
        <v>5</v>
      </c>
      <c r="BS1592" s="1">
        <f t="shared" si="487"/>
        <v>502</v>
      </c>
      <c r="BT1592" s="1">
        <f>COUNTIF($BS$10:BS1592,601)</f>
        <v>33</v>
      </c>
      <c r="BU1592" s="1">
        <f t="shared" si="488"/>
        <v>1</v>
      </c>
    </row>
    <row r="1593" spans="2:73">
      <c r="B1593" s="1" t="str">
        <f t="shared" si="484"/>
        <v>SkillDescBrief4101405</v>
      </c>
      <c r="C1593" s="1" t="str">
        <f t="shared" si="485"/>
        <v>SkillDescDetail410140503</v>
      </c>
      <c r="D1593" s="3">
        <v>410140503</v>
      </c>
      <c r="E1593" s="3">
        <v>4101405</v>
      </c>
      <c r="F1593" s="3">
        <v>3</v>
      </c>
      <c r="G1593" s="3" t="s">
        <v>332</v>
      </c>
      <c r="H1593" s="3"/>
      <c r="I1593" s="3" t="s">
        <v>333</v>
      </c>
      <c r="J1593" s="3"/>
      <c r="K1593" s="3" t="s">
        <v>334</v>
      </c>
      <c r="L1593" s="3"/>
      <c r="M1593" s="3"/>
      <c r="N1593" s="3"/>
      <c r="O1593" s="3"/>
      <c r="P1593" s="3"/>
      <c r="Q1593" s="3" t="s">
        <v>335</v>
      </c>
      <c r="R1593" s="3"/>
      <c r="S1593" s="3" t="str">
        <f>IF(H1593="","",$B$2&amp;G1593&amp;$B$2&amp;$B$1&amp;H1593)</f>
        <v/>
      </c>
      <c r="T1593" s="3" t="str">
        <f>IF(J1593="","",$B$2&amp;I1593&amp;$B$2&amp;$B$1&amp;J1593)</f>
        <v/>
      </c>
      <c r="U1593" s="3" t="str">
        <f>IF(L1593="","",$B$2&amp;K1593&amp;$B$2&amp;$B$1&amp;L1593)</f>
        <v/>
      </c>
      <c r="V1593" s="3" t="str">
        <f>IF(N1593="","",$B$2&amp;M1593&amp;$B$2&amp;$B$1&amp;N1593)</f>
        <v/>
      </c>
      <c r="W1593" s="3" t="str">
        <f>IF(P1593="","",$B$2&amp;O1593&amp;$B$2&amp;$B$1&amp;P1593)</f>
        <v/>
      </c>
      <c r="X1593" s="3" t="str">
        <f>IF(R1593="","",$B$2&amp;Q1593&amp;$B$2&amp;$B$1&amp;R1593)</f>
        <v/>
      </c>
      <c r="Y1593" s="3" t="str">
        <f t="shared" si="482"/>
        <v>{}</v>
      </c>
      <c r="Z1593" s="11" t="s">
        <v>336</v>
      </c>
      <c r="AA1593" s="11" t="str">
        <f t="shared" si="496"/>
        <v/>
      </c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 t="str">
        <f t="shared" si="483"/>
        <v/>
      </c>
      <c r="BQ1593" s="11" t="str">
        <f t="shared" si="493"/>
        <v/>
      </c>
      <c r="BR1593" s="1">
        <f t="shared" si="486"/>
        <v>5</v>
      </c>
      <c r="BS1593" s="1">
        <f t="shared" si="487"/>
        <v>503</v>
      </c>
      <c r="BT1593" s="1">
        <f>COUNTIF($BS$10:BS1593,601)</f>
        <v>33</v>
      </c>
      <c r="BU1593" s="1">
        <f t="shared" si="488"/>
        <v>1</v>
      </c>
    </row>
    <row r="1594" spans="2:73">
      <c r="B1594" s="1" t="str">
        <f t="shared" si="484"/>
        <v>SkillDescBrief4101405</v>
      </c>
      <c r="C1594" s="1" t="str">
        <f t="shared" si="485"/>
        <v>SkillDescDetail410140504</v>
      </c>
      <c r="D1594" s="3">
        <v>410140504</v>
      </c>
      <c r="E1594" s="3">
        <v>4101405</v>
      </c>
      <c r="F1594" s="3">
        <v>4</v>
      </c>
      <c r="G1594" s="3" t="s">
        <v>332</v>
      </c>
      <c r="H1594" s="3"/>
      <c r="I1594" s="3" t="s">
        <v>333</v>
      </c>
      <c r="J1594" s="3"/>
      <c r="K1594" s="3" t="s">
        <v>334</v>
      </c>
      <c r="L1594" s="3"/>
      <c r="M1594" s="3"/>
      <c r="N1594" s="3"/>
      <c r="O1594" s="3"/>
      <c r="P1594" s="3"/>
      <c r="Q1594" s="3" t="s">
        <v>335</v>
      </c>
      <c r="R1594" s="3"/>
      <c r="S1594" s="3" t="str">
        <f>IF(H1594="","",$B$2&amp;G1594&amp;$B$2&amp;$B$1&amp;H1594)</f>
        <v/>
      </c>
      <c r="T1594" s="3" t="str">
        <f>IF(J1594="","",$B$2&amp;I1594&amp;$B$2&amp;$B$1&amp;J1594)</f>
        <v/>
      </c>
      <c r="U1594" s="3" t="str">
        <f>IF(L1594="","",$B$2&amp;K1594&amp;$B$2&amp;$B$1&amp;L1594)</f>
        <v/>
      </c>
      <c r="V1594" s="3" t="str">
        <f>IF(N1594="","",$B$2&amp;M1594&amp;$B$2&amp;$B$1&amp;N1594)</f>
        <v/>
      </c>
      <c r="W1594" s="3" t="str">
        <f>IF(P1594="","",$B$2&amp;O1594&amp;$B$2&amp;$B$1&amp;P1594)</f>
        <v/>
      </c>
      <c r="X1594" s="3" t="str">
        <f>IF(R1594="","",$B$2&amp;Q1594&amp;$B$2&amp;$B$1&amp;R1594)</f>
        <v/>
      </c>
      <c r="Y1594" s="3" t="str">
        <f t="shared" si="482"/>
        <v>{}</v>
      </c>
      <c r="Z1594" s="11" t="s">
        <v>336</v>
      </c>
      <c r="AA1594" s="11" t="str">
        <f t="shared" si="496"/>
        <v/>
      </c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 t="str">
        <f t="shared" si="483"/>
        <v/>
      </c>
      <c r="BQ1594" s="11" t="str">
        <f t="shared" si="493"/>
        <v/>
      </c>
      <c r="BR1594" s="1">
        <f t="shared" si="486"/>
        <v>5</v>
      </c>
      <c r="BS1594" s="1">
        <f t="shared" si="487"/>
        <v>504</v>
      </c>
      <c r="BT1594" s="1">
        <f>COUNTIF($BS$10:BS1594,601)</f>
        <v>33</v>
      </c>
      <c r="BU1594" s="1">
        <f t="shared" si="488"/>
        <v>1</v>
      </c>
    </row>
    <row r="1595" spans="2:73">
      <c r="B1595" s="1" t="str">
        <f t="shared" si="484"/>
        <v>SkillDescBrief4101405</v>
      </c>
      <c r="C1595" s="1" t="str">
        <f t="shared" si="485"/>
        <v>SkillDescDetail410140505</v>
      </c>
      <c r="D1595" s="3">
        <v>410140505</v>
      </c>
      <c r="E1595" s="3">
        <v>4101405</v>
      </c>
      <c r="F1595" s="3">
        <v>5</v>
      </c>
      <c r="G1595" s="3" t="s">
        <v>332</v>
      </c>
      <c r="H1595" s="3"/>
      <c r="I1595" s="3" t="s">
        <v>333</v>
      </c>
      <c r="J1595" s="3"/>
      <c r="K1595" s="3" t="s">
        <v>334</v>
      </c>
      <c r="L1595" s="3"/>
      <c r="M1595" s="3"/>
      <c r="N1595" s="3"/>
      <c r="O1595" s="3"/>
      <c r="P1595" s="3"/>
      <c r="Q1595" s="3" t="s">
        <v>335</v>
      </c>
      <c r="R1595" s="3"/>
      <c r="S1595" s="3" t="str">
        <f>IF(H1595="","",$B$2&amp;G1595&amp;$B$2&amp;$B$1&amp;H1595)</f>
        <v/>
      </c>
      <c r="T1595" s="3" t="str">
        <f>IF(J1595="","",$B$2&amp;I1595&amp;$B$2&amp;$B$1&amp;J1595)</f>
        <v/>
      </c>
      <c r="U1595" s="3" t="str">
        <f>IF(L1595="","",$B$2&amp;K1595&amp;$B$2&amp;$B$1&amp;L1595)</f>
        <v/>
      </c>
      <c r="V1595" s="3" t="str">
        <f>IF(N1595="","",$B$2&amp;M1595&amp;$B$2&amp;$B$1&amp;N1595)</f>
        <v/>
      </c>
      <c r="W1595" s="3" t="str">
        <f>IF(P1595="","",$B$2&amp;O1595&amp;$B$2&amp;$B$1&amp;P1595)</f>
        <v/>
      </c>
      <c r="X1595" s="3" t="str">
        <f>IF(R1595="","",$B$2&amp;Q1595&amp;$B$2&amp;$B$1&amp;R1595)</f>
        <v/>
      </c>
      <c r="Y1595" s="3" t="str">
        <f t="shared" si="482"/>
        <v>{}</v>
      </c>
      <c r="Z1595" s="11" t="s">
        <v>336</v>
      </c>
      <c r="AA1595" s="11" t="str">
        <f t="shared" si="496"/>
        <v/>
      </c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 t="str">
        <f t="shared" si="483"/>
        <v/>
      </c>
      <c r="BQ1595" s="11" t="str">
        <f t="shared" si="493"/>
        <v/>
      </c>
      <c r="BR1595" s="1">
        <f t="shared" si="486"/>
        <v>5</v>
      </c>
      <c r="BS1595" s="1">
        <f t="shared" si="487"/>
        <v>505</v>
      </c>
      <c r="BT1595" s="1">
        <f>COUNTIF($BS$10:BS1595,601)</f>
        <v>33</v>
      </c>
      <c r="BU1595" s="1">
        <f t="shared" si="488"/>
        <v>1</v>
      </c>
    </row>
    <row r="1596" spans="2:73">
      <c r="B1596" s="1" t="str">
        <f t="shared" si="484"/>
        <v>SkillDescBrief// 战斗被动</v>
      </c>
      <c r="C1596" s="1" t="str">
        <f t="shared" si="485"/>
        <v>SkillDescDetail// 战斗被动3</v>
      </c>
      <c r="D1596" s="7" t="s">
        <v>339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 t="str">
        <f t="shared" si="482"/>
        <v/>
      </c>
      <c r="Z1596" s="10" t="s">
        <v>336</v>
      </c>
      <c r="AA1596" s="10" t="str">
        <f t="shared" si="496"/>
        <v/>
      </c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 t="str">
        <f t="shared" si="483"/>
        <v/>
      </c>
      <c r="BQ1596" s="10" t="str">
        <f t="shared" si="493"/>
        <v/>
      </c>
      <c r="BR1596" s="1">
        <f t="shared" si="486"/>
        <v>0</v>
      </c>
      <c r="BS1596" s="1">
        <f t="shared" si="487"/>
        <v>0</v>
      </c>
      <c r="BT1596" s="1">
        <f>COUNTIF($BS$10:BS1596,601)</f>
        <v>33</v>
      </c>
      <c r="BU1596" s="1">
        <f t="shared" si="488"/>
        <v>1</v>
      </c>
    </row>
    <row r="1597" spans="2:73">
      <c r="B1597" s="1" t="str">
        <f t="shared" si="484"/>
        <v>SkillDescBrief4101406</v>
      </c>
      <c r="C1597" s="1" t="str">
        <f t="shared" si="485"/>
        <v>SkillDescDetail410140601</v>
      </c>
      <c r="D1597" s="3">
        <v>410140601</v>
      </c>
      <c r="E1597" s="3">
        <v>4101406</v>
      </c>
      <c r="F1597" s="3">
        <v>1</v>
      </c>
      <c r="G1597" s="3" t="s">
        <v>332</v>
      </c>
      <c r="H1597" s="3"/>
      <c r="I1597" s="3" t="s">
        <v>333</v>
      </c>
      <c r="J1597" s="3"/>
      <c r="K1597" s="3" t="s">
        <v>334</v>
      </c>
      <c r="L1597" s="3"/>
      <c r="M1597" s="3"/>
      <c r="N1597" s="3"/>
      <c r="O1597" s="3"/>
      <c r="P1597" s="3"/>
      <c r="Q1597" s="3" t="s">
        <v>335</v>
      </c>
      <c r="R1597" s="3"/>
      <c r="S1597" s="3" t="str">
        <f>IF(H1597="","",$B$2&amp;G1597&amp;$B$2&amp;$B$1&amp;H1597)</f>
        <v/>
      </c>
      <c r="T1597" s="3" t="str">
        <f>IF(J1597="","",$B$2&amp;I1597&amp;$B$2&amp;$B$1&amp;J1597)</f>
        <v/>
      </c>
      <c r="U1597" s="3" t="str">
        <f>IF(L1597="","",$B$2&amp;K1597&amp;$B$2&amp;$B$1&amp;L1597)</f>
        <v/>
      </c>
      <c r="V1597" s="3" t="str">
        <f>IF(N1597="","",$B$2&amp;M1597&amp;$B$2&amp;$B$1&amp;N1597)</f>
        <v/>
      </c>
      <c r="W1597" s="3" t="str">
        <f>IF(P1597="","",$B$2&amp;O1597&amp;$B$2&amp;$B$1&amp;P1597)</f>
        <v/>
      </c>
      <c r="X1597" s="3" t="str">
        <f>IF(R1597="","",$B$2&amp;Q1597&amp;$B$2&amp;$B$1&amp;R1597)</f>
        <v/>
      </c>
      <c r="Y1597" s="3" t="str">
        <f t="shared" si="482"/>
        <v>{}</v>
      </c>
      <c r="Z1597" s="11" t="s">
        <v>341</v>
      </c>
      <c r="AA1597" s="11" t="str">
        <f t="shared" si="496"/>
        <v>投掷燃烧瓶，对&lt;c=A6EC41&gt;1&lt;/c&gt;个敌人造成&lt;q=attr_atk&gt;&lt;c=A6EC41&gt;0%&lt;/c&gt;伤害</v>
      </c>
      <c r="AB1597" s="11"/>
      <c r="AC1597" s="11"/>
      <c r="AD1597" s="11"/>
      <c r="AE1597" s="11"/>
      <c r="AF1597" s="11"/>
      <c r="AG1597" s="11"/>
      <c r="AH1597" s="11"/>
      <c r="AI1597" s="11"/>
      <c r="AJ1597" s="11" t="s">
        <v>342</v>
      </c>
      <c r="AK1597" s="11" t="str">
        <f>$B$6</f>
        <v>&lt;c=A6EC41&gt;</v>
      </c>
      <c r="AL1597" s="11">
        <v>1</v>
      </c>
      <c r="AM1597" s="11" t="s">
        <v>298</v>
      </c>
      <c r="AN1597" s="11" t="s">
        <v>343</v>
      </c>
      <c r="AO1597" s="11"/>
      <c r="AP1597" s="11"/>
      <c r="AQ1597" s="11"/>
      <c r="AR1597" s="11"/>
      <c r="AS1597" s="11" t="str">
        <f t="shared" ref="AS1597:AS1601" si="500">$B$8&amp;$B$6</f>
        <v>&lt;q=attr_atk&gt;&lt;c=A6EC41&gt;</v>
      </c>
      <c r="AT1597" s="13" t="str">
        <f t="shared" ref="AT1597:AT1601" si="501">ROUND(H1597*100,2)&amp;"%"</f>
        <v>0%</v>
      </c>
      <c r="AU1597" s="11" t="s">
        <v>298</v>
      </c>
      <c r="AV1597" s="11" t="s">
        <v>344</v>
      </c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 t="str">
        <f t="shared" si="483"/>
        <v>这是另一个专属装备技能，它必须很好很强大</v>
      </c>
      <c r="BQ1597" s="11" t="str">
        <f t="shared" si="493"/>
        <v>投掷燃烧瓶，对&lt;c=A6EC41&gt;1&lt;/c&gt;个敌人造成&lt;q=attr_atk&gt;&lt;c=A6EC41&gt;0%&lt;/c&gt;伤害</v>
      </c>
      <c r="BR1597" s="1">
        <f t="shared" si="486"/>
        <v>6</v>
      </c>
      <c r="BS1597" s="1">
        <f t="shared" si="487"/>
        <v>601</v>
      </c>
      <c r="BT1597" s="1">
        <f>COUNTIF($BS$10:BS1597,601)</f>
        <v>34</v>
      </c>
      <c r="BU1597" s="1">
        <f t="shared" si="488"/>
        <v>0</v>
      </c>
    </row>
    <row r="1598" spans="2:73">
      <c r="B1598" s="1" t="str">
        <f t="shared" si="484"/>
        <v>SkillDescBrief4101406</v>
      </c>
      <c r="C1598" s="1" t="str">
        <f t="shared" si="485"/>
        <v>SkillDescDetail410140602</v>
      </c>
      <c r="D1598" s="3">
        <v>410140602</v>
      </c>
      <c r="E1598" s="3">
        <v>4101406</v>
      </c>
      <c r="F1598" s="3">
        <v>2</v>
      </c>
      <c r="G1598" s="3" t="s">
        <v>332</v>
      </c>
      <c r="H1598" s="3"/>
      <c r="I1598" s="3" t="s">
        <v>333</v>
      </c>
      <c r="J1598" s="3"/>
      <c r="K1598" s="3" t="s">
        <v>334</v>
      </c>
      <c r="L1598" s="3"/>
      <c r="M1598" s="3"/>
      <c r="N1598" s="3"/>
      <c r="O1598" s="3"/>
      <c r="P1598" s="3"/>
      <c r="Q1598" s="3" t="s">
        <v>335</v>
      </c>
      <c r="R1598" s="3"/>
      <c r="S1598" s="3" t="str">
        <f>IF(H1598="","",$B$2&amp;G1598&amp;$B$2&amp;$B$1&amp;H1598)</f>
        <v/>
      </c>
      <c r="T1598" s="3" t="str">
        <f>IF(J1598="","",$B$2&amp;I1598&amp;$B$2&amp;$B$1&amp;J1598)</f>
        <v/>
      </c>
      <c r="U1598" s="3" t="str">
        <f>IF(L1598="","",$B$2&amp;K1598&amp;$B$2&amp;$B$1&amp;L1598)</f>
        <v/>
      </c>
      <c r="V1598" s="3" t="str">
        <f>IF(N1598="","",$B$2&amp;M1598&amp;$B$2&amp;$B$1&amp;N1598)</f>
        <v/>
      </c>
      <c r="W1598" s="3" t="str">
        <f>IF(P1598="","",$B$2&amp;O1598&amp;$B$2&amp;$B$1&amp;P1598)</f>
        <v/>
      </c>
      <c r="X1598" s="3" t="str">
        <f>IF(R1598="","",$B$2&amp;Q1598&amp;$B$2&amp;$B$1&amp;R1598)</f>
        <v/>
      </c>
      <c r="Y1598" s="3" t="str">
        <f t="shared" si="482"/>
        <v>{}</v>
      </c>
      <c r="Z1598" s="11" t="s">
        <v>341</v>
      </c>
      <c r="AA1598" s="11" t="str">
        <f t="shared" si="496"/>
        <v>2级：伤害提升至&lt;q=attr_atk&gt;&lt;c=A6EC41&gt;0%&lt;/c&gt;</v>
      </c>
      <c r="AB1598" s="11"/>
      <c r="AC1598" s="11"/>
      <c r="AD1598" s="11">
        <v>2</v>
      </c>
      <c r="AE1598" s="11"/>
      <c r="AF1598" s="11" t="s">
        <v>345</v>
      </c>
      <c r="AG1598" s="11"/>
      <c r="AH1598" s="11"/>
      <c r="AI1598" s="11"/>
      <c r="AJ1598" s="11"/>
      <c r="AK1598" s="11"/>
      <c r="AL1598" s="11"/>
      <c r="AM1598" s="11"/>
      <c r="AN1598" s="11" t="s">
        <v>346</v>
      </c>
      <c r="AO1598" s="11"/>
      <c r="AP1598" s="11"/>
      <c r="AQ1598" s="11"/>
      <c r="AR1598" s="11"/>
      <c r="AS1598" s="11" t="str">
        <f t="shared" si="500"/>
        <v>&lt;q=attr_atk&gt;&lt;c=A6EC41&gt;</v>
      </c>
      <c r="AT1598" s="13" t="str">
        <f t="shared" si="501"/>
        <v>0%</v>
      </c>
      <c r="AU1598" s="11" t="s">
        <v>298</v>
      </c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 t="str">
        <f t="shared" si="483"/>
        <v>这是另一个专属装备技能，它必须很好很强大</v>
      </c>
      <c r="BQ1598" s="11" t="str">
        <f t="shared" si="493"/>
        <v>2级：伤害提升至&lt;q=attr_atk&gt;&lt;c=A6EC41&gt;0%&lt;/c&gt;</v>
      </c>
      <c r="BR1598" s="1">
        <f t="shared" si="486"/>
        <v>6</v>
      </c>
      <c r="BS1598" s="1">
        <f t="shared" si="487"/>
        <v>602</v>
      </c>
      <c r="BT1598" s="1">
        <f>COUNTIF($BS$10:BS1598,601)</f>
        <v>34</v>
      </c>
      <c r="BU1598" s="1">
        <f t="shared" si="488"/>
        <v>0</v>
      </c>
    </row>
    <row r="1599" spans="2:73">
      <c r="B1599" s="1" t="str">
        <f t="shared" si="484"/>
        <v>SkillDescBrief4101406</v>
      </c>
      <c r="C1599" s="1" t="str">
        <f t="shared" si="485"/>
        <v>SkillDescDetail410140603</v>
      </c>
      <c r="D1599" s="3">
        <v>410140603</v>
      </c>
      <c r="E1599" s="3">
        <v>4101406</v>
      </c>
      <c r="F1599" s="3">
        <v>3</v>
      </c>
      <c r="G1599" s="3" t="s">
        <v>332</v>
      </c>
      <c r="H1599" s="3"/>
      <c r="I1599" s="3" t="s">
        <v>333</v>
      </c>
      <c r="J1599" s="3"/>
      <c r="K1599" s="3" t="s">
        <v>334</v>
      </c>
      <c r="L1599" s="3"/>
      <c r="M1599" s="3"/>
      <c r="N1599" s="3"/>
      <c r="O1599" s="3"/>
      <c r="P1599" s="3"/>
      <c r="Q1599" s="3" t="s">
        <v>335</v>
      </c>
      <c r="R1599" s="3"/>
      <c r="S1599" s="3" t="str">
        <f>IF(H1599="","",$B$2&amp;G1599&amp;$B$2&amp;$B$1&amp;H1599)</f>
        <v/>
      </c>
      <c r="T1599" s="3" t="str">
        <f>IF(J1599="","",$B$2&amp;I1599&amp;$B$2&amp;$B$1&amp;J1599)</f>
        <v/>
      </c>
      <c r="U1599" s="3" t="str">
        <f>IF(L1599="","",$B$2&amp;K1599&amp;$B$2&amp;$B$1&amp;L1599)</f>
        <v/>
      </c>
      <c r="V1599" s="3" t="str">
        <f>IF(N1599="","",$B$2&amp;M1599&amp;$B$2&amp;$B$1&amp;N1599)</f>
        <v/>
      </c>
      <c r="W1599" s="3" t="str">
        <f>IF(P1599="","",$B$2&amp;O1599&amp;$B$2&amp;$B$1&amp;P1599)</f>
        <v/>
      </c>
      <c r="X1599" s="3" t="str">
        <f>IF(R1599="","",$B$2&amp;Q1599&amp;$B$2&amp;$B$1&amp;R1599)</f>
        <v/>
      </c>
      <c r="Y1599" s="3" t="str">
        <f t="shared" si="482"/>
        <v>{}</v>
      </c>
      <c r="Z1599" s="11" t="s">
        <v>341</v>
      </c>
      <c r="AA1599" s="11" t="str">
        <f t="shared" si="496"/>
        <v>3级：伤害提升至&lt;q=attr_atk&gt;&lt;c=A6EC41&gt;0%&lt;/c&gt;</v>
      </c>
      <c r="AB1599" s="11"/>
      <c r="AC1599" s="11"/>
      <c r="AD1599" s="11">
        <v>3</v>
      </c>
      <c r="AE1599" s="11"/>
      <c r="AF1599" s="11" t="s">
        <v>345</v>
      </c>
      <c r="AG1599" s="11"/>
      <c r="AH1599" s="11"/>
      <c r="AI1599" s="11"/>
      <c r="AJ1599" s="11"/>
      <c r="AK1599" s="11"/>
      <c r="AL1599" s="11"/>
      <c r="AM1599" s="11"/>
      <c r="AN1599" s="11" t="s">
        <v>346</v>
      </c>
      <c r="AO1599" s="11"/>
      <c r="AP1599" s="11"/>
      <c r="AQ1599" s="11"/>
      <c r="AR1599" s="11"/>
      <c r="AS1599" s="11" t="str">
        <f t="shared" si="500"/>
        <v>&lt;q=attr_atk&gt;&lt;c=A6EC41&gt;</v>
      </c>
      <c r="AT1599" s="13" t="str">
        <f t="shared" si="501"/>
        <v>0%</v>
      </c>
      <c r="AU1599" s="11" t="s">
        <v>298</v>
      </c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 t="str">
        <f t="shared" si="483"/>
        <v>这是另一个专属装备技能，它必须很好很强大</v>
      </c>
      <c r="BQ1599" s="11" t="str">
        <f t="shared" si="493"/>
        <v>3级：伤害提升至&lt;q=attr_atk&gt;&lt;c=A6EC41&gt;0%&lt;/c&gt;</v>
      </c>
      <c r="BR1599" s="1">
        <f t="shared" si="486"/>
        <v>6</v>
      </c>
      <c r="BS1599" s="1">
        <f t="shared" si="487"/>
        <v>603</v>
      </c>
      <c r="BT1599" s="1">
        <f>COUNTIF($BS$10:BS1599,601)</f>
        <v>34</v>
      </c>
      <c r="BU1599" s="1">
        <f t="shared" si="488"/>
        <v>0</v>
      </c>
    </row>
    <row r="1600" spans="2:73">
      <c r="B1600" s="1" t="str">
        <f t="shared" si="484"/>
        <v>SkillDescBrief4101406</v>
      </c>
      <c r="C1600" s="1" t="str">
        <f t="shared" si="485"/>
        <v>SkillDescDetail410140604</v>
      </c>
      <c r="D1600" s="3">
        <v>410140604</v>
      </c>
      <c r="E1600" s="3">
        <v>4101406</v>
      </c>
      <c r="F1600" s="3">
        <v>4</v>
      </c>
      <c r="G1600" s="3" t="s">
        <v>332</v>
      </c>
      <c r="H1600" s="3"/>
      <c r="I1600" s="3" t="s">
        <v>333</v>
      </c>
      <c r="J1600" s="3"/>
      <c r="K1600" s="3" t="s">
        <v>334</v>
      </c>
      <c r="L1600" s="3"/>
      <c r="M1600" s="3"/>
      <c r="N1600" s="3"/>
      <c r="O1600" s="3"/>
      <c r="P1600" s="3"/>
      <c r="Q1600" s="3" t="s">
        <v>335</v>
      </c>
      <c r="R1600" s="3"/>
      <c r="S1600" s="3" t="str">
        <f>IF(H1600="","",$B$2&amp;G1600&amp;$B$2&amp;$B$1&amp;H1600)</f>
        <v/>
      </c>
      <c r="T1600" s="3" t="str">
        <f>IF(J1600="","",$B$2&amp;I1600&amp;$B$2&amp;$B$1&amp;J1600)</f>
        <v/>
      </c>
      <c r="U1600" s="3" t="str">
        <f>IF(L1600="","",$B$2&amp;K1600&amp;$B$2&amp;$B$1&amp;L1600)</f>
        <v/>
      </c>
      <c r="V1600" s="3" t="str">
        <f>IF(N1600="","",$B$2&amp;M1600&amp;$B$2&amp;$B$1&amp;N1600)</f>
        <v/>
      </c>
      <c r="W1600" s="3" t="str">
        <f>IF(P1600="","",$B$2&amp;O1600&amp;$B$2&amp;$B$1&amp;P1600)</f>
        <v/>
      </c>
      <c r="X1600" s="3" t="str">
        <f>IF(R1600="","",$B$2&amp;Q1600&amp;$B$2&amp;$B$1&amp;R1600)</f>
        <v/>
      </c>
      <c r="Y1600" s="3" t="str">
        <f t="shared" si="482"/>
        <v>{}</v>
      </c>
      <c r="Z1600" s="11" t="s">
        <v>341</v>
      </c>
      <c r="AA1600" s="11" t="str">
        <f t="shared" si="496"/>
        <v>4级：伤害提升至&lt;q=attr_atk&gt;&lt;c=A6EC41&gt;0%&lt;/c&gt;</v>
      </c>
      <c r="AB1600" s="11"/>
      <c r="AC1600" s="11"/>
      <c r="AD1600" s="11">
        <v>4</v>
      </c>
      <c r="AE1600" s="11"/>
      <c r="AF1600" s="11" t="s">
        <v>345</v>
      </c>
      <c r="AG1600" s="11"/>
      <c r="AH1600" s="11"/>
      <c r="AI1600" s="11"/>
      <c r="AJ1600" s="11"/>
      <c r="AK1600" s="11"/>
      <c r="AL1600" s="11"/>
      <c r="AM1600" s="11"/>
      <c r="AN1600" s="11" t="s">
        <v>346</v>
      </c>
      <c r="AO1600" s="11"/>
      <c r="AP1600" s="11"/>
      <c r="AQ1600" s="11"/>
      <c r="AR1600" s="11"/>
      <c r="AS1600" s="11" t="str">
        <f t="shared" si="500"/>
        <v>&lt;q=attr_atk&gt;&lt;c=A6EC41&gt;</v>
      </c>
      <c r="AT1600" s="13" t="str">
        <f t="shared" si="501"/>
        <v>0%</v>
      </c>
      <c r="AU1600" s="11" t="s">
        <v>298</v>
      </c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 t="str">
        <f t="shared" si="483"/>
        <v>这是另一个专属装备技能，它必须很好很强大</v>
      </c>
      <c r="BQ1600" s="11" t="str">
        <f t="shared" si="493"/>
        <v>4级：伤害提升至&lt;q=attr_atk&gt;&lt;c=A6EC41&gt;0%&lt;/c&gt;</v>
      </c>
      <c r="BR1600" s="1">
        <f t="shared" si="486"/>
        <v>6</v>
      </c>
      <c r="BS1600" s="1">
        <f t="shared" si="487"/>
        <v>604</v>
      </c>
      <c r="BT1600" s="1">
        <f>COUNTIF($BS$10:BS1600,601)</f>
        <v>34</v>
      </c>
      <c r="BU1600" s="1">
        <f t="shared" si="488"/>
        <v>0</v>
      </c>
    </row>
    <row r="1601" spans="2:73">
      <c r="B1601" s="1" t="str">
        <f t="shared" si="484"/>
        <v>SkillDescBrief4101406</v>
      </c>
      <c r="C1601" s="1" t="str">
        <f t="shared" si="485"/>
        <v>SkillDescDetail410140605</v>
      </c>
      <c r="D1601" s="3">
        <v>410140605</v>
      </c>
      <c r="E1601" s="3">
        <v>4101406</v>
      </c>
      <c r="F1601" s="3">
        <v>5</v>
      </c>
      <c r="G1601" s="3" t="s">
        <v>332</v>
      </c>
      <c r="H1601" s="3"/>
      <c r="I1601" s="3" t="s">
        <v>333</v>
      </c>
      <c r="J1601" s="3"/>
      <c r="K1601" s="3" t="s">
        <v>334</v>
      </c>
      <c r="L1601" s="3"/>
      <c r="M1601" s="3"/>
      <c r="N1601" s="3"/>
      <c r="O1601" s="3"/>
      <c r="P1601" s="3"/>
      <c r="Q1601" s="3" t="s">
        <v>335</v>
      </c>
      <c r="R1601" s="3"/>
      <c r="S1601" s="3" t="str">
        <f>IF(H1601="","",$B$2&amp;G1601&amp;$B$2&amp;$B$1&amp;H1601)</f>
        <v/>
      </c>
      <c r="T1601" s="3" t="str">
        <f>IF(J1601="","",$B$2&amp;I1601&amp;$B$2&amp;$B$1&amp;J1601)</f>
        <v/>
      </c>
      <c r="U1601" s="3" t="str">
        <f>IF(L1601="","",$B$2&amp;K1601&amp;$B$2&amp;$B$1&amp;L1601)</f>
        <v/>
      </c>
      <c r="V1601" s="3" t="str">
        <f>IF(N1601="","",$B$2&amp;M1601&amp;$B$2&amp;$B$1&amp;N1601)</f>
        <v/>
      </c>
      <c r="W1601" s="3" t="str">
        <f>IF(P1601="","",$B$2&amp;O1601&amp;$B$2&amp;$B$1&amp;P1601)</f>
        <v/>
      </c>
      <c r="X1601" s="3" t="str">
        <f>IF(R1601="","",$B$2&amp;Q1601&amp;$B$2&amp;$B$1&amp;R1601)</f>
        <v/>
      </c>
      <c r="Y1601" s="3" t="str">
        <f t="shared" si="482"/>
        <v>{}</v>
      </c>
      <c r="Z1601" s="11" t="s">
        <v>347</v>
      </c>
      <c r="AA1601" s="11" t="str">
        <f t="shared" si="496"/>
        <v>5级：伤害提升至&lt;q=attr_atk&gt;&lt;c=A6EC41&gt;0%&lt;/c&gt;</v>
      </c>
      <c r="AB1601" s="11"/>
      <c r="AC1601" s="11"/>
      <c r="AD1601" s="11">
        <v>5</v>
      </c>
      <c r="AE1601" s="11"/>
      <c r="AF1601" s="11" t="s">
        <v>345</v>
      </c>
      <c r="AG1601" s="11"/>
      <c r="AH1601" s="11"/>
      <c r="AI1601" s="11"/>
      <c r="AJ1601" s="11"/>
      <c r="AK1601" s="11"/>
      <c r="AL1601" s="11"/>
      <c r="AM1601" s="11"/>
      <c r="AN1601" s="11" t="s">
        <v>346</v>
      </c>
      <c r="AO1601" s="11"/>
      <c r="AP1601" s="11"/>
      <c r="AQ1601" s="11"/>
      <c r="AR1601" s="11"/>
      <c r="AS1601" s="11" t="str">
        <f t="shared" si="500"/>
        <v>&lt;q=attr_atk&gt;&lt;c=A6EC41&gt;</v>
      </c>
      <c r="AT1601" s="13" t="str">
        <f t="shared" si="501"/>
        <v>0%</v>
      </c>
      <c r="AU1601" s="11" t="s">
        <v>298</v>
      </c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 t="str">
        <f t="shared" si="483"/>
        <v>这是另一个专属装备技能，它必须非常好非常强大</v>
      </c>
      <c r="BQ1601" s="11" t="str">
        <f t="shared" si="493"/>
        <v>5级：伤害提升至&lt;q=attr_atk&gt;&lt;c=A6EC41&gt;0%&lt;/c&gt;</v>
      </c>
      <c r="BR1601" s="1">
        <f t="shared" si="486"/>
        <v>6</v>
      </c>
      <c r="BS1601" s="1">
        <f t="shared" si="487"/>
        <v>605</v>
      </c>
      <c r="BT1601" s="1">
        <f>COUNTIF($BS$10:BS1601,601)</f>
        <v>34</v>
      </c>
      <c r="BU1601" s="1">
        <f t="shared" si="488"/>
        <v>0</v>
      </c>
    </row>
    <row r="1602" spans="2:73">
      <c r="B1602" s="1" t="str">
        <f t="shared" si="484"/>
        <v>SkillDescBrief// 战斗被动</v>
      </c>
      <c r="C1602" s="1" t="str">
        <f t="shared" si="485"/>
        <v>SkillDescDetail// 战斗被动4</v>
      </c>
      <c r="D1602" s="7" t="s">
        <v>340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 t="str">
        <f t="shared" si="482"/>
        <v/>
      </c>
      <c r="Z1602" s="10" t="s">
        <v>336</v>
      </c>
      <c r="AA1602" s="10" t="str">
        <f t="shared" si="496"/>
        <v/>
      </c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  <c r="BI1602" s="10"/>
      <c r="BJ1602" s="10"/>
      <c r="BK1602" s="10"/>
      <c r="BL1602" s="10"/>
      <c r="BM1602" s="10"/>
      <c r="BN1602" s="10"/>
      <c r="BO1602" s="10"/>
      <c r="BP1602" s="10" t="str">
        <f t="shared" si="483"/>
        <v/>
      </c>
      <c r="BQ1602" s="10" t="str">
        <f t="shared" si="493"/>
        <v/>
      </c>
      <c r="BR1602" s="1">
        <f t="shared" si="486"/>
        <v>0</v>
      </c>
      <c r="BS1602" s="1">
        <f t="shared" si="487"/>
        <v>0</v>
      </c>
      <c r="BT1602" s="1">
        <f>COUNTIF($BS$10:BS1602,601)</f>
        <v>34</v>
      </c>
      <c r="BU1602" s="1">
        <f t="shared" si="488"/>
        <v>0</v>
      </c>
    </row>
    <row r="1603" spans="2:73">
      <c r="B1603" s="1" t="str">
        <f t="shared" si="484"/>
        <v>SkillDescBrief4101407</v>
      </c>
      <c r="C1603" s="1" t="str">
        <f t="shared" si="485"/>
        <v>SkillDescDetail410140701</v>
      </c>
      <c r="D1603" s="3">
        <v>410140701</v>
      </c>
      <c r="E1603" s="3">
        <v>4101407</v>
      </c>
      <c r="F1603" s="3">
        <v>1</v>
      </c>
      <c r="G1603" s="3" t="s">
        <v>332</v>
      </c>
      <c r="H1603" s="3">
        <v>0.15</v>
      </c>
      <c r="I1603" s="3" t="s">
        <v>333</v>
      </c>
      <c r="J1603" s="3"/>
      <c r="K1603" s="3" t="s">
        <v>334</v>
      </c>
      <c r="L1603" s="3">
        <v>1</v>
      </c>
      <c r="M1603" s="3"/>
      <c r="N1603" s="3"/>
      <c r="O1603" s="3"/>
      <c r="P1603" s="3"/>
      <c r="Q1603" s="3" t="s">
        <v>335</v>
      </c>
      <c r="R1603" s="3"/>
      <c r="S1603" s="3" t="str">
        <f>IF(H1603="","",$B$2&amp;G1603&amp;$B$2&amp;$B$1&amp;H1603)</f>
        <v>"AtkPower":0.15</v>
      </c>
      <c r="T1603" s="3" t="str">
        <f>IF(J1603="","",$B$2&amp;I1603&amp;$B$2&amp;$B$1&amp;J1603)</f>
        <v/>
      </c>
      <c r="U1603" s="3" t="str">
        <f>IF(L1603="","",$B$2&amp;K1603&amp;$B$2&amp;$B$1&amp;L1603)</f>
        <v>"BuffPower":1</v>
      </c>
      <c r="V1603" s="3" t="str">
        <f>IF(N1603="","",$B$2&amp;M1603&amp;$B$2&amp;$B$1&amp;N1603)</f>
        <v/>
      </c>
      <c r="W1603" s="3" t="str">
        <f>IF(P1603="","",$B$2&amp;O1603&amp;$B$2&amp;$B$1&amp;P1603)</f>
        <v/>
      </c>
      <c r="X1603" s="3" t="str">
        <f>IF(R1603="","",$B$2&amp;Q1603&amp;$B$2&amp;$B$1&amp;R1603)</f>
        <v/>
      </c>
      <c r="Y1603" s="3" t="str">
        <f t="shared" si="482"/>
        <v>{"AtkPower":0.15,"BuffPower":1}</v>
      </c>
      <c r="Z1603" s="11" t="s">
        <v>773</v>
      </c>
      <c r="AA1603" s="11" t="str">
        <f t="shared" si="496"/>
        <v>降低标记目标&lt;c=A6EC41&gt;15%&lt;/c&gt;暴抗</v>
      </c>
      <c r="AB1603" s="11"/>
      <c r="AC1603" s="11"/>
      <c r="AD1603" s="11"/>
      <c r="AE1603" s="11"/>
      <c r="AF1603" s="11"/>
      <c r="AG1603" s="11"/>
      <c r="AH1603" s="11"/>
      <c r="AI1603" s="11"/>
      <c r="AJ1603" s="11" t="s">
        <v>774</v>
      </c>
      <c r="AK1603" s="11" t="str">
        <f>$B$6</f>
        <v>&lt;c=A6EC41&gt;</v>
      </c>
      <c r="AL1603" s="11" t="str">
        <f>ROUND($H1603*100,2)&amp;"%"</f>
        <v>15%</v>
      </c>
      <c r="AM1603" s="11" t="s">
        <v>298</v>
      </c>
      <c r="AN1603" s="11" t="s">
        <v>775</v>
      </c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 t="str">
        <f t="shared" si="483"/>
        <v>降低标记目标的暴抗</v>
      </c>
      <c r="BQ1603" s="11" t="str">
        <f t="shared" si="493"/>
        <v>降低标记目标&lt;c=A6EC41&gt;15%&lt;/c&gt;暴抗</v>
      </c>
      <c r="BR1603" s="1">
        <f t="shared" si="486"/>
        <v>7</v>
      </c>
      <c r="BS1603" s="1">
        <f t="shared" si="487"/>
        <v>701</v>
      </c>
      <c r="BT1603" s="1">
        <f>COUNTIF($BS$10:BS1603,601)</f>
        <v>34</v>
      </c>
      <c r="BU1603" s="1">
        <f t="shared" si="488"/>
        <v>0</v>
      </c>
    </row>
    <row r="1604" spans="2:73">
      <c r="B1604" s="1" t="str">
        <f t="shared" si="484"/>
        <v>SkillDescBrief4101407</v>
      </c>
      <c r="C1604" s="1" t="str">
        <f t="shared" si="485"/>
        <v>SkillDescDetail410140702</v>
      </c>
      <c r="D1604" s="3">
        <v>410140702</v>
      </c>
      <c r="E1604" s="3">
        <v>4101407</v>
      </c>
      <c r="F1604" s="3">
        <v>2</v>
      </c>
      <c r="G1604" s="3" t="s">
        <v>332</v>
      </c>
      <c r="H1604" s="3"/>
      <c r="I1604" s="3" t="s">
        <v>333</v>
      </c>
      <c r="J1604" s="3"/>
      <c r="K1604" s="3" t="s">
        <v>334</v>
      </c>
      <c r="L1604" s="3">
        <v>1</v>
      </c>
      <c r="M1604" s="3"/>
      <c r="N1604" s="3"/>
      <c r="O1604" s="3"/>
      <c r="P1604" s="3"/>
      <c r="Q1604" s="3" t="s">
        <v>335</v>
      </c>
      <c r="R1604" s="3"/>
      <c r="S1604" s="3" t="str">
        <f>IF(H1604="","",$B$2&amp;G1604&amp;$B$2&amp;$B$1&amp;H1604)</f>
        <v/>
      </c>
      <c r="T1604" s="3" t="str">
        <f>IF(J1604="","",$B$2&amp;I1604&amp;$B$2&amp;$B$1&amp;J1604)</f>
        <v/>
      </c>
      <c r="U1604" s="3" t="str">
        <f>IF(L1604="","",$B$2&amp;K1604&amp;$B$2&amp;$B$1&amp;L1604)</f>
        <v>"BuffPower":1</v>
      </c>
      <c r="V1604" s="3" t="str">
        <f>IF(N1604="","",$B$2&amp;M1604&amp;$B$2&amp;$B$1&amp;N1604)</f>
        <v/>
      </c>
      <c r="W1604" s="3" t="str">
        <f>IF(P1604="","",$B$2&amp;O1604&amp;$B$2&amp;$B$1&amp;P1604)</f>
        <v/>
      </c>
      <c r="X1604" s="3" t="str">
        <f>IF(R1604="","",$B$2&amp;Q1604&amp;$B$2&amp;$B$1&amp;R1604)</f>
        <v/>
      </c>
      <c r="Y1604" s="3" t="str">
        <f t="shared" si="482"/>
        <v>{"BuffPower":1}</v>
      </c>
      <c r="Z1604" s="11" t="s">
        <v>336</v>
      </c>
      <c r="AA1604" s="11" t="str">
        <f t="shared" si="496"/>
        <v/>
      </c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 t="str">
        <f t="shared" si="483"/>
        <v/>
      </c>
      <c r="BQ1604" s="11" t="str">
        <f t="shared" si="493"/>
        <v/>
      </c>
      <c r="BR1604" s="1">
        <f t="shared" si="486"/>
        <v>7</v>
      </c>
      <c r="BS1604" s="1">
        <f t="shared" si="487"/>
        <v>702</v>
      </c>
      <c r="BT1604" s="1">
        <f>COUNTIF($BS$10:BS1604,601)</f>
        <v>34</v>
      </c>
      <c r="BU1604" s="1">
        <f t="shared" si="488"/>
        <v>0</v>
      </c>
    </row>
    <row r="1605" spans="2:73">
      <c r="B1605" s="1" t="str">
        <f t="shared" si="484"/>
        <v>SkillDescBrief4101407</v>
      </c>
      <c r="C1605" s="1" t="str">
        <f t="shared" si="485"/>
        <v>SkillDescDetail410140703</v>
      </c>
      <c r="D1605" s="3">
        <v>410140703</v>
      </c>
      <c r="E1605" s="3">
        <v>4101407</v>
      </c>
      <c r="F1605" s="3">
        <v>3</v>
      </c>
      <c r="G1605" s="3" t="s">
        <v>332</v>
      </c>
      <c r="H1605" s="3"/>
      <c r="I1605" s="3" t="s">
        <v>333</v>
      </c>
      <c r="J1605" s="3"/>
      <c r="K1605" s="3" t="s">
        <v>334</v>
      </c>
      <c r="L1605" s="3">
        <v>1</v>
      </c>
      <c r="M1605" s="3"/>
      <c r="N1605" s="3"/>
      <c r="O1605" s="3"/>
      <c r="P1605" s="3"/>
      <c r="Q1605" s="3" t="s">
        <v>335</v>
      </c>
      <c r="R1605" s="3"/>
      <c r="S1605" s="3" t="str">
        <f>IF(H1605="","",$B$2&amp;G1605&amp;$B$2&amp;$B$1&amp;H1605)</f>
        <v/>
      </c>
      <c r="T1605" s="3" t="str">
        <f>IF(J1605="","",$B$2&amp;I1605&amp;$B$2&amp;$B$1&amp;J1605)</f>
        <v/>
      </c>
      <c r="U1605" s="3" t="str">
        <f>IF(L1605="","",$B$2&amp;K1605&amp;$B$2&amp;$B$1&amp;L1605)</f>
        <v>"BuffPower":1</v>
      </c>
      <c r="V1605" s="3" t="str">
        <f>IF(N1605="","",$B$2&amp;M1605&amp;$B$2&amp;$B$1&amp;N1605)</f>
        <v/>
      </c>
      <c r="W1605" s="3" t="str">
        <f>IF(P1605="","",$B$2&amp;O1605&amp;$B$2&amp;$B$1&amp;P1605)</f>
        <v/>
      </c>
      <c r="X1605" s="3" t="str">
        <f>IF(R1605="","",$B$2&amp;Q1605&amp;$B$2&amp;$B$1&amp;R1605)</f>
        <v/>
      </c>
      <c r="Y1605" s="3" t="str">
        <f t="shared" si="482"/>
        <v>{"BuffPower":1}</v>
      </c>
      <c r="Z1605" s="11" t="s">
        <v>336</v>
      </c>
      <c r="AA1605" s="11" t="str">
        <f t="shared" si="496"/>
        <v/>
      </c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 t="str">
        <f t="shared" si="483"/>
        <v/>
      </c>
      <c r="BQ1605" s="11" t="str">
        <f t="shared" si="493"/>
        <v/>
      </c>
      <c r="BR1605" s="1">
        <f t="shared" si="486"/>
        <v>7</v>
      </c>
      <c r="BS1605" s="1">
        <f t="shared" si="487"/>
        <v>703</v>
      </c>
      <c r="BT1605" s="1">
        <f>COUNTIF($BS$10:BS1605,601)</f>
        <v>34</v>
      </c>
      <c r="BU1605" s="1">
        <f t="shared" si="488"/>
        <v>0</v>
      </c>
    </row>
    <row r="1606" spans="2:73">
      <c r="B1606" s="1" t="str">
        <f t="shared" si="484"/>
        <v>SkillDescBrief4101407</v>
      </c>
      <c r="C1606" s="1" t="str">
        <f t="shared" si="485"/>
        <v>SkillDescDetail410140704</v>
      </c>
      <c r="D1606" s="3">
        <v>410140704</v>
      </c>
      <c r="E1606" s="3">
        <v>4101407</v>
      </c>
      <c r="F1606" s="3">
        <v>4</v>
      </c>
      <c r="G1606" s="3" t="s">
        <v>332</v>
      </c>
      <c r="H1606" s="3"/>
      <c r="I1606" s="3" t="s">
        <v>333</v>
      </c>
      <c r="J1606" s="3"/>
      <c r="K1606" s="3" t="s">
        <v>334</v>
      </c>
      <c r="L1606" s="3">
        <v>1</v>
      </c>
      <c r="M1606" s="3"/>
      <c r="N1606" s="3"/>
      <c r="O1606" s="3"/>
      <c r="P1606" s="3"/>
      <c r="Q1606" s="3" t="s">
        <v>335</v>
      </c>
      <c r="R1606" s="3"/>
      <c r="S1606" s="3" t="str">
        <f>IF(H1606="","",$B$2&amp;G1606&amp;$B$2&amp;$B$1&amp;H1606)</f>
        <v/>
      </c>
      <c r="T1606" s="3" t="str">
        <f>IF(J1606="","",$B$2&amp;I1606&amp;$B$2&amp;$B$1&amp;J1606)</f>
        <v/>
      </c>
      <c r="U1606" s="3" t="str">
        <f>IF(L1606="","",$B$2&amp;K1606&amp;$B$2&amp;$B$1&amp;L1606)</f>
        <v>"BuffPower":1</v>
      </c>
      <c r="V1606" s="3" t="str">
        <f>IF(N1606="","",$B$2&amp;M1606&amp;$B$2&amp;$B$1&amp;N1606)</f>
        <v/>
      </c>
      <c r="W1606" s="3" t="str">
        <f>IF(P1606="","",$B$2&amp;O1606&amp;$B$2&amp;$B$1&amp;P1606)</f>
        <v/>
      </c>
      <c r="X1606" s="3" t="str">
        <f>IF(R1606="","",$B$2&amp;Q1606&amp;$B$2&amp;$B$1&amp;R1606)</f>
        <v/>
      </c>
      <c r="Y1606" s="3" t="str">
        <f t="shared" si="482"/>
        <v>{"BuffPower":1}</v>
      </c>
      <c r="Z1606" s="11" t="s">
        <v>336</v>
      </c>
      <c r="AA1606" s="11" t="str">
        <f t="shared" si="496"/>
        <v/>
      </c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 t="str">
        <f t="shared" si="483"/>
        <v/>
      </c>
      <c r="BQ1606" s="11" t="str">
        <f t="shared" si="493"/>
        <v/>
      </c>
      <c r="BR1606" s="1">
        <f t="shared" si="486"/>
        <v>7</v>
      </c>
      <c r="BS1606" s="1">
        <f t="shared" si="487"/>
        <v>704</v>
      </c>
      <c r="BT1606" s="1">
        <f>COUNTIF($BS$10:BS1606,601)</f>
        <v>34</v>
      </c>
      <c r="BU1606" s="1">
        <f t="shared" si="488"/>
        <v>0</v>
      </c>
    </row>
    <row r="1607" spans="2:73">
      <c r="B1607" s="1" t="str">
        <f t="shared" si="484"/>
        <v>SkillDescBrief4101407</v>
      </c>
      <c r="C1607" s="1" t="str">
        <f t="shared" si="485"/>
        <v>SkillDescDetail410140705</v>
      </c>
      <c r="D1607" s="3">
        <v>410140705</v>
      </c>
      <c r="E1607" s="3">
        <v>4101407</v>
      </c>
      <c r="F1607" s="3">
        <v>5</v>
      </c>
      <c r="G1607" s="3" t="s">
        <v>332</v>
      </c>
      <c r="H1607" s="3"/>
      <c r="I1607" s="3" t="s">
        <v>333</v>
      </c>
      <c r="J1607" s="3"/>
      <c r="K1607" s="3" t="s">
        <v>334</v>
      </c>
      <c r="L1607" s="3">
        <v>1</v>
      </c>
      <c r="M1607" s="3"/>
      <c r="N1607" s="3"/>
      <c r="O1607" s="3"/>
      <c r="P1607" s="3"/>
      <c r="Q1607" s="3" t="s">
        <v>335</v>
      </c>
      <c r="R1607" s="3"/>
      <c r="S1607" s="3" t="str">
        <f>IF(H1607="","",$B$2&amp;G1607&amp;$B$2&amp;$B$1&amp;H1607)</f>
        <v/>
      </c>
      <c r="T1607" s="3" t="str">
        <f>IF(J1607="","",$B$2&amp;I1607&amp;$B$2&amp;$B$1&amp;J1607)</f>
        <v/>
      </c>
      <c r="U1607" s="3" t="str">
        <f>IF(L1607="","",$B$2&amp;K1607&amp;$B$2&amp;$B$1&amp;L1607)</f>
        <v>"BuffPower":1</v>
      </c>
      <c r="V1607" s="3" t="str">
        <f>IF(N1607="","",$B$2&amp;M1607&amp;$B$2&amp;$B$1&amp;N1607)</f>
        <v/>
      </c>
      <c r="W1607" s="3" t="str">
        <f>IF(P1607="","",$B$2&amp;O1607&amp;$B$2&amp;$B$1&amp;P1607)</f>
        <v/>
      </c>
      <c r="X1607" s="3" t="str">
        <f>IF(R1607="","",$B$2&amp;Q1607&amp;$B$2&amp;$B$1&amp;R1607)</f>
        <v/>
      </c>
      <c r="Y1607" s="3" t="str">
        <f t="shared" si="482"/>
        <v>{"BuffPower":1}</v>
      </c>
      <c r="Z1607" s="11" t="s">
        <v>336</v>
      </c>
      <c r="AA1607" s="11" t="str">
        <f t="shared" si="496"/>
        <v/>
      </c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 t="str">
        <f t="shared" si="483"/>
        <v/>
      </c>
      <c r="BQ1607" s="11" t="str">
        <f t="shared" si="493"/>
        <v/>
      </c>
      <c r="BR1607" s="1">
        <f t="shared" si="486"/>
        <v>7</v>
      </c>
      <c r="BS1607" s="1">
        <f t="shared" si="487"/>
        <v>705</v>
      </c>
      <c r="BT1607" s="1">
        <f>COUNTIF($BS$10:BS1607,601)</f>
        <v>34</v>
      </c>
      <c r="BU1607" s="1">
        <f t="shared" si="488"/>
        <v>0</v>
      </c>
    </row>
    <row r="1608" spans="2:73">
      <c r="B1608" s="1" t="str">
        <f t="shared" si="484"/>
        <v>SkillDescBrief// 强化普攻</v>
      </c>
      <c r="C1608" s="1" t="str">
        <f t="shared" si="485"/>
        <v>SkillDescDetail// 强化普攻-标记</v>
      </c>
      <c r="D1608" s="7" t="s">
        <v>776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 t="str">
        <f t="shared" si="482"/>
        <v/>
      </c>
      <c r="Z1608" s="10" t="s">
        <v>336</v>
      </c>
      <c r="AA1608" s="10" t="str">
        <f t="shared" si="496"/>
        <v/>
      </c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 t="str">
        <f t="shared" si="483"/>
        <v/>
      </c>
      <c r="BQ1608" s="10" t="str">
        <f t="shared" si="493"/>
        <v/>
      </c>
      <c r="BR1608" s="1">
        <f t="shared" si="486"/>
        <v>0</v>
      </c>
      <c r="BS1608" s="1">
        <f t="shared" si="487"/>
        <v>0</v>
      </c>
      <c r="BT1608" s="1">
        <f>COUNTIF($BS$10:BS1608,601)</f>
        <v>34</v>
      </c>
      <c r="BU1608" s="1">
        <f t="shared" si="488"/>
        <v>0</v>
      </c>
    </row>
    <row r="1609" spans="2:73">
      <c r="B1609" s="1" t="str">
        <f t="shared" si="484"/>
        <v>SkillDescBrief4101408</v>
      </c>
      <c r="C1609" s="1" t="str">
        <f t="shared" si="485"/>
        <v>SkillDescDetail410140801</v>
      </c>
      <c r="D1609" s="3">
        <v>410140801</v>
      </c>
      <c r="E1609" s="3">
        <v>4101408</v>
      </c>
      <c r="F1609" s="3">
        <v>1</v>
      </c>
      <c r="G1609" s="3" t="s">
        <v>332</v>
      </c>
      <c r="H1609" s="3">
        <f ca="1">ROUND(_xlfn.XLOOKUP($F1609,$D$1:$D$5,$E$1:$E$5)*OFFSET(H1609,5-$F1609,0)/0.05,0)*0.05</f>
        <v>4.55</v>
      </c>
      <c r="I1609" s="3" t="s">
        <v>333</v>
      </c>
      <c r="J1609" s="3"/>
      <c r="K1609" s="3" t="s">
        <v>334</v>
      </c>
      <c r="L1609" s="3"/>
      <c r="M1609" s="3"/>
      <c r="N1609" s="3"/>
      <c r="O1609" s="3"/>
      <c r="P1609" s="3"/>
      <c r="Q1609" s="3" t="s">
        <v>335</v>
      </c>
      <c r="R1609" s="3"/>
      <c r="S1609" s="3" t="str">
        <f ca="1">IF(H1609="","",$B$2&amp;G1609&amp;$B$2&amp;$B$1&amp;H1609)</f>
        <v>"AtkPower":4.55</v>
      </c>
      <c r="T1609" s="3" t="str">
        <f>IF(J1609="","",$B$2&amp;I1609&amp;$B$2&amp;$B$1&amp;J1609)</f>
        <v/>
      </c>
      <c r="U1609" s="3" t="str">
        <f>IF(L1609="","",$B$2&amp;K1609&amp;$B$2&amp;$B$1&amp;L1609)</f>
        <v/>
      </c>
      <c r="V1609" s="3" t="str">
        <f>IF(N1609="","",$B$2&amp;M1609&amp;$B$2&amp;$B$1&amp;N1609)</f>
        <v/>
      </c>
      <c r="W1609" s="3" t="str">
        <f>IF(P1609="","",$B$2&amp;O1609&amp;$B$2&amp;$B$1&amp;P1609)</f>
        <v/>
      </c>
      <c r="X1609" s="3" t="str">
        <f>IF(R1609="","",$B$2&amp;Q1609&amp;$B$2&amp;$B$1&amp;R1609)</f>
        <v/>
      </c>
      <c r="Y1609" s="3" t="str">
        <f ca="1" t="shared" si="482"/>
        <v>{"AtkPower":4.55}</v>
      </c>
      <c r="Z1609" s="11" t="s">
        <v>336</v>
      </c>
      <c r="AA1609" s="11" t="str">
        <f t="shared" si="496"/>
        <v/>
      </c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 t="str">
        <f t="shared" si="483"/>
        <v/>
      </c>
      <c r="BQ1609" s="11" t="str">
        <f t="shared" si="493"/>
        <v/>
      </c>
      <c r="BR1609" s="1">
        <f t="shared" si="486"/>
        <v>8</v>
      </c>
      <c r="BS1609" s="1">
        <f t="shared" si="487"/>
        <v>801</v>
      </c>
      <c r="BT1609" s="1">
        <f>COUNTIF($BS$10:BS1609,601)</f>
        <v>34</v>
      </c>
      <c r="BU1609" s="1">
        <f t="shared" si="488"/>
        <v>0</v>
      </c>
    </row>
    <row r="1610" spans="2:73">
      <c r="B1610" s="1" t="str">
        <f t="shared" si="484"/>
        <v>SkillDescBrief4101408</v>
      </c>
      <c r="C1610" s="1" t="str">
        <f t="shared" si="485"/>
        <v>SkillDescDetail410140802</v>
      </c>
      <c r="D1610" s="3">
        <v>410140802</v>
      </c>
      <c r="E1610" s="3">
        <v>4101408</v>
      </c>
      <c r="F1610" s="3">
        <v>2</v>
      </c>
      <c r="G1610" s="3" t="s">
        <v>332</v>
      </c>
      <c r="H1610" s="3">
        <f ca="1">ROUND(_xlfn.XLOOKUP($F1610,$D$1:$D$5,$E$1:$E$5)*OFFSET(H1610,5-$F1610,0)/0.05,0)*0.05</f>
        <v>4.9</v>
      </c>
      <c r="I1610" s="3" t="s">
        <v>333</v>
      </c>
      <c r="J1610" s="3"/>
      <c r="K1610" s="3" t="s">
        <v>334</v>
      </c>
      <c r="L1610" s="3"/>
      <c r="M1610" s="3"/>
      <c r="N1610" s="3"/>
      <c r="O1610" s="3"/>
      <c r="P1610" s="3"/>
      <c r="Q1610" s="3" t="s">
        <v>335</v>
      </c>
      <c r="R1610" s="3"/>
      <c r="S1610" s="3" t="str">
        <f ca="1">IF(H1610="","",$B$2&amp;G1610&amp;$B$2&amp;$B$1&amp;H1610)</f>
        <v>"AtkPower":4.9</v>
      </c>
      <c r="T1610" s="3" t="str">
        <f>IF(J1610="","",$B$2&amp;I1610&amp;$B$2&amp;$B$1&amp;J1610)</f>
        <v/>
      </c>
      <c r="U1610" s="3" t="str">
        <f>IF(L1610="","",$B$2&amp;K1610&amp;$B$2&amp;$B$1&amp;L1610)</f>
        <v/>
      </c>
      <c r="V1610" s="3" t="str">
        <f>IF(N1610="","",$B$2&amp;M1610&amp;$B$2&amp;$B$1&amp;N1610)</f>
        <v/>
      </c>
      <c r="W1610" s="3" t="str">
        <f>IF(P1610="","",$B$2&amp;O1610&amp;$B$2&amp;$B$1&amp;P1610)</f>
        <v/>
      </c>
      <c r="X1610" s="3" t="str">
        <f>IF(R1610="","",$B$2&amp;Q1610&amp;$B$2&amp;$B$1&amp;R1610)</f>
        <v/>
      </c>
      <c r="Y1610" s="3" t="str">
        <f ca="1" t="shared" ref="Y1610:Y1673" si="502">IF(E1610="","",$A$3&amp;_xlfn.TEXTJOIN($C$1,1,S1610:X1610)&amp;$A$4)</f>
        <v>{"AtkPower":4.9}</v>
      </c>
      <c r="Z1610" s="11" t="s">
        <v>336</v>
      </c>
      <c r="AA1610" s="11" t="str">
        <f t="shared" si="496"/>
        <v/>
      </c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 t="str">
        <f t="shared" ref="BP1610:BP1673" si="503">Z1610</f>
        <v/>
      </c>
      <c r="BQ1610" s="11" t="str">
        <f t="shared" si="493"/>
        <v/>
      </c>
      <c r="BR1610" s="1">
        <f t="shared" si="486"/>
        <v>8</v>
      </c>
      <c r="BS1610" s="1">
        <f t="shared" si="487"/>
        <v>802</v>
      </c>
      <c r="BT1610" s="1">
        <f>COUNTIF($BS$10:BS1610,601)</f>
        <v>34</v>
      </c>
      <c r="BU1610" s="1">
        <f t="shared" si="488"/>
        <v>0</v>
      </c>
    </row>
    <row r="1611" spans="2:73">
      <c r="B1611" s="1" t="str">
        <f t="shared" ref="B1611:B1674" si="504">$C$3&amp;LEFT($D1611,7)</f>
        <v>SkillDescBrief4101408</v>
      </c>
      <c r="C1611" s="1" t="str">
        <f t="shared" ref="C1611:C1674" si="505">$C$4&amp;$D1611</f>
        <v>SkillDescDetail410140803</v>
      </c>
      <c r="D1611" s="3">
        <v>410140803</v>
      </c>
      <c r="E1611" s="3">
        <v>4101408</v>
      </c>
      <c r="F1611" s="3">
        <v>3</v>
      </c>
      <c r="G1611" s="3" t="s">
        <v>332</v>
      </c>
      <c r="H1611" s="3">
        <f ca="1">ROUND(_xlfn.XLOOKUP($F1611,$D$1:$D$5,$E$1:$E$5)*OFFSET(H1611,5-$F1611,0)/0.05,0)*0.05</f>
        <v>5.2</v>
      </c>
      <c r="I1611" s="3" t="s">
        <v>333</v>
      </c>
      <c r="J1611" s="3"/>
      <c r="K1611" s="3" t="s">
        <v>334</v>
      </c>
      <c r="L1611" s="3"/>
      <c r="M1611" s="3"/>
      <c r="N1611" s="3"/>
      <c r="O1611" s="3"/>
      <c r="P1611" s="3"/>
      <c r="Q1611" s="3" t="s">
        <v>335</v>
      </c>
      <c r="R1611" s="3"/>
      <c r="S1611" s="3" t="str">
        <f ca="1">IF(H1611="","",$B$2&amp;G1611&amp;$B$2&amp;$B$1&amp;H1611)</f>
        <v>"AtkPower":5.2</v>
      </c>
      <c r="T1611" s="3" t="str">
        <f>IF(J1611="","",$B$2&amp;I1611&amp;$B$2&amp;$B$1&amp;J1611)</f>
        <v/>
      </c>
      <c r="U1611" s="3" t="str">
        <f>IF(L1611="","",$B$2&amp;K1611&amp;$B$2&amp;$B$1&amp;L1611)</f>
        <v/>
      </c>
      <c r="V1611" s="3" t="str">
        <f>IF(N1611="","",$B$2&amp;M1611&amp;$B$2&amp;$B$1&amp;N1611)</f>
        <v/>
      </c>
      <c r="W1611" s="3" t="str">
        <f>IF(P1611="","",$B$2&amp;O1611&amp;$B$2&amp;$B$1&amp;P1611)</f>
        <v/>
      </c>
      <c r="X1611" s="3" t="str">
        <f>IF(R1611="","",$B$2&amp;Q1611&amp;$B$2&amp;$B$1&amp;R1611)</f>
        <v/>
      </c>
      <c r="Y1611" s="3" t="str">
        <f ca="1" t="shared" si="502"/>
        <v>{"AtkPower":5.2}</v>
      </c>
      <c r="Z1611" s="11" t="s">
        <v>336</v>
      </c>
      <c r="AA1611" s="11" t="str">
        <f t="shared" si="496"/>
        <v/>
      </c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 t="str">
        <f t="shared" si="503"/>
        <v/>
      </c>
      <c r="BQ1611" s="11" t="str">
        <f t="shared" si="493"/>
        <v/>
      </c>
      <c r="BR1611" s="1">
        <f t="shared" ref="BR1611:BR1674" si="506">MOD(E1611,100)</f>
        <v>8</v>
      </c>
      <c r="BS1611" s="1">
        <f t="shared" ref="BS1611:BS1674" si="507">BR1611*100+F1611</f>
        <v>803</v>
      </c>
      <c r="BT1611" s="1">
        <f>COUNTIF($BS$10:BS1611,601)</f>
        <v>34</v>
      </c>
      <c r="BU1611" s="1">
        <f t="shared" ref="BU1611:BU1674" si="508">IF(MOD(BT1611,2)=0,0,1)</f>
        <v>0</v>
      </c>
    </row>
    <row r="1612" spans="2:73">
      <c r="B1612" s="1" t="str">
        <f t="shared" si="504"/>
        <v>SkillDescBrief4101408</v>
      </c>
      <c r="C1612" s="1" t="str">
        <f t="shared" si="505"/>
        <v>SkillDescDetail410140804</v>
      </c>
      <c r="D1612" s="3">
        <v>410140804</v>
      </c>
      <c r="E1612" s="3">
        <v>4101408</v>
      </c>
      <c r="F1612" s="3">
        <v>4</v>
      </c>
      <c r="G1612" s="3" t="s">
        <v>332</v>
      </c>
      <c r="H1612" s="3">
        <f ca="1">ROUND(_xlfn.XLOOKUP($F1612,$D$1:$D$5,$E$1:$E$5)*OFFSET(H1612,5-$F1612,0)/0.05,0)*0.05</f>
        <v>5.85</v>
      </c>
      <c r="I1612" s="3" t="s">
        <v>333</v>
      </c>
      <c r="J1612" s="3"/>
      <c r="K1612" s="3" t="s">
        <v>334</v>
      </c>
      <c r="L1612" s="3"/>
      <c r="M1612" s="3"/>
      <c r="N1612" s="3"/>
      <c r="O1612" s="3"/>
      <c r="P1612" s="3"/>
      <c r="Q1612" s="3" t="s">
        <v>335</v>
      </c>
      <c r="R1612" s="3"/>
      <c r="S1612" s="3" t="str">
        <f ca="1">IF(H1612="","",$B$2&amp;G1612&amp;$B$2&amp;$B$1&amp;H1612)</f>
        <v>"AtkPower":5.85</v>
      </c>
      <c r="T1612" s="3" t="str">
        <f>IF(J1612="","",$B$2&amp;I1612&amp;$B$2&amp;$B$1&amp;J1612)</f>
        <v/>
      </c>
      <c r="U1612" s="3" t="str">
        <f>IF(L1612="","",$B$2&amp;K1612&amp;$B$2&amp;$B$1&amp;L1612)</f>
        <v/>
      </c>
      <c r="V1612" s="3" t="str">
        <f>IF(N1612="","",$B$2&amp;M1612&amp;$B$2&amp;$B$1&amp;N1612)</f>
        <v/>
      </c>
      <c r="W1612" s="3" t="str">
        <f>IF(P1612="","",$B$2&amp;O1612&amp;$B$2&amp;$B$1&amp;P1612)</f>
        <v/>
      </c>
      <c r="X1612" s="3" t="str">
        <f>IF(R1612="","",$B$2&amp;Q1612&amp;$B$2&amp;$B$1&amp;R1612)</f>
        <v/>
      </c>
      <c r="Y1612" s="3" t="str">
        <f ca="1" t="shared" si="502"/>
        <v>{"AtkPower":5.85}</v>
      </c>
      <c r="Z1612" s="11" t="s">
        <v>336</v>
      </c>
      <c r="AA1612" s="11" t="str">
        <f t="shared" si="496"/>
        <v/>
      </c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 t="str">
        <f t="shared" si="503"/>
        <v/>
      </c>
      <c r="BQ1612" s="11" t="str">
        <f t="shared" si="493"/>
        <v/>
      </c>
      <c r="BR1612" s="1">
        <f t="shared" si="506"/>
        <v>8</v>
      </c>
      <c r="BS1612" s="1">
        <f t="shared" si="507"/>
        <v>804</v>
      </c>
      <c r="BT1612" s="1">
        <f>COUNTIF($BS$10:BS1612,601)</f>
        <v>34</v>
      </c>
      <c r="BU1612" s="1">
        <f t="shared" si="508"/>
        <v>0</v>
      </c>
    </row>
    <row r="1613" spans="2:73">
      <c r="B1613" s="1" t="str">
        <f t="shared" si="504"/>
        <v>SkillDescBrief4101408</v>
      </c>
      <c r="C1613" s="1" t="str">
        <f t="shared" si="505"/>
        <v>SkillDescDetail410140805</v>
      </c>
      <c r="D1613" s="3">
        <v>410140805</v>
      </c>
      <c r="E1613" s="3">
        <v>4101408</v>
      </c>
      <c r="F1613" s="3">
        <v>5</v>
      </c>
      <c r="G1613" s="3" t="s">
        <v>332</v>
      </c>
      <c r="H1613" s="3">
        <v>6.5</v>
      </c>
      <c r="I1613" s="3" t="s">
        <v>333</v>
      </c>
      <c r="J1613" s="3"/>
      <c r="K1613" s="3" t="s">
        <v>334</v>
      </c>
      <c r="L1613" s="3"/>
      <c r="M1613" s="3"/>
      <c r="N1613" s="3"/>
      <c r="O1613" s="3"/>
      <c r="P1613" s="3"/>
      <c r="Q1613" s="3" t="s">
        <v>335</v>
      </c>
      <c r="R1613" s="3"/>
      <c r="S1613" s="3" t="str">
        <f>IF(H1613="","",$B$2&amp;G1613&amp;$B$2&amp;$B$1&amp;H1613)</f>
        <v>"AtkPower":6.5</v>
      </c>
      <c r="T1613" s="3" t="str">
        <f>IF(J1613="","",$B$2&amp;I1613&amp;$B$2&amp;$B$1&amp;J1613)</f>
        <v/>
      </c>
      <c r="U1613" s="3" t="str">
        <f>IF(L1613="","",$B$2&amp;K1613&amp;$B$2&amp;$B$1&amp;L1613)</f>
        <v/>
      </c>
      <c r="V1613" s="3" t="str">
        <f>IF(N1613="","",$B$2&amp;M1613&amp;$B$2&amp;$B$1&amp;N1613)</f>
        <v/>
      </c>
      <c r="W1613" s="3" t="str">
        <f>IF(P1613="","",$B$2&amp;O1613&amp;$B$2&amp;$B$1&amp;P1613)</f>
        <v/>
      </c>
      <c r="X1613" s="3" t="str">
        <f>IF(R1613="","",$B$2&amp;Q1613&amp;$B$2&amp;$B$1&amp;R1613)</f>
        <v/>
      </c>
      <c r="Y1613" s="3" t="str">
        <f t="shared" si="502"/>
        <v>{"AtkPower":6.5}</v>
      </c>
      <c r="Z1613" s="11" t="s">
        <v>336</v>
      </c>
      <c r="AA1613" s="11" t="str">
        <f t="shared" si="496"/>
        <v/>
      </c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 t="str">
        <f t="shared" si="503"/>
        <v/>
      </c>
      <c r="BQ1613" s="11" t="str">
        <f t="shared" si="493"/>
        <v/>
      </c>
      <c r="BR1613" s="1">
        <f t="shared" si="506"/>
        <v>8</v>
      </c>
      <c r="BS1613" s="1">
        <f t="shared" si="507"/>
        <v>805</v>
      </c>
      <c r="BT1613" s="1">
        <f>COUNTIF($BS$10:BS1613,601)</f>
        <v>34</v>
      </c>
      <c r="BU1613" s="1">
        <f t="shared" si="508"/>
        <v>0</v>
      </c>
    </row>
    <row r="1614" spans="2:73">
      <c r="B1614" s="1" t="str">
        <f t="shared" si="504"/>
        <v>SkillDescBrief// 计算机</v>
      </c>
      <c r="C1614" s="1" t="str">
        <f t="shared" si="505"/>
        <v>SkillDescDetail// 计算机</v>
      </c>
      <c r="D1614" s="7" t="s">
        <v>777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 t="str">
        <f t="shared" si="502"/>
        <v/>
      </c>
      <c r="Z1614" s="10" t="s">
        <v>336</v>
      </c>
      <c r="AA1614" s="10" t="str">
        <f t="shared" si="496"/>
        <v/>
      </c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 t="str">
        <f t="shared" si="503"/>
        <v/>
      </c>
      <c r="BQ1614" s="10" t="str">
        <f t="shared" si="493"/>
        <v/>
      </c>
      <c r="BR1614" s="1">
        <f t="shared" si="506"/>
        <v>0</v>
      </c>
      <c r="BS1614" s="1">
        <f t="shared" si="507"/>
        <v>0</v>
      </c>
      <c r="BT1614" s="1">
        <f>COUNTIF($BS$10:BS1614,601)</f>
        <v>34</v>
      </c>
      <c r="BU1614" s="1">
        <f t="shared" si="508"/>
        <v>0</v>
      </c>
    </row>
    <row r="1615" spans="2:73">
      <c r="B1615" s="1" t="str">
        <f t="shared" si="504"/>
        <v>SkillDescBrief// 普攻</v>
      </c>
      <c r="C1615" s="1" t="str">
        <f t="shared" si="505"/>
        <v>SkillDescDetail// 普攻</v>
      </c>
      <c r="D1615" s="7" t="s">
        <v>331</v>
      </c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 t="str">
        <f t="shared" si="502"/>
        <v/>
      </c>
      <c r="Z1615" s="10" t="s">
        <v>336</v>
      </c>
      <c r="AA1615" s="10" t="str">
        <f t="shared" si="496"/>
        <v/>
      </c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 t="str">
        <f t="shared" si="503"/>
        <v/>
      </c>
      <c r="BQ1615" s="10" t="str">
        <f t="shared" si="493"/>
        <v/>
      </c>
      <c r="BR1615" s="1">
        <f t="shared" si="506"/>
        <v>0</v>
      </c>
      <c r="BS1615" s="1">
        <f t="shared" si="507"/>
        <v>0</v>
      </c>
      <c r="BT1615" s="1">
        <f>COUNTIF($BS$10:BS1615,601)</f>
        <v>34</v>
      </c>
      <c r="BU1615" s="1">
        <f t="shared" si="508"/>
        <v>0</v>
      </c>
    </row>
    <row r="1616" spans="2:73">
      <c r="B1616" s="1" t="str">
        <f t="shared" si="504"/>
        <v>SkillDescBrief4101501</v>
      </c>
      <c r="C1616" s="1" t="str">
        <f t="shared" si="505"/>
        <v>SkillDescDetail410150101</v>
      </c>
      <c r="D1616" s="3">
        <v>410150101</v>
      </c>
      <c r="E1616" s="3">
        <v>4101501</v>
      </c>
      <c r="F1616" s="3">
        <v>1</v>
      </c>
      <c r="G1616" s="3" t="s">
        <v>332</v>
      </c>
      <c r="H1616" s="3">
        <f ca="1">ROUND(_xlfn.XLOOKUP($F1616,$D$1:$D$5,$E$1:$E$5)*OFFSET(H1616,5-$F1616,0)/0.05,0)*0.05</f>
        <v>0.95</v>
      </c>
      <c r="I1616" s="3" t="s">
        <v>333</v>
      </c>
      <c r="J1616" s="3"/>
      <c r="K1616" s="3" t="s">
        <v>334</v>
      </c>
      <c r="L1616" s="3"/>
      <c r="M1616" s="3"/>
      <c r="N1616" s="3"/>
      <c r="O1616" s="3"/>
      <c r="P1616" s="3"/>
      <c r="Q1616" s="3" t="s">
        <v>335</v>
      </c>
      <c r="R1616" s="3"/>
      <c r="S1616" s="3" t="str">
        <f ca="1">IF(H1616="","",$B$2&amp;G1616&amp;$B$2&amp;$B$1&amp;H1616)</f>
        <v>"AtkPower":0.95</v>
      </c>
      <c r="T1616" s="3" t="str">
        <f>IF(J1616="","",$B$2&amp;I1616&amp;$B$2&amp;$B$1&amp;J1616)</f>
        <v/>
      </c>
      <c r="U1616" s="3" t="str">
        <f>IF(L1616="","",$B$2&amp;K1616&amp;$B$2&amp;$B$1&amp;L1616)</f>
        <v/>
      </c>
      <c r="V1616" s="3" t="str">
        <f>IF(N1616="","",$B$2&amp;M1616&amp;$B$2&amp;$B$1&amp;N1616)</f>
        <v/>
      </c>
      <c r="W1616" s="3" t="str">
        <f>IF(P1616="","",$B$2&amp;O1616&amp;$B$2&amp;$B$1&amp;P1616)</f>
        <v/>
      </c>
      <c r="X1616" s="3" t="str">
        <f>IF(R1616="","",$B$2&amp;Q1616&amp;$B$2&amp;$B$1&amp;R1616)</f>
        <v/>
      </c>
      <c r="Y1616" s="3" t="str">
        <f ca="1" t="shared" si="502"/>
        <v>{"AtkPower":0.95}</v>
      </c>
      <c r="Z1616" s="11" t="s">
        <v>778</v>
      </c>
      <c r="AA1616" s="11" t="str">
        <f ca="1" t="shared" si="496"/>
        <v>发射&lt;c=A6EC41&gt;1&lt;/c&gt;串代码攻击敌人，造成&lt;q=attr_atk&gt;&lt;c=A6EC41&gt;95%&lt;/c&gt;伤害</v>
      </c>
      <c r="AB1616" s="11"/>
      <c r="AC1616" s="11"/>
      <c r="AD1616" s="11"/>
      <c r="AE1616" s="11"/>
      <c r="AF1616" s="11"/>
      <c r="AG1616" s="11"/>
      <c r="AH1616" s="11"/>
      <c r="AI1616" s="11"/>
      <c r="AJ1616" s="11" t="s">
        <v>582</v>
      </c>
      <c r="AK1616" s="11" t="str">
        <f>$B$6</f>
        <v>&lt;c=A6EC41&gt;</v>
      </c>
      <c r="AL1616" s="12">
        <v>1</v>
      </c>
      <c r="AM1616" s="11" t="s">
        <v>298</v>
      </c>
      <c r="AN1616" s="11" t="s">
        <v>779</v>
      </c>
      <c r="AO1616" s="11" t="str">
        <f>$B$8&amp;$B$6</f>
        <v>&lt;q=attr_atk&gt;&lt;c=A6EC41&gt;</v>
      </c>
      <c r="AP1616" s="11" t="str">
        <f ca="1">ROUND($H1616*100,2)&amp;"%"</f>
        <v>95%</v>
      </c>
      <c r="AQ1616" s="11" t="s">
        <v>298</v>
      </c>
      <c r="AR1616" s="11" t="s">
        <v>344</v>
      </c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 t="str">
        <f t="shared" si="503"/>
        <v>发射代码攻击敌人</v>
      </c>
      <c r="BQ1616" s="11" t="str">
        <f ca="1" t="shared" si="493"/>
        <v>发射&lt;c=A6EC41&gt;1&lt;/c&gt;串代码攻击敌人，造成&lt;q=attr_atk&gt;&lt;c=A6EC41&gt;95%&lt;/c&gt;伤害</v>
      </c>
      <c r="BR1616" s="1">
        <f t="shared" si="506"/>
        <v>1</v>
      </c>
      <c r="BS1616" s="1">
        <f t="shared" si="507"/>
        <v>101</v>
      </c>
      <c r="BT1616" s="1">
        <f>COUNTIF($BS$10:BS1616,601)</f>
        <v>34</v>
      </c>
      <c r="BU1616" s="1">
        <f t="shared" si="508"/>
        <v>0</v>
      </c>
    </row>
    <row r="1617" spans="2:73">
      <c r="B1617" s="1" t="str">
        <f t="shared" si="504"/>
        <v>SkillDescBrief4101501</v>
      </c>
      <c r="C1617" s="1" t="str">
        <f t="shared" si="505"/>
        <v>SkillDescDetail410150102</v>
      </c>
      <c r="D1617" s="3">
        <v>410150102</v>
      </c>
      <c r="E1617" s="3">
        <v>4101501</v>
      </c>
      <c r="F1617" s="3">
        <v>2</v>
      </c>
      <c r="G1617" s="3" t="s">
        <v>332</v>
      </c>
      <c r="H1617" s="3">
        <f ca="1">ROUND(_xlfn.XLOOKUP($F1617,$D$1:$D$5,$E$1:$E$5)*OFFSET(H1617,5-$F1617,0)/0.05,0)*0.05</f>
        <v>1</v>
      </c>
      <c r="I1617" s="3" t="s">
        <v>333</v>
      </c>
      <c r="J1617" s="3"/>
      <c r="K1617" s="3" t="s">
        <v>334</v>
      </c>
      <c r="L1617" s="3"/>
      <c r="M1617" s="3"/>
      <c r="N1617" s="3"/>
      <c r="O1617" s="3"/>
      <c r="P1617" s="3"/>
      <c r="Q1617" s="3" t="s">
        <v>335</v>
      </c>
      <c r="R1617" s="3"/>
      <c r="S1617" s="3" t="str">
        <f ca="1">IF(H1617="","",$B$2&amp;G1617&amp;$B$2&amp;$B$1&amp;H1617)</f>
        <v>"AtkPower":1</v>
      </c>
      <c r="T1617" s="3" t="str">
        <f>IF(J1617="","",$B$2&amp;I1617&amp;$B$2&amp;$B$1&amp;J1617)</f>
        <v/>
      </c>
      <c r="U1617" s="3" t="str">
        <f>IF(L1617="","",$B$2&amp;K1617&amp;$B$2&amp;$B$1&amp;L1617)</f>
        <v/>
      </c>
      <c r="V1617" s="3" t="str">
        <f>IF(N1617="","",$B$2&amp;M1617&amp;$B$2&amp;$B$1&amp;N1617)</f>
        <v/>
      </c>
      <c r="W1617" s="3" t="str">
        <f>IF(P1617="","",$B$2&amp;O1617&amp;$B$2&amp;$B$1&amp;P1617)</f>
        <v/>
      </c>
      <c r="X1617" s="3" t="str">
        <f>IF(R1617="","",$B$2&amp;Q1617&amp;$B$2&amp;$B$1&amp;R1617)</f>
        <v/>
      </c>
      <c r="Y1617" s="3" t="str">
        <f ca="1" t="shared" si="502"/>
        <v>{"AtkPower":1}</v>
      </c>
      <c r="Z1617" s="11" t="s">
        <v>778</v>
      </c>
      <c r="AA1617" s="11" t="str">
        <f ca="1" t="shared" si="496"/>
        <v>2级：造成的伤害提升&lt;q=attr_atk&gt;&lt;c=A6EC41&gt;100%&lt;/c&gt;</v>
      </c>
      <c r="AB1617" s="11"/>
      <c r="AC1617" s="11"/>
      <c r="AD1617" s="11">
        <v>2</v>
      </c>
      <c r="AE1617" s="11"/>
      <c r="AF1617" s="11" t="s">
        <v>345</v>
      </c>
      <c r="AG1617" s="11"/>
      <c r="AH1617" s="11"/>
      <c r="AI1617" s="11"/>
      <c r="AJ1617" s="11" t="s">
        <v>302</v>
      </c>
      <c r="AK1617" s="11" t="str">
        <f t="shared" ref="AK1617:AK1620" si="509">$B$8&amp;$B$6</f>
        <v>&lt;q=attr_atk&gt;&lt;c=A6EC41&gt;</v>
      </c>
      <c r="AL1617" s="11" t="str">
        <f ca="1" t="shared" ref="AL1617:AL1620" si="510">ROUND($H1617*100,2)&amp;"%"</f>
        <v>100%</v>
      </c>
      <c r="AM1617" s="11" t="s">
        <v>298</v>
      </c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 t="str">
        <f t="shared" si="503"/>
        <v>发射代码攻击敌人</v>
      </c>
      <c r="BQ1617" s="11" t="str">
        <f ca="1" t="shared" si="493"/>
        <v>2级：造成的伤害提升&lt;q=attr_atk&gt;&lt;c=A6EC41&gt;100%&lt;/c&gt;</v>
      </c>
      <c r="BR1617" s="1">
        <f t="shared" si="506"/>
        <v>1</v>
      </c>
      <c r="BS1617" s="1">
        <f t="shared" si="507"/>
        <v>102</v>
      </c>
      <c r="BT1617" s="1">
        <f>COUNTIF($BS$10:BS1617,601)</f>
        <v>34</v>
      </c>
      <c r="BU1617" s="1">
        <f t="shared" si="508"/>
        <v>0</v>
      </c>
    </row>
    <row r="1618" spans="2:73">
      <c r="B1618" s="1" t="str">
        <f t="shared" si="504"/>
        <v>SkillDescBrief4101501</v>
      </c>
      <c r="C1618" s="1" t="str">
        <f t="shared" si="505"/>
        <v>SkillDescDetail410150103</v>
      </c>
      <c r="D1618" s="3">
        <v>410150103</v>
      </c>
      <c r="E1618" s="3">
        <v>4101501</v>
      </c>
      <c r="F1618" s="3">
        <v>3</v>
      </c>
      <c r="G1618" s="3" t="s">
        <v>332</v>
      </c>
      <c r="H1618" s="3">
        <f ca="1">ROUND(_xlfn.XLOOKUP($F1618,$D$1:$D$5,$E$1:$E$5)*OFFSET(H1618,5-$F1618,0)/0.05,0)*0.05</f>
        <v>1.1</v>
      </c>
      <c r="I1618" s="3" t="s">
        <v>333</v>
      </c>
      <c r="J1618" s="3"/>
      <c r="K1618" s="3" t="s">
        <v>334</v>
      </c>
      <c r="L1618" s="3"/>
      <c r="M1618" s="3"/>
      <c r="N1618" s="3"/>
      <c r="O1618" s="3"/>
      <c r="P1618" s="3"/>
      <c r="Q1618" s="3" t="s">
        <v>335</v>
      </c>
      <c r="R1618" s="3"/>
      <c r="S1618" s="3" t="str">
        <f ca="1">IF(H1618="","",$B$2&amp;G1618&amp;$B$2&amp;$B$1&amp;H1618)</f>
        <v>"AtkPower":1.1</v>
      </c>
      <c r="T1618" s="3" t="str">
        <f>IF(J1618="","",$B$2&amp;I1618&amp;$B$2&amp;$B$1&amp;J1618)</f>
        <v/>
      </c>
      <c r="U1618" s="3" t="str">
        <f>IF(L1618="","",$B$2&amp;K1618&amp;$B$2&amp;$B$1&amp;L1618)</f>
        <v/>
      </c>
      <c r="V1618" s="3" t="str">
        <f>IF(N1618="","",$B$2&amp;M1618&amp;$B$2&amp;$B$1&amp;N1618)</f>
        <v/>
      </c>
      <c r="W1618" s="3" t="str">
        <f>IF(P1618="","",$B$2&amp;O1618&amp;$B$2&amp;$B$1&amp;P1618)</f>
        <v/>
      </c>
      <c r="X1618" s="3" t="str">
        <f>IF(R1618="","",$B$2&amp;Q1618&amp;$B$2&amp;$B$1&amp;R1618)</f>
        <v/>
      </c>
      <c r="Y1618" s="3" t="str">
        <f ca="1" t="shared" si="502"/>
        <v>{"AtkPower":1.1}</v>
      </c>
      <c r="Z1618" s="11" t="s">
        <v>778</v>
      </c>
      <c r="AA1618" s="11" t="str">
        <f ca="1" t="shared" si="496"/>
        <v>3级：造成的伤害提升&lt;q=attr_atk&gt;&lt;c=A6EC41&gt;110%&lt;/c&gt;</v>
      </c>
      <c r="AB1618" s="11"/>
      <c r="AC1618" s="11"/>
      <c r="AD1618" s="11">
        <v>3</v>
      </c>
      <c r="AE1618" s="11"/>
      <c r="AF1618" s="11" t="s">
        <v>345</v>
      </c>
      <c r="AG1618" s="11"/>
      <c r="AH1618" s="11"/>
      <c r="AI1618" s="11"/>
      <c r="AJ1618" s="11" t="s">
        <v>302</v>
      </c>
      <c r="AK1618" s="11" t="str">
        <f t="shared" si="509"/>
        <v>&lt;q=attr_atk&gt;&lt;c=A6EC41&gt;</v>
      </c>
      <c r="AL1618" s="11" t="str">
        <f ca="1" t="shared" si="510"/>
        <v>110%</v>
      </c>
      <c r="AM1618" s="11" t="s">
        <v>298</v>
      </c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 t="str">
        <f t="shared" si="503"/>
        <v>发射代码攻击敌人</v>
      </c>
      <c r="BQ1618" s="11" t="str">
        <f ca="1" t="shared" si="493"/>
        <v>3级：造成的伤害提升&lt;q=attr_atk&gt;&lt;c=A6EC41&gt;110%&lt;/c&gt;</v>
      </c>
      <c r="BR1618" s="1">
        <f t="shared" si="506"/>
        <v>1</v>
      </c>
      <c r="BS1618" s="1">
        <f t="shared" si="507"/>
        <v>103</v>
      </c>
      <c r="BT1618" s="1">
        <f>COUNTIF($BS$10:BS1618,601)</f>
        <v>34</v>
      </c>
      <c r="BU1618" s="1">
        <f t="shared" si="508"/>
        <v>0</v>
      </c>
    </row>
    <row r="1619" spans="2:73">
      <c r="B1619" s="1" t="str">
        <f t="shared" si="504"/>
        <v>SkillDescBrief4101501</v>
      </c>
      <c r="C1619" s="1" t="str">
        <f t="shared" si="505"/>
        <v>SkillDescDetail410150104</v>
      </c>
      <c r="D1619" s="3">
        <v>410150104</v>
      </c>
      <c r="E1619" s="3">
        <v>4101501</v>
      </c>
      <c r="F1619" s="3">
        <v>4</v>
      </c>
      <c r="G1619" s="3" t="s">
        <v>332</v>
      </c>
      <c r="H1619" s="3">
        <f ca="1">ROUND(_xlfn.XLOOKUP($F1619,$D$1:$D$5,$E$1:$E$5)*OFFSET(H1619,5-$F1619,0)/0.05,0)*0.05</f>
        <v>1.2</v>
      </c>
      <c r="I1619" s="3" t="s">
        <v>333</v>
      </c>
      <c r="J1619" s="3"/>
      <c r="K1619" s="3" t="s">
        <v>334</v>
      </c>
      <c r="L1619" s="3"/>
      <c r="M1619" s="3"/>
      <c r="N1619" s="3"/>
      <c r="O1619" s="3"/>
      <c r="P1619" s="3"/>
      <c r="Q1619" s="3" t="s">
        <v>335</v>
      </c>
      <c r="R1619" s="3"/>
      <c r="S1619" s="3" t="str">
        <f ca="1">IF(H1619="","",$B$2&amp;G1619&amp;$B$2&amp;$B$1&amp;H1619)</f>
        <v>"AtkPower":1.2</v>
      </c>
      <c r="T1619" s="3" t="str">
        <f>IF(J1619="","",$B$2&amp;I1619&amp;$B$2&amp;$B$1&amp;J1619)</f>
        <v/>
      </c>
      <c r="U1619" s="3" t="str">
        <f>IF(L1619="","",$B$2&amp;K1619&amp;$B$2&amp;$B$1&amp;L1619)</f>
        <v/>
      </c>
      <c r="V1619" s="3" t="str">
        <f>IF(N1619="","",$B$2&amp;M1619&amp;$B$2&amp;$B$1&amp;N1619)</f>
        <v/>
      </c>
      <c r="W1619" s="3" t="str">
        <f>IF(P1619="","",$B$2&amp;O1619&amp;$B$2&amp;$B$1&amp;P1619)</f>
        <v/>
      </c>
      <c r="X1619" s="3" t="str">
        <f>IF(R1619="","",$B$2&amp;Q1619&amp;$B$2&amp;$B$1&amp;R1619)</f>
        <v/>
      </c>
      <c r="Y1619" s="3" t="str">
        <f ca="1" t="shared" si="502"/>
        <v>{"AtkPower":1.2}</v>
      </c>
      <c r="Z1619" s="11" t="s">
        <v>778</v>
      </c>
      <c r="AA1619" s="11" t="str">
        <f ca="1" t="shared" si="496"/>
        <v>4级：造成的伤害提升&lt;q=attr_atk&gt;&lt;c=A6EC41&gt;120%&lt;/c&gt;</v>
      </c>
      <c r="AB1619" s="11"/>
      <c r="AC1619" s="11"/>
      <c r="AD1619" s="11">
        <v>4</v>
      </c>
      <c r="AE1619" s="11"/>
      <c r="AF1619" s="11" t="s">
        <v>345</v>
      </c>
      <c r="AG1619" s="11"/>
      <c r="AH1619" s="11"/>
      <c r="AI1619" s="11"/>
      <c r="AJ1619" s="11" t="s">
        <v>302</v>
      </c>
      <c r="AK1619" s="11" t="str">
        <f t="shared" si="509"/>
        <v>&lt;q=attr_atk&gt;&lt;c=A6EC41&gt;</v>
      </c>
      <c r="AL1619" s="11" t="str">
        <f ca="1" t="shared" si="510"/>
        <v>120%</v>
      </c>
      <c r="AM1619" s="11" t="s">
        <v>298</v>
      </c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 t="str">
        <f t="shared" si="503"/>
        <v>发射代码攻击敌人</v>
      </c>
      <c r="BQ1619" s="11" t="str">
        <f ca="1" t="shared" si="493"/>
        <v>4级：造成的伤害提升&lt;q=attr_atk&gt;&lt;c=A6EC41&gt;120%&lt;/c&gt;</v>
      </c>
      <c r="BR1619" s="1">
        <f t="shared" si="506"/>
        <v>1</v>
      </c>
      <c r="BS1619" s="1">
        <f t="shared" si="507"/>
        <v>104</v>
      </c>
      <c r="BT1619" s="1">
        <f>COUNTIF($BS$10:BS1619,601)</f>
        <v>34</v>
      </c>
      <c r="BU1619" s="1">
        <f t="shared" si="508"/>
        <v>0</v>
      </c>
    </row>
    <row r="1620" spans="2:73">
      <c r="B1620" s="1" t="str">
        <f t="shared" si="504"/>
        <v>SkillDescBrief4101501</v>
      </c>
      <c r="C1620" s="1" t="str">
        <f t="shared" si="505"/>
        <v>SkillDescDetail410150105</v>
      </c>
      <c r="D1620" s="3">
        <v>410150105</v>
      </c>
      <c r="E1620" s="3">
        <v>4101501</v>
      </c>
      <c r="F1620" s="3">
        <v>5</v>
      </c>
      <c r="G1620" s="3" t="s">
        <v>332</v>
      </c>
      <c r="H1620" s="3">
        <v>1.35</v>
      </c>
      <c r="I1620" s="3" t="s">
        <v>333</v>
      </c>
      <c r="J1620" s="3"/>
      <c r="K1620" s="3" t="s">
        <v>334</v>
      </c>
      <c r="L1620" s="3"/>
      <c r="M1620" s="3"/>
      <c r="N1620" s="3"/>
      <c r="O1620" s="3"/>
      <c r="P1620" s="3"/>
      <c r="Q1620" s="3" t="s">
        <v>335</v>
      </c>
      <c r="R1620" s="3"/>
      <c r="S1620" s="3" t="str">
        <f>IF(H1620="","",$B$2&amp;G1620&amp;$B$2&amp;$B$1&amp;H1620)</f>
        <v>"AtkPower":1.35</v>
      </c>
      <c r="T1620" s="3" t="str">
        <f>IF(J1620="","",$B$2&amp;I1620&amp;$B$2&amp;$B$1&amp;J1620)</f>
        <v/>
      </c>
      <c r="U1620" s="3" t="str">
        <f>IF(L1620="","",$B$2&amp;K1620&amp;$B$2&amp;$B$1&amp;L1620)</f>
        <v/>
      </c>
      <c r="V1620" s="3" t="str">
        <f>IF(N1620="","",$B$2&amp;M1620&amp;$B$2&amp;$B$1&amp;N1620)</f>
        <v/>
      </c>
      <c r="W1620" s="3" t="str">
        <f>IF(P1620="","",$B$2&amp;O1620&amp;$B$2&amp;$B$1&amp;P1620)</f>
        <v/>
      </c>
      <c r="X1620" s="3" t="str">
        <f>IF(R1620="","",$B$2&amp;Q1620&amp;$B$2&amp;$B$1&amp;R1620)</f>
        <v/>
      </c>
      <c r="Y1620" s="3" t="str">
        <f t="shared" si="502"/>
        <v>{"AtkPower":1.35}</v>
      </c>
      <c r="Z1620" s="11" t="s">
        <v>778</v>
      </c>
      <c r="AA1620" s="11" t="str">
        <f t="shared" si="496"/>
        <v>5级：造成的伤害提升&lt;q=attr_atk&gt;&lt;c=A6EC41&gt;135%&lt;/c&gt;</v>
      </c>
      <c r="AB1620" s="11"/>
      <c r="AC1620" s="11"/>
      <c r="AD1620" s="11">
        <v>5</v>
      </c>
      <c r="AE1620" s="11"/>
      <c r="AF1620" s="11" t="s">
        <v>345</v>
      </c>
      <c r="AG1620" s="11"/>
      <c r="AH1620" s="11"/>
      <c r="AI1620" s="11"/>
      <c r="AJ1620" s="11" t="s">
        <v>302</v>
      </c>
      <c r="AK1620" s="11" t="str">
        <f t="shared" si="509"/>
        <v>&lt;q=attr_atk&gt;&lt;c=A6EC41&gt;</v>
      </c>
      <c r="AL1620" s="11" t="str">
        <f t="shared" si="510"/>
        <v>135%</v>
      </c>
      <c r="AM1620" s="11" t="s">
        <v>298</v>
      </c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 t="str">
        <f t="shared" si="503"/>
        <v>发射代码攻击敌人</v>
      </c>
      <c r="BQ1620" s="11" t="str">
        <f t="shared" si="493"/>
        <v>5级：造成的伤害提升&lt;q=attr_atk&gt;&lt;c=A6EC41&gt;135%&lt;/c&gt;</v>
      </c>
      <c r="BR1620" s="1">
        <f t="shared" si="506"/>
        <v>1</v>
      </c>
      <c r="BS1620" s="1">
        <f t="shared" si="507"/>
        <v>105</v>
      </c>
      <c r="BT1620" s="1">
        <f>COUNTIF($BS$10:BS1620,601)</f>
        <v>34</v>
      </c>
      <c r="BU1620" s="1">
        <f t="shared" si="508"/>
        <v>0</v>
      </c>
    </row>
    <row r="1621" spans="2:73">
      <c r="B1621" s="1" t="str">
        <f t="shared" si="504"/>
        <v>SkillDescBrief// 大招</v>
      </c>
      <c r="C1621" s="1" t="str">
        <f t="shared" si="505"/>
        <v>SkillDescDetail// 大招</v>
      </c>
      <c r="D1621" s="7" t="s">
        <v>199</v>
      </c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 t="str">
        <f t="shared" si="502"/>
        <v/>
      </c>
      <c r="Z1621" s="10" t="s">
        <v>336</v>
      </c>
      <c r="AA1621" s="10" t="str">
        <f t="shared" si="496"/>
        <v/>
      </c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 t="str">
        <f t="shared" si="503"/>
        <v/>
      </c>
      <c r="BQ1621" s="10" t="str">
        <f t="shared" si="493"/>
        <v/>
      </c>
      <c r="BR1621" s="1">
        <f t="shared" si="506"/>
        <v>0</v>
      </c>
      <c r="BS1621" s="1">
        <f t="shared" si="507"/>
        <v>0</v>
      </c>
      <c r="BT1621" s="1">
        <f>COUNTIF($BS$10:BS1621,601)</f>
        <v>34</v>
      </c>
      <c r="BU1621" s="1">
        <f t="shared" si="508"/>
        <v>0</v>
      </c>
    </row>
    <row r="1622" spans="2:73">
      <c r="B1622" s="1" t="str">
        <f t="shared" si="504"/>
        <v>SkillDescBrief4101502</v>
      </c>
      <c r="C1622" s="1" t="str">
        <f t="shared" si="505"/>
        <v>SkillDescDetail410150201</v>
      </c>
      <c r="D1622" s="3">
        <v>410150201</v>
      </c>
      <c r="E1622" s="3">
        <v>4101502</v>
      </c>
      <c r="F1622" s="3">
        <v>1</v>
      </c>
      <c r="G1622" s="3" t="s">
        <v>332</v>
      </c>
      <c r="H1622" s="3">
        <f ca="1">ROUND(_xlfn.XLOOKUP($F1622,$D$1:$D$5,$E$1:$E$5)*OFFSET(H1622,5-$F1622,0)/0.05,0)*0.05</f>
        <v>0.85</v>
      </c>
      <c r="I1622" s="3" t="s">
        <v>333</v>
      </c>
      <c r="J1622" s="3"/>
      <c r="K1622" s="3" t="s">
        <v>334</v>
      </c>
      <c r="L1622" s="3"/>
      <c r="M1622" s="3"/>
      <c r="N1622" s="3"/>
      <c r="O1622" s="3"/>
      <c r="P1622" s="3"/>
      <c r="Q1622" s="3" t="s">
        <v>335</v>
      </c>
      <c r="R1622" s="3"/>
      <c r="S1622" s="3" t="str">
        <f ca="1">IF(H1622="","",$B$2&amp;G1622&amp;$B$2&amp;$B$1&amp;H1622)</f>
        <v>"AtkPower":0.85</v>
      </c>
      <c r="T1622" s="3" t="str">
        <f>IF(J1622="","",$B$2&amp;I1622&amp;$B$2&amp;$B$1&amp;J1622)</f>
        <v/>
      </c>
      <c r="U1622" s="3" t="str">
        <f>IF(L1622="","",$B$2&amp;K1622&amp;$B$2&amp;$B$1&amp;L1622)</f>
        <v/>
      </c>
      <c r="V1622" s="3" t="str">
        <f>IF(N1622="","",$B$2&amp;M1622&amp;$B$2&amp;$B$1&amp;N1622)</f>
        <v/>
      </c>
      <c r="W1622" s="3" t="str">
        <f>IF(P1622="","",$B$2&amp;O1622&amp;$B$2&amp;$B$1&amp;P1622)</f>
        <v/>
      </c>
      <c r="X1622" s="3" t="str">
        <f>IF(R1622="","",$B$2&amp;Q1622&amp;$B$2&amp;$B$1&amp;R1622)</f>
        <v/>
      </c>
      <c r="Y1622" s="3" t="str">
        <f ca="1" t="shared" si="502"/>
        <v>{"AtkPower":0.85}</v>
      </c>
      <c r="Z1622" s="11" t="s">
        <v>780</v>
      </c>
      <c r="AA1622" s="11" t="str">
        <f ca="1" t="shared" si="496"/>
        <v>攻击所有敌人，并植入&lt;c=A6EC41&gt;5&lt;/c&gt;层病毒，造成共计&lt;q=attr_atk&gt;&lt;c=A6EC41&gt;340%&lt;/c&gt;伤害</v>
      </c>
      <c r="AB1622" s="11"/>
      <c r="AC1622" s="11"/>
      <c r="AD1622" s="11"/>
      <c r="AE1622" s="11"/>
      <c r="AF1622" s="11"/>
      <c r="AG1622" s="11"/>
      <c r="AH1622" s="11"/>
      <c r="AI1622" s="11"/>
      <c r="AJ1622" s="11" t="s">
        <v>781</v>
      </c>
      <c r="AK1622" s="11" t="str">
        <f>$B$6</f>
        <v>&lt;c=A6EC41&gt;</v>
      </c>
      <c r="AL1622" s="12">
        <v>5</v>
      </c>
      <c r="AM1622" s="11" t="s">
        <v>298</v>
      </c>
      <c r="AN1622" s="11" t="s">
        <v>782</v>
      </c>
      <c r="AO1622" s="11" t="str">
        <f>$B$8&amp;$B$6</f>
        <v>&lt;q=attr_atk&gt;&lt;c=A6EC41&gt;</v>
      </c>
      <c r="AP1622" s="11" t="str">
        <f ca="1">ROUND($H1622*100,2)*4&amp;"%"</f>
        <v>340%</v>
      </c>
      <c r="AQ1622" s="11" t="s">
        <v>298</v>
      </c>
      <c r="AR1622" s="11" t="s">
        <v>344</v>
      </c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 t="str">
        <f t="shared" si="503"/>
        <v>攻击所有敌人，并植入病毒</v>
      </c>
      <c r="BQ1622" s="11" t="str">
        <f ca="1" t="shared" si="493"/>
        <v>攻击所有敌人，并植入&lt;c=A6EC41&gt;5&lt;/c&gt;层病毒，造成共计&lt;q=attr_atk&gt;&lt;c=A6EC41&gt;340%&lt;/c&gt;伤害</v>
      </c>
      <c r="BR1622" s="1">
        <f t="shared" si="506"/>
        <v>2</v>
      </c>
      <c r="BS1622" s="1">
        <f t="shared" si="507"/>
        <v>201</v>
      </c>
      <c r="BT1622" s="1">
        <f>COUNTIF($BS$10:BS1622,601)</f>
        <v>34</v>
      </c>
      <c r="BU1622" s="1">
        <f t="shared" si="508"/>
        <v>0</v>
      </c>
    </row>
    <row r="1623" spans="2:73">
      <c r="B1623" s="1" t="str">
        <f t="shared" si="504"/>
        <v>SkillDescBrief4101502</v>
      </c>
      <c r="C1623" s="1" t="str">
        <f t="shared" si="505"/>
        <v>SkillDescDetail410150202</v>
      </c>
      <c r="D1623" s="3">
        <v>410150202</v>
      </c>
      <c r="E1623" s="3">
        <v>4101502</v>
      </c>
      <c r="F1623" s="3">
        <v>2</v>
      </c>
      <c r="G1623" s="3" t="s">
        <v>332</v>
      </c>
      <c r="H1623" s="3">
        <f ca="1">ROUND(_xlfn.XLOOKUP($F1623,$D$1:$D$5,$E$1:$E$5)*OFFSET(H1623,5-$F1623,0)/0.05,0)*0.05</f>
        <v>0.9</v>
      </c>
      <c r="I1623" s="3" t="s">
        <v>333</v>
      </c>
      <c r="J1623" s="3"/>
      <c r="K1623" s="3" t="s">
        <v>334</v>
      </c>
      <c r="L1623" s="3"/>
      <c r="M1623" s="3"/>
      <c r="N1623" s="3"/>
      <c r="O1623" s="3"/>
      <c r="P1623" s="3"/>
      <c r="Q1623" s="3" t="s">
        <v>335</v>
      </c>
      <c r="R1623" s="3"/>
      <c r="S1623" s="3" t="str">
        <f ca="1">IF(H1623="","",$B$2&amp;G1623&amp;$B$2&amp;$B$1&amp;H1623)</f>
        <v>"AtkPower":0.9</v>
      </c>
      <c r="T1623" s="3" t="str">
        <f>IF(J1623="","",$B$2&amp;I1623&amp;$B$2&amp;$B$1&amp;J1623)</f>
        <v/>
      </c>
      <c r="U1623" s="3" t="str">
        <f>IF(L1623="","",$B$2&amp;K1623&amp;$B$2&amp;$B$1&amp;L1623)</f>
        <v/>
      </c>
      <c r="V1623" s="3" t="str">
        <f>IF(N1623="","",$B$2&amp;M1623&amp;$B$2&amp;$B$1&amp;N1623)</f>
        <v/>
      </c>
      <c r="W1623" s="3" t="str">
        <f>IF(P1623="","",$B$2&amp;O1623&amp;$B$2&amp;$B$1&amp;P1623)</f>
        <v/>
      </c>
      <c r="X1623" s="3" t="str">
        <f>IF(R1623="","",$B$2&amp;Q1623&amp;$B$2&amp;$B$1&amp;R1623)</f>
        <v/>
      </c>
      <c r="Y1623" s="3" t="str">
        <f ca="1" t="shared" si="502"/>
        <v>{"AtkPower":0.9}</v>
      </c>
      <c r="Z1623" s="11" t="s">
        <v>780</v>
      </c>
      <c r="AA1623" s="11" t="str">
        <f ca="1" t="shared" si="496"/>
        <v>2级：造成的伤害提升&lt;q=attr_atk&gt;&lt;c=A6EC41&gt;360%&lt;/c&gt;</v>
      </c>
      <c r="AB1623" s="11"/>
      <c r="AC1623" s="11"/>
      <c r="AD1623" s="11">
        <v>2</v>
      </c>
      <c r="AE1623" s="11"/>
      <c r="AF1623" s="11" t="s">
        <v>345</v>
      </c>
      <c r="AG1623" s="11"/>
      <c r="AH1623" s="11"/>
      <c r="AI1623" s="11"/>
      <c r="AJ1623" s="11" t="s">
        <v>302</v>
      </c>
      <c r="AK1623" s="11" t="str">
        <f t="shared" ref="AK1623:AK1626" si="511">$B$8&amp;$B$6</f>
        <v>&lt;q=attr_atk&gt;&lt;c=A6EC41&gt;</v>
      </c>
      <c r="AL1623" s="11" t="str">
        <f ca="1" t="shared" ref="AL1623:AL1626" si="512">ROUND($H1623*100,2)*4&amp;"%"</f>
        <v>360%</v>
      </c>
      <c r="AM1623" s="11" t="s">
        <v>298</v>
      </c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 t="str">
        <f t="shared" si="503"/>
        <v>攻击所有敌人，并植入病毒</v>
      </c>
      <c r="BQ1623" s="11" t="str">
        <f ca="1" t="shared" si="493"/>
        <v>2级：造成的伤害提升&lt;q=attr_atk&gt;&lt;c=A6EC41&gt;360%&lt;/c&gt;</v>
      </c>
      <c r="BR1623" s="1">
        <f t="shared" si="506"/>
        <v>2</v>
      </c>
      <c r="BS1623" s="1">
        <f t="shared" si="507"/>
        <v>202</v>
      </c>
      <c r="BT1623" s="1">
        <f>COUNTIF($BS$10:BS1623,601)</f>
        <v>34</v>
      </c>
      <c r="BU1623" s="1">
        <f t="shared" si="508"/>
        <v>0</v>
      </c>
    </row>
    <row r="1624" spans="2:73">
      <c r="B1624" s="1" t="str">
        <f t="shared" si="504"/>
        <v>SkillDescBrief4101502</v>
      </c>
      <c r="C1624" s="1" t="str">
        <f t="shared" si="505"/>
        <v>SkillDescDetail410150203</v>
      </c>
      <c r="D1624" s="3">
        <v>410150203</v>
      </c>
      <c r="E1624" s="3">
        <v>4101502</v>
      </c>
      <c r="F1624" s="3">
        <v>3</v>
      </c>
      <c r="G1624" s="3" t="s">
        <v>332</v>
      </c>
      <c r="H1624" s="3">
        <f ca="1">ROUND(_xlfn.XLOOKUP($F1624,$D$1:$D$5,$E$1:$E$5)*OFFSET(H1624,5-$F1624,0)/0.05,0)*0.05</f>
        <v>0.95</v>
      </c>
      <c r="I1624" s="3" t="s">
        <v>333</v>
      </c>
      <c r="J1624" s="3"/>
      <c r="K1624" s="3" t="s">
        <v>334</v>
      </c>
      <c r="L1624" s="3"/>
      <c r="M1624" s="3"/>
      <c r="N1624" s="3"/>
      <c r="O1624" s="3"/>
      <c r="P1624" s="3"/>
      <c r="Q1624" s="3" t="s">
        <v>335</v>
      </c>
      <c r="R1624" s="3"/>
      <c r="S1624" s="3" t="str">
        <f ca="1">IF(H1624="","",$B$2&amp;G1624&amp;$B$2&amp;$B$1&amp;H1624)</f>
        <v>"AtkPower":0.95</v>
      </c>
      <c r="T1624" s="3" t="str">
        <f>IF(J1624="","",$B$2&amp;I1624&amp;$B$2&amp;$B$1&amp;J1624)</f>
        <v/>
      </c>
      <c r="U1624" s="3" t="str">
        <f>IF(L1624="","",$B$2&amp;K1624&amp;$B$2&amp;$B$1&amp;L1624)</f>
        <v/>
      </c>
      <c r="V1624" s="3" t="str">
        <f>IF(N1624="","",$B$2&amp;M1624&amp;$B$2&amp;$B$1&amp;N1624)</f>
        <v/>
      </c>
      <c r="W1624" s="3" t="str">
        <f>IF(P1624="","",$B$2&amp;O1624&amp;$B$2&amp;$B$1&amp;P1624)</f>
        <v/>
      </c>
      <c r="X1624" s="3" t="str">
        <f>IF(R1624="","",$B$2&amp;Q1624&amp;$B$2&amp;$B$1&amp;R1624)</f>
        <v/>
      </c>
      <c r="Y1624" s="3" t="str">
        <f ca="1" t="shared" si="502"/>
        <v>{"AtkPower":0.95}</v>
      </c>
      <c r="Z1624" s="11" t="s">
        <v>780</v>
      </c>
      <c r="AA1624" s="11" t="str">
        <f ca="1" t="shared" si="496"/>
        <v>3级：造成的伤害提升&lt;q=attr_atk&gt;&lt;c=A6EC41&gt;380%&lt;/c&gt;</v>
      </c>
      <c r="AB1624" s="11"/>
      <c r="AC1624" s="11"/>
      <c r="AD1624" s="11">
        <v>3</v>
      </c>
      <c r="AE1624" s="11"/>
      <c r="AF1624" s="11" t="s">
        <v>345</v>
      </c>
      <c r="AG1624" s="11"/>
      <c r="AH1624" s="11"/>
      <c r="AI1624" s="11"/>
      <c r="AJ1624" s="11" t="s">
        <v>302</v>
      </c>
      <c r="AK1624" s="11" t="str">
        <f t="shared" si="511"/>
        <v>&lt;q=attr_atk&gt;&lt;c=A6EC41&gt;</v>
      </c>
      <c r="AL1624" s="11" t="str">
        <f ca="1" t="shared" si="512"/>
        <v>380%</v>
      </c>
      <c r="AM1624" s="11" t="s">
        <v>298</v>
      </c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 t="str">
        <f t="shared" si="503"/>
        <v>攻击所有敌人，并植入病毒</v>
      </c>
      <c r="BQ1624" s="11" t="str">
        <f ca="1" t="shared" si="493"/>
        <v>3级：造成的伤害提升&lt;q=attr_atk&gt;&lt;c=A6EC41&gt;380%&lt;/c&gt;</v>
      </c>
      <c r="BR1624" s="1">
        <f t="shared" si="506"/>
        <v>2</v>
      </c>
      <c r="BS1624" s="1">
        <f t="shared" si="507"/>
        <v>203</v>
      </c>
      <c r="BT1624" s="1">
        <f>COUNTIF($BS$10:BS1624,601)</f>
        <v>34</v>
      </c>
      <c r="BU1624" s="1">
        <f t="shared" si="508"/>
        <v>0</v>
      </c>
    </row>
    <row r="1625" spans="2:73">
      <c r="B1625" s="1" t="str">
        <f t="shared" si="504"/>
        <v>SkillDescBrief4101502</v>
      </c>
      <c r="C1625" s="1" t="str">
        <f t="shared" si="505"/>
        <v>SkillDescDetail410150204</v>
      </c>
      <c r="D1625" s="3">
        <v>410150204</v>
      </c>
      <c r="E1625" s="3">
        <v>4101502</v>
      </c>
      <c r="F1625" s="3">
        <v>4</v>
      </c>
      <c r="G1625" s="3" t="s">
        <v>332</v>
      </c>
      <c r="H1625" s="3">
        <f ca="1">ROUND(_xlfn.XLOOKUP($F1625,$D$1:$D$5,$E$1:$E$5)*OFFSET(H1625,5-$F1625,0)/0.05,0)*0.05</f>
        <v>1.1</v>
      </c>
      <c r="I1625" s="3" t="s">
        <v>333</v>
      </c>
      <c r="J1625" s="3"/>
      <c r="K1625" s="3" t="s">
        <v>334</v>
      </c>
      <c r="L1625" s="3"/>
      <c r="M1625" s="3"/>
      <c r="N1625" s="3"/>
      <c r="O1625" s="3"/>
      <c r="P1625" s="3"/>
      <c r="Q1625" s="3" t="s">
        <v>335</v>
      </c>
      <c r="R1625" s="3"/>
      <c r="S1625" s="3" t="str">
        <f ca="1">IF(H1625="","",$B$2&amp;G1625&amp;$B$2&amp;$B$1&amp;H1625)</f>
        <v>"AtkPower":1.1</v>
      </c>
      <c r="T1625" s="3" t="str">
        <f>IF(J1625="","",$B$2&amp;I1625&amp;$B$2&amp;$B$1&amp;J1625)</f>
        <v/>
      </c>
      <c r="U1625" s="3" t="str">
        <f>IF(L1625="","",$B$2&amp;K1625&amp;$B$2&amp;$B$1&amp;L1625)</f>
        <v/>
      </c>
      <c r="V1625" s="3" t="str">
        <f>IF(N1625="","",$B$2&amp;M1625&amp;$B$2&amp;$B$1&amp;N1625)</f>
        <v/>
      </c>
      <c r="W1625" s="3" t="str">
        <f>IF(P1625="","",$B$2&amp;O1625&amp;$B$2&amp;$B$1&amp;P1625)</f>
        <v/>
      </c>
      <c r="X1625" s="3" t="str">
        <f>IF(R1625="","",$B$2&amp;Q1625&amp;$B$2&amp;$B$1&amp;R1625)</f>
        <v/>
      </c>
      <c r="Y1625" s="3" t="str">
        <f ca="1" t="shared" si="502"/>
        <v>{"AtkPower":1.1}</v>
      </c>
      <c r="Z1625" s="11" t="s">
        <v>780</v>
      </c>
      <c r="AA1625" s="11" t="str">
        <f ca="1" t="shared" si="496"/>
        <v>4级：造成的伤害提升&lt;q=attr_atk&gt;&lt;c=A6EC41&gt;440%&lt;/c&gt;</v>
      </c>
      <c r="AB1625" s="11"/>
      <c r="AC1625" s="11"/>
      <c r="AD1625" s="11">
        <v>4</v>
      </c>
      <c r="AE1625" s="11"/>
      <c r="AF1625" s="11" t="s">
        <v>345</v>
      </c>
      <c r="AG1625" s="11"/>
      <c r="AH1625" s="11"/>
      <c r="AI1625" s="11"/>
      <c r="AJ1625" s="11" t="s">
        <v>302</v>
      </c>
      <c r="AK1625" s="11" t="str">
        <f t="shared" si="511"/>
        <v>&lt;q=attr_atk&gt;&lt;c=A6EC41&gt;</v>
      </c>
      <c r="AL1625" s="11" t="str">
        <f ca="1" t="shared" si="512"/>
        <v>440%</v>
      </c>
      <c r="AM1625" s="11" t="s">
        <v>298</v>
      </c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 t="str">
        <f t="shared" si="503"/>
        <v>攻击所有敌人，并植入病毒</v>
      </c>
      <c r="BQ1625" s="11" t="str">
        <f ca="1" t="shared" si="493"/>
        <v>4级：造成的伤害提升&lt;q=attr_atk&gt;&lt;c=A6EC41&gt;440%&lt;/c&gt;</v>
      </c>
      <c r="BR1625" s="1">
        <f t="shared" si="506"/>
        <v>2</v>
      </c>
      <c r="BS1625" s="1">
        <f t="shared" si="507"/>
        <v>204</v>
      </c>
      <c r="BT1625" s="1">
        <f>COUNTIF($BS$10:BS1625,601)</f>
        <v>34</v>
      </c>
      <c r="BU1625" s="1">
        <f t="shared" si="508"/>
        <v>0</v>
      </c>
    </row>
    <row r="1626" spans="2:73">
      <c r="B1626" s="1" t="str">
        <f t="shared" si="504"/>
        <v>SkillDescBrief4101502</v>
      </c>
      <c r="C1626" s="1" t="str">
        <f t="shared" si="505"/>
        <v>SkillDescDetail410150205</v>
      </c>
      <c r="D1626" s="3">
        <v>410150205</v>
      </c>
      <c r="E1626" s="3">
        <v>4101502</v>
      </c>
      <c r="F1626" s="3">
        <v>5</v>
      </c>
      <c r="G1626" s="3" t="s">
        <v>332</v>
      </c>
      <c r="H1626" s="3">
        <v>1.2</v>
      </c>
      <c r="I1626" s="3" t="s">
        <v>333</v>
      </c>
      <c r="J1626" s="3"/>
      <c r="K1626" s="3" t="s">
        <v>334</v>
      </c>
      <c r="L1626" s="3"/>
      <c r="M1626" s="3"/>
      <c r="N1626" s="3"/>
      <c r="O1626" s="3"/>
      <c r="P1626" s="3"/>
      <c r="Q1626" s="3" t="s">
        <v>335</v>
      </c>
      <c r="R1626" s="3"/>
      <c r="S1626" s="3" t="str">
        <f>IF(H1626="","",$B$2&amp;G1626&amp;$B$2&amp;$B$1&amp;H1626)</f>
        <v>"AtkPower":1.2</v>
      </c>
      <c r="T1626" s="3" t="str">
        <f>IF(J1626="","",$B$2&amp;I1626&amp;$B$2&amp;$B$1&amp;J1626)</f>
        <v/>
      </c>
      <c r="U1626" s="3" t="str">
        <f>IF(L1626="","",$B$2&amp;K1626&amp;$B$2&amp;$B$1&amp;L1626)</f>
        <v/>
      </c>
      <c r="V1626" s="3" t="str">
        <f>IF(N1626="","",$B$2&amp;M1626&amp;$B$2&amp;$B$1&amp;N1626)</f>
        <v/>
      </c>
      <c r="W1626" s="3" t="str">
        <f>IF(P1626="","",$B$2&amp;O1626&amp;$B$2&amp;$B$1&amp;P1626)</f>
        <v/>
      </c>
      <c r="X1626" s="3" t="str">
        <f>IF(R1626="","",$B$2&amp;Q1626&amp;$B$2&amp;$B$1&amp;R1626)</f>
        <v/>
      </c>
      <c r="Y1626" s="3" t="str">
        <f t="shared" si="502"/>
        <v>{"AtkPower":1.2}</v>
      </c>
      <c r="Z1626" s="11" t="s">
        <v>780</v>
      </c>
      <c r="AA1626" s="11" t="str">
        <f t="shared" si="496"/>
        <v>5级：造成的伤害提升&lt;q=attr_atk&gt;&lt;c=A6EC41&gt;480%&lt;/c&gt;</v>
      </c>
      <c r="AB1626" s="11"/>
      <c r="AC1626" s="11"/>
      <c r="AD1626" s="11">
        <v>5</v>
      </c>
      <c r="AE1626" s="11"/>
      <c r="AF1626" s="11" t="s">
        <v>345</v>
      </c>
      <c r="AG1626" s="11"/>
      <c r="AH1626" s="11"/>
      <c r="AI1626" s="11"/>
      <c r="AJ1626" s="11" t="s">
        <v>302</v>
      </c>
      <c r="AK1626" s="11" t="str">
        <f t="shared" si="511"/>
        <v>&lt;q=attr_atk&gt;&lt;c=A6EC41&gt;</v>
      </c>
      <c r="AL1626" s="11" t="str">
        <f t="shared" si="512"/>
        <v>480%</v>
      </c>
      <c r="AM1626" s="11" t="s">
        <v>298</v>
      </c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 t="str">
        <f t="shared" si="503"/>
        <v>攻击所有敌人，并植入病毒</v>
      </c>
      <c r="BQ1626" s="11" t="str">
        <f t="shared" si="493"/>
        <v>5级：造成的伤害提升&lt;q=attr_atk&gt;&lt;c=A6EC41&gt;480%&lt;/c&gt;</v>
      </c>
      <c r="BR1626" s="1">
        <f t="shared" si="506"/>
        <v>2</v>
      </c>
      <c r="BS1626" s="1">
        <f t="shared" si="507"/>
        <v>205</v>
      </c>
      <c r="BT1626" s="1">
        <f>COUNTIF($BS$10:BS1626,601)</f>
        <v>34</v>
      </c>
      <c r="BU1626" s="1">
        <f t="shared" si="508"/>
        <v>0</v>
      </c>
    </row>
    <row r="1627" spans="2:73">
      <c r="B1627" s="1" t="str">
        <f t="shared" si="504"/>
        <v>SkillDescBrief// 经营被动</v>
      </c>
      <c r="C1627" s="1" t="str">
        <f t="shared" si="505"/>
        <v>SkillDescDetail// 经营被动</v>
      </c>
      <c r="D1627" s="7" t="s">
        <v>71</v>
      </c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 t="str">
        <f t="shared" si="502"/>
        <v/>
      </c>
      <c r="Z1627" s="10" t="s">
        <v>336</v>
      </c>
      <c r="AA1627" s="10" t="str">
        <f t="shared" si="496"/>
        <v/>
      </c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  <c r="BI1627" s="10"/>
      <c r="BJ1627" s="10"/>
      <c r="BK1627" s="10"/>
      <c r="BL1627" s="10"/>
      <c r="BM1627" s="10"/>
      <c r="BN1627" s="10"/>
      <c r="BO1627" s="10"/>
      <c r="BP1627" s="10" t="str">
        <f t="shared" si="503"/>
        <v/>
      </c>
      <c r="BQ1627" s="10" t="str">
        <f t="shared" si="493"/>
        <v/>
      </c>
      <c r="BR1627" s="1">
        <f t="shared" si="506"/>
        <v>0</v>
      </c>
      <c r="BS1627" s="1">
        <f t="shared" si="507"/>
        <v>0</v>
      </c>
      <c r="BT1627" s="1">
        <f>COUNTIF($BS$10:BS1627,601)</f>
        <v>34</v>
      </c>
      <c r="BU1627" s="1">
        <f t="shared" si="508"/>
        <v>0</v>
      </c>
    </row>
    <row r="1628" spans="2:73">
      <c r="B1628" s="1" t="str">
        <f t="shared" si="504"/>
        <v>SkillDescBrief4101503</v>
      </c>
      <c r="C1628" s="1" t="str">
        <f t="shared" si="505"/>
        <v>SkillDescDetail410150301</v>
      </c>
      <c r="D1628" s="3">
        <v>410150301</v>
      </c>
      <c r="E1628" s="3">
        <v>4101503</v>
      </c>
      <c r="F1628" s="3">
        <v>1</v>
      </c>
      <c r="G1628" s="3" t="s">
        <v>332</v>
      </c>
      <c r="H1628" s="3"/>
      <c r="I1628" s="3" t="s">
        <v>333</v>
      </c>
      <c r="J1628" s="3"/>
      <c r="K1628" s="3" t="s">
        <v>334</v>
      </c>
      <c r="L1628" s="3"/>
      <c r="M1628" s="3"/>
      <c r="N1628" s="3"/>
      <c r="O1628" s="3"/>
      <c r="P1628" s="3"/>
      <c r="Q1628" s="3" t="s">
        <v>335</v>
      </c>
      <c r="R1628" s="3"/>
      <c r="S1628" s="3" t="str">
        <f>IF(H1628="","",$B$2&amp;G1628&amp;$B$2&amp;$B$1&amp;H1628)</f>
        <v/>
      </c>
      <c r="T1628" s="3" t="str">
        <f>IF(J1628="","",$B$2&amp;I1628&amp;$B$2&amp;$B$1&amp;J1628)</f>
        <v/>
      </c>
      <c r="U1628" s="3" t="str">
        <f>IF(L1628="","",$B$2&amp;K1628&amp;$B$2&amp;$B$1&amp;L1628)</f>
        <v/>
      </c>
      <c r="V1628" s="3" t="str">
        <f>IF(N1628="","",$B$2&amp;M1628&amp;$B$2&amp;$B$1&amp;N1628)</f>
        <v/>
      </c>
      <c r="W1628" s="3" t="str">
        <f>IF(P1628="","",$B$2&amp;O1628&amp;$B$2&amp;$B$1&amp;P1628)</f>
        <v/>
      </c>
      <c r="X1628" s="3" t="str">
        <f>IF(R1628="","",$B$2&amp;Q1628&amp;$B$2&amp;$B$1&amp;R1628)</f>
        <v/>
      </c>
      <c r="Y1628" s="3" t="str">
        <f t="shared" si="502"/>
        <v>{}</v>
      </c>
      <c r="Z1628" s="11" t="s">
        <v>358</v>
      </c>
      <c r="AA1628" s="11" t="str">
        <f t="shared" si="496"/>
        <v>放置在产业中时，产业收入提高&lt;c=A6EC41&gt;2&lt;/c&gt;倍，产业升级消耗减少&lt;c=A6EC41&gt;2&lt;/c&gt;倍</v>
      </c>
      <c r="AB1628" s="11"/>
      <c r="AC1628" s="11"/>
      <c r="AD1628" s="11"/>
      <c r="AE1628" s="11"/>
      <c r="AF1628" s="11"/>
      <c r="AG1628" s="11"/>
      <c r="AH1628" s="11"/>
      <c r="AI1628" s="11"/>
      <c r="AJ1628" s="11" t="s">
        <v>359</v>
      </c>
      <c r="AK1628" s="11" t="str">
        <f t="shared" ref="AK1628:AK1632" si="513">$B$6</f>
        <v>&lt;c=A6EC41&gt;</v>
      </c>
      <c r="AL1628" s="11">
        <v>2</v>
      </c>
      <c r="AM1628" s="11" t="s">
        <v>298</v>
      </c>
      <c r="AN1628" s="11" t="s">
        <v>360</v>
      </c>
      <c r="AO1628" s="11" t="s">
        <v>304</v>
      </c>
      <c r="AP1628" s="11">
        <v>2</v>
      </c>
      <c r="AQ1628" s="11" t="s">
        <v>298</v>
      </c>
      <c r="AR1628" s="11" t="s">
        <v>361</v>
      </c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 t="str">
        <f t="shared" si="503"/>
        <v>使产业收入提高，升级消耗减少</v>
      </c>
      <c r="BQ1628" s="11" t="str">
        <f t="shared" si="493"/>
        <v>放置在产业中时，产业收入提高&lt;c=A6EC41&gt;2&lt;/c&gt;倍，产业升级消耗减少&lt;c=A6EC41&gt;2&lt;/c&gt;倍</v>
      </c>
      <c r="BR1628" s="1">
        <f t="shared" si="506"/>
        <v>3</v>
      </c>
      <c r="BS1628" s="1">
        <f t="shared" si="507"/>
        <v>301</v>
      </c>
      <c r="BT1628" s="1">
        <f>COUNTIF($BS$10:BS1628,601)</f>
        <v>34</v>
      </c>
      <c r="BU1628" s="1">
        <f t="shared" si="508"/>
        <v>0</v>
      </c>
    </row>
    <row r="1629" spans="2:73">
      <c r="B1629" s="1" t="str">
        <f t="shared" si="504"/>
        <v>SkillDescBrief4101503</v>
      </c>
      <c r="C1629" s="1" t="str">
        <f t="shared" si="505"/>
        <v>SkillDescDetail410150302</v>
      </c>
      <c r="D1629" s="3">
        <v>410150302</v>
      </c>
      <c r="E1629" s="3">
        <v>4101503</v>
      </c>
      <c r="F1629" s="3">
        <v>2</v>
      </c>
      <c r="G1629" s="3" t="s">
        <v>332</v>
      </c>
      <c r="H1629" s="3"/>
      <c r="I1629" s="3" t="s">
        <v>333</v>
      </c>
      <c r="J1629" s="3"/>
      <c r="K1629" s="3" t="s">
        <v>334</v>
      </c>
      <c r="L1629" s="3"/>
      <c r="M1629" s="3"/>
      <c r="N1629" s="3"/>
      <c r="O1629" s="3"/>
      <c r="P1629" s="3"/>
      <c r="Q1629" s="3" t="s">
        <v>335</v>
      </c>
      <c r="R1629" s="3"/>
      <c r="S1629" s="3" t="str">
        <f>IF(H1629="","",$B$2&amp;G1629&amp;$B$2&amp;$B$1&amp;H1629)</f>
        <v/>
      </c>
      <c r="T1629" s="3" t="str">
        <f>IF(J1629="","",$B$2&amp;I1629&amp;$B$2&amp;$B$1&amp;J1629)</f>
        <v/>
      </c>
      <c r="U1629" s="3" t="str">
        <f>IF(L1629="","",$B$2&amp;K1629&amp;$B$2&amp;$B$1&amp;L1629)</f>
        <v/>
      </c>
      <c r="V1629" s="3" t="str">
        <f>IF(N1629="","",$B$2&amp;M1629&amp;$B$2&amp;$B$1&amp;N1629)</f>
        <v/>
      </c>
      <c r="W1629" s="3" t="str">
        <f>IF(P1629="","",$B$2&amp;O1629&amp;$B$2&amp;$B$1&amp;P1629)</f>
        <v/>
      </c>
      <c r="X1629" s="3" t="str">
        <f>IF(R1629="","",$B$2&amp;Q1629&amp;$B$2&amp;$B$1&amp;R1629)</f>
        <v/>
      </c>
      <c r="Y1629" s="3" t="str">
        <f t="shared" si="502"/>
        <v>{}</v>
      </c>
      <c r="Z1629" s="11" t="s">
        <v>358</v>
      </c>
      <c r="AA1629" s="11" t="str">
        <f t="shared" si="496"/>
        <v>2级：放置在产业中时，产业收入提高&lt;c=A6EC41&gt;8&lt;/c&gt;倍，产业升级消耗减少&lt;c=A6EC41&gt;8&lt;/c&gt;倍</v>
      </c>
      <c r="AB1629" s="11"/>
      <c r="AC1629" s="11"/>
      <c r="AD1629" s="11">
        <v>2</v>
      </c>
      <c r="AE1629" s="11"/>
      <c r="AF1629" s="11" t="s">
        <v>345</v>
      </c>
      <c r="AG1629" s="11"/>
      <c r="AH1629" s="11"/>
      <c r="AI1629" s="11"/>
      <c r="AJ1629" s="11" t="s">
        <v>359</v>
      </c>
      <c r="AK1629" s="11" t="str">
        <f t="shared" si="513"/>
        <v>&lt;c=A6EC41&gt;</v>
      </c>
      <c r="AL1629" s="11">
        <f>AL1628*4</f>
        <v>8</v>
      </c>
      <c r="AM1629" s="11" t="s">
        <v>298</v>
      </c>
      <c r="AN1629" s="11" t="s">
        <v>360</v>
      </c>
      <c r="AO1629" s="11" t="s">
        <v>304</v>
      </c>
      <c r="AP1629" s="11">
        <f>AP1628*4</f>
        <v>8</v>
      </c>
      <c r="AQ1629" s="11" t="s">
        <v>298</v>
      </c>
      <c r="AR1629" s="11" t="s">
        <v>361</v>
      </c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 t="str">
        <f t="shared" si="503"/>
        <v>使产业收入提高，升级消耗减少</v>
      </c>
      <c r="BQ1629" s="11" t="str">
        <f t="shared" si="493"/>
        <v>2级：放置在产业中时，产业收入提高&lt;c=A6EC41&gt;8&lt;/c&gt;倍，产业升级消耗减少&lt;c=A6EC41&gt;8&lt;/c&gt;倍</v>
      </c>
      <c r="BR1629" s="1">
        <f t="shared" si="506"/>
        <v>3</v>
      </c>
      <c r="BS1629" s="1">
        <f t="shared" si="507"/>
        <v>302</v>
      </c>
      <c r="BT1629" s="1">
        <f>COUNTIF($BS$10:BS1629,601)</f>
        <v>34</v>
      </c>
      <c r="BU1629" s="1">
        <f t="shared" si="508"/>
        <v>0</v>
      </c>
    </row>
    <row r="1630" spans="2:73">
      <c r="B1630" s="1" t="str">
        <f t="shared" si="504"/>
        <v>SkillDescBrief4101503</v>
      </c>
      <c r="C1630" s="1" t="str">
        <f t="shared" si="505"/>
        <v>SkillDescDetail410150303</v>
      </c>
      <c r="D1630" s="3">
        <v>410150303</v>
      </c>
      <c r="E1630" s="3">
        <v>4101503</v>
      </c>
      <c r="F1630" s="3">
        <v>3</v>
      </c>
      <c r="G1630" s="3" t="s">
        <v>332</v>
      </c>
      <c r="H1630" s="3"/>
      <c r="I1630" s="3" t="s">
        <v>333</v>
      </c>
      <c r="J1630" s="3"/>
      <c r="K1630" s="3" t="s">
        <v>334</v>
      </c>
      <c r="L1630" s="3"/>
      <c r="M1630" s="3"/>
      <c r="N1630" s="3"/>
      <c r="O1630" s="3"/>
      <c r="P1630" s="3"/>
      <c r="Q1630" s="3" t="s">
        <v>335</v>
      </c>
      <c r="R1630" s="3"/>
      <c r="S1630" s="3" t="str">
        <f>IF(H1630="","",$B$2&amp;G1630&amp;$B$2&amp;$B$1&amp;H1630)</f>
        <v/>
      </c>
      <c r="T1630" s="3" t="str">
        <f>IF(J1630="","",$B$2&amp;I1630&amp;$B$2&amp;$B$1&amp;J1630)</f>
        <v/>
      </c>
      <c r="U1630" s="3" t="str">
        <f>IF(L1630="","",$B$2&amp;K1630&amp;$B$2&amp;$B$1&amp;L1630)</f>
        <v/>
      </c>
      <c r="V1630" s="3" t="str">
        <f>IF(N1630="","",$B$2&amp;M1630&amp;$B$2&amp;$B$1&amp;N1630)</f>
        <v/>
      </c>
      <c r="W1630" s="3" t="str">
        <f>IF(P1630="","",$B$2&amp;O1630&amp;$B$2&amp;$B$1&amp;P1630)</f>
        <v/>
      </c>
      <c r="X1630" s="3" t="str">
        <f>IF(R1630="","",$B$2&amp;Q1630&amp;$B$2&amp;$B$1&amp;R1630)</f>
        <v/>
      </c>
      <c r="Y1630" s="3" t="str">
        <f t="shared" si="502"/>
        <v>{}</v>
      </c>
      <c r="Z1630" s="11" t="s">
        <v>358</v>
      </c>
      <c r="AA1630" s="11" t="str">
        <f t="shared" si="496"/>
        <v>3级：放置在产业中时，产业收入提高&lt;c=A6EC41&gt;32&lt;/c&gt;倍，产业升级消耗减少&lt;c=A6EC41&gt;32&lt;/c&gt;倍</v>
      </c>
      <c r="AB1630" s="11"/>
      <c r="AC1630" s="11"/>
      <c r="AD1630" s="11">
        <v>3</v>
      </c>
      <c r="AE1630" s="11"/>
      <c r="AF1630" s="11" t="s">
        <v>345</v>
      </c>
      <c r="AG1630" s="11"/>
      <c r="AH1630" s="11"/>
      <c r="AI1630" s="11"/>
      <c r="AJ1630" s="11" t="s">
        <v>359</v>
      </c>
      <c r="AK1630" s="11" t="str">
        <f t="shared" si="513"/>
        <v>&lt;c=A6EC41&gt;</v>
      </c>
      <c r="AL1630" s="11">
        <f>AL1629*4</f>
        <v>32</v>
      </c>
      <c r="AM1630" s="11" t="s">
        <v>298</v>
      </c>
      <c r="AN1630" s="11" t="s">
        <v>360</v>
      </c>
      <c r="AO1630" s="11" t="s">
        <v>304</v>
      </c>
      <c r="AP1630" s="11">
        <f>AP1629*4</f>
        <v>32</v>
      </c>
      <c r="AQ1630" s="11" t="s">
        <v>298</v>
      </c>
      <c r="AR1630" s="11" t="s">
        <v>361</v>
      </c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 t="str">
        <f t="shared" si="503"/>
        <v>使产业收入提高，升级消耗减少</v>
      </c>
      <c r="BQ1630" s="11" t="str">
        <f t="shared" si="493"/>
        <v>3级：放置在产业中时，产业收入提高&lt;c=A6EC41&gt;32&lt;/c&gt;倍，产业升级消耗减少&lt;c=A6EC41&gt;32&lt;/c&gt;倍</v>
      </c>
      <c r="BR1630" s="1">
        <f t="shared" si="506"/>
        <v>3</v>
      </c>
      <c r="BS1630" s="1">
        <f t="shared" si="507"/>
        <v>303</v>
      </c>
      <c r="BT1630" s="1">
        <f>COUNTIF($BS$10:BS1630,601)</f>
        <v>34</v>
      </c>
      <c r="BU1630" s="1">
        <f t="shared" si="508"/>
        <v>0</v>
      </c>
    </row>
    <row r="1631" spans="2:73">
      <c r="B1631" s="1" t="str">
        <f t="shared" si="504"/>
        <v>SkillDescBrief4101503</v>
      </c>
      <c r="C1631" s="1" t="str">
        <f t="shared" si="505"/>
        <v>SkillDescDetail410150304</v>
      </c>
      <c r="D1631" s="3">
        <v>410150304</v>
      </c>
      <c r="E1631" s="3">
        <v>4101503</v>
      </c>
      <c r="F1631" s="3">
        <v>4</v>
      </c>
      <c r="G1631" s="3" t="s">
        <v>332</v>
      </c>
      <c r="H1631" s="3"/>
      <c r="I1631" s="3" t="s">
        <v>333</v>
      </c>
      <c r="J1631" s="3"/>
      <c r="K1631" s="3" t="s">
        <v>334</v>
      </c>
      <c r="L1631" s="3"/>
      <c r="M1631" s="3"/>
      <c r="N1631" s="3"/>
      <c r="O1631" s="3"/>
      <c r="P1631" s="3"/>
      <c r="Q1631" s="3" t="s">
        <v>335</v>
      </c>
      <c r="R1631" s="3"/>
      <c r="S1631" s="3" t="str">
        <f>IF(H1631="","",$B$2&amp;G1631&amp;$B$2&amp;$B$1&amp;H1631)</f>
        <v/>
      </c>
      <c r="T1631" s="3" t="str">
        <f>IF(J1631="","",$B$2&amp;I1631&amp;$B$2&amp;$B$1&amp;J1631)</f>
        <v/>
      </c>
      <c r="U1631" s="3" t="str">
        <f>IF(L1631="","",$B$2&amp;K1631&amp;$B$2&amp;$B$1&amp;L1631)</f>
        <v/>
      </c>
      <c r="V1631" s="3" t="str">
        <f>IF(N1631="","",$B$2&amp;M1631&amp;$B$2&amp;$B$1&amp;N1631)</f>
        <v/>
      </c>
      <c r="W1631" s="3" t="str">
        <f>IF(P1631="","",$B$2&amp;O1631&amp;$B$2&amp;$B$1&amp;P1631)</f>
        <v/>
      </c>
      <c r="X1631" s="3" t="str">
        <f>IF(R1631="","",$B$2&amp;Q1631&amp;$B$2&amp;$B$1&amp;R1631)</f>
        <v/>
      </c>
      <c r="Y1631" s="3" t="str">
        <f t="shared" si="502"/>
        <v>{}</v>
      </c>
      <c r="Z1631" s="11" t="s">
        <v>358</v>
      </c>
      <c r="AA1631" s="11" t="str">
        <f t="shared" si="496"/>
        <v>4级：放置在产业中时，产业收入提高&lt;c=A6EC41&gt;64&lt;/c&gt;倍，产业升级消耗减少&lt;c=A6EC41&gt;64&lt;/c&gt;倍</v>
      </c>
      <c r="AB1631" s="11"/>
      <c r="AC1631" s="11"/>
      <c r="AD1631" s="11">
        <v>4</v>
      </c>
      <c r="AE1631" s="11"/>
      <c r="AF1631" s="11" t="s">
        <v>345</v>
      </c>
      <c r="AG1631" s="11"/>
      <c r="AH1631" s="11"/>
      <c r="AI1631" s="11"/>
      <c r="AJ1631" s="11" t="s">
        <v>359</v>
      </c>
      <c r="AK1631" s="11" t="str">
        <f t="shared" si="513"/>
        <v>&lt;c=A6EC41&gt;</v>
      </c>
      <c r="AL1631" s="11">
        <v>64</v>
      </c>
      <c r="AM1631" s="11" t="s">
        <v>298</v>
      </c>
      <c r="AN1631" s="11" t="s">
        <v>360</v>
      </c>
      <c r="AO1631" s="11" t="s">
        <v>304</v>
      </c>
      <c r="AP1631" s="11">
        <v>64</v>
      </c>
      <c r="AQ1631" s="11" t="s">
        <v>298</v>
      </c>
      <c r="AR1631" s="11" t="s">
        <v>361</v>
      </c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 t="str">
        <f t="shared" si="503"/>
        <v>使产业收入提高，升级消耗减少</v>
      </c>
      <c r="BQ1631" s="11" t="str">
        <f t="shared" si="493"/>
        <v>4级：放置在产业中时，产业收入提高&lt;c=A6EC41&gt;64&lt;/c&gt;倍，产业升级消耗减少&lt;c=A6EC41&gt;64&lt;/c&gt;倍</v>
      </c>
      <c r="BR1631" s="1">
        <f t="shared" si="506"/>
        <v>3</v>
      </c>
      <c r="BS1631" s="1">
        <f t="shared" si="507"/>
        <v>304</v>
      </c>
      <c r="BT1631" s="1">
        <f>COUNTIF($BS$10:BS1631,601)</f>
        <v>34</v>
      </c>
      <c r="BU1631" s="1">
        <f t="shared" si="508"/>
        <v>0</v>
      </c>
    </row>
    <row r="1632" spans="2:73">
      <c r="B1632" s="1" t="str">
        <f t="shared" si="504"/>
        <v>SkillDescBrief4101503</v>
      </c>
      <c r="C1632" s="1" t="str">
        <f t="shared" si="505"/>
        <v>SkillDescDetail410150305</v>
      </c>
      <c r="D1632" s="3">
        <v>410150305</v>
      </c>
      <c r="E1632" s="3">
        <v>4101503</v>
      </c>
      <c r="F1632" s="3">
        <v>5</v>
      </c>
      <c r="G1632" s="3" t="s">
        <v>332</v>
      </c>
      <c r="H1632" s="3"/>
      <c r="I1632" s="3" t="s">
        <v>333</v>
      </c>
      <c r="J1632" s="3"/>
      <c r="K1632" s="3" t="s">
        <v>334</v>
      </c>
      <c r="L1632" s="3"/>
      <c r="M1632" s="3"/>
      <c r="N1632" s="3"/>
      <c r="O1632" s="3"/>
      <c r="P1632" s="3"/>
      <c r="Q1632" s="3" t="s">
        <v>335</v>
      </c>
      <c r="R1632" s="3"/>
      <c r="S1632" s="3" t="str">
        <f>IF(H1632="","",$B$2&amp;G1632&amp;$B$2&amp;$B$1&amp;H1632)</f>
        <v/>
      </c>
      <c r="T1632" s="3" t="str">
        <f>IF(J1632="","",$B$2&amp;I1632&amp;$B$2&amp;$B$1&amp;J1632)</f>
        <v/>
      </c>
      <c r="U1632" s="3" t="str">
        <f>IF(L1632="","",$B$2&amp;K1632&amp;$B$2&amp;$B$1&amp;L1632)</f>
        <v/>
      </c>
      <c r="V1632" s="3" t="str">
        <f>IF(N1632="","",$B$2&amp;M1632&amp;$B$2&amp;$B$1&amp;N1632)</f>
        <v/>
      </c>
      <c r="W1632" s="3" t="str">
        <f>IF(P1632="","",$B$2&amp;O1632&amp;$B$2&amp;$B$1&amp;P1632)</f>
        <v/>
      </c>
      <c r="X1632" s="3" t="str">
        <f>IF(R1632="","",$B$2&amp;Q1632&amp;$B$2&amp;$B$1&amp;R1632)</f>
        <v/>
      </c>
      <c r="Y1632" s="3" t="str">
        <f t="shared" si="502"/>
        <v>{}</v>
      </c>
      <c r="Z1632" s="11" t="s">
        <v>358</v>
      </c>
      <c r="AA1632" s="11" t="str">
        <f t="shared" si="496"/>
        <v>5级：放置在产业中时，产业收入提高&lt;c=A6EC41&gt;128&lt;/c&gt;倍，产业升级消耗减少&lt;c=A6EC41&gt;128&lt;/c&gt;倍</v>
      </c>
      <c r="AB1632" s="11"/>
      <c r="AC1632" s="11"/>
      <c r="AD1632" s="11">
        <v>5</v>
      </c>
      <c r="AE1632" s="11"/>
      <c r="AF1632" s="11" t="s">
        <v>345</v>
      </c>
      <c r="AG1632" s="11"/>
      <c r="AH1632" s="11"/>
      <c r="AI1632" s="11"/>
      <c r="AJ1632" s="11" t="s">
        <v>359</v>
      </c>
      <c r="AK1632" s="11" t="str">
        <f t="shared" si="513"/>
        <v>&lt;c=A6EC41&gt;</v>
      </c>
      <c r="AL1632" s="11">
        <v>128</v>
      </c>
      <c r="AM1632" s="11" t="s">
        <v>298</v>
      </c>
      <c r="AN1632" s="11" t="s">
        <v>360</v>
      </c>
      <c r="AO1632" s="11" t="s">
        <v>304</v>
      </c>
      <c r="AP1632" s="11">
        <v>128</v>
      </c>
      <c r="AQ1632" s="11" t="s">
        <v>298</v>
      </c>
      <c r="AR1632" s="11" t="s">
        <v>361</v>
      </c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 t="str">
        <f t="shared" si="503"/>
        <v>使产业收入提高，升级消耗减少</v>
      </c>
      <c r="BQ1632" s="11" t="str">
        <f t="shared" si="493"/>
        <v>5级：放置在产业中时，产业收入提高&lt;c=A6EC41&gt;128&lt;/c&gt;倍，产业升级消耗减少&lt;c=A6EC41&gt;128&lt;/c&gt;倍</v>
      </c>
      <c r="BR1632" s="1">
        <f t="shared" si="506"/>
        <v>3</v>
      </c>
      <c r="BS1632" s="1">
        <f t="shared" si="507"/>
        <v>305</v>
      </c>
      <c r="BT1632" s="1">
        <f>COUNTIF($BS$10:BS1632,601)</f>
        <v>34</v>
      </c>
      <c r="BU1632" s="1">
        <f t="shared" si="508"/>
        <v>0</v>
      </c>
    </row>
    <row r="1633" spans="2:73">
      <c r="B1633" s="1" t="str">
        <f t="shared" si="504"/>
        <v>SkillDescBrief// 战斗被动</v>
      </c>
      <c r="C1633" s="1" t="str">
        <f t="shared" si="505"/>
        <v>SkillDescDetail// 战斗被动1</v>
      </c>
      <c r="D1633" s="7" t="s">
        <v>337</v>
      </c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 t="str">
        <f t="shared" si="502"/>
        <v/>
      </c>
      <c r="Z1633" s="10" t="s">
        <v>336</v>
      </c>
      <c r="AA1633" s="10" t="str">
        <f t="shared" si="496"/>
        <v/>
      </c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  <c r="BI1633" s="10"/>
      <c r="BJ1633" s="10"/>
      <c r="BK1633" s="10"/>
      <c r="BL1633" s="10"/>
      <c r="BM1633" s="10"/>
      <c r="BN1633" s="10"/>
      <c r="BO1633" s="10"/>
      <c r="BP1633" s="10" t="str">
        <f t="shared" si="503"/>
        <v/>
      </c>
      <c r="BQ1633" s="10" t="str">
        <f t="shared" ref="BQ1633:BQ1696" si="514">AA1633</f>
        <v/>
      </c>
      <c r="BR1633" s="1">
        <f t="shared" si="506"/>
        <v>0</v>
      </c>
      <c r="BS1633" s="1">
        <f t="shared" si="507"/>
        <v>0</v>
      </c>
      <c r="BT1633" s="1">
        <f>COUNTIF($BS$10:BS1633,601)</f>
        <v>34</v>
      </c>
      <c r="BU1633" s="1">
        <f t="shared" si="508"/>
        <v>0</v>
      </c>
    </row>
    <row r="1634" spans="2:73">
      <c r="B1634" s="1" t="str">
        <f t="shared" si="504"/>
        <v>SkillDescBrief4101504</v>
      </c>
      <c r="C1634" s="1" t="str">
        <f t="shared" si="505"/>
        <v>SkillDescDetail410150401</v>
      </c>
      <c r="D1634" s="3">
        <v>410150401</v>
      </c>
      <c r="E1634" s="3">
        <v>4101504</v>
      </c>
      <c r="F1634" s="3">
        <v>1</v>
      </c>
      <c r="G1634" s="3" t="s">
        <v>332</v>
      </c>
      <c r="H1634" s="3">
        <v>0.01</v>
      </c>
      <c r="I1634" s="3" t="s">
        <v>333</v>
      </c>
      <c r="J1634" s="3"/>
      <c r="K1634" s="3" t="s">
        <v>334</v>
      </c>
      <c r="L1634" s="3"/>
      <c r="M1634" s="3"/>
      <c r="N1634" s="3"/>
      <c r="O1634" s="3"/>
      <c r="P1634" s="3"/>
      <c r="Q1634" s="3" t="s">
        <v>335</v>
      </c>
      <c r="R1634" s="3"/>
      <c r="S1634" s="3" t="str">
        <f>IF(H1634="","",$B$2&amp;G1634&amp;$B$2&amp;$B$1&amp;H1634)</f>
        <v>"AtkPower":0.01</v>
      </c>
      <c r="T1634" s="3" t="str">
        <f>IF(J1634="","",$B$2&amp;I1634&amp;$B$2&amp;$B$1&amp;J1634)</f>
        <v/>
      </c>
      <c r="U1634" s="3" t="str">
        <f>IF(L1634="","",$B$2&amp;K1634&amp;$B$2&amp;$B$1&amp;L1634)</f>
        <v/>
      </c>
      <c r="V1634" s="3" t="str">
        <f>IF(N1634="","",$B$2&amp;M1634&amp;$B$2&amp;$B$1&amp;N1634)</f>
        <v/>
      </c>
      <c r="W1634" s="3" t="str">
        <f>IF(P1634="","",$B$2&amp;O1634&amp;$B$2&amp;$B$1&amp;P1634)</f>
        <v/>
      </c>
      <c r="X1634" s="3" t="str">
        <f>IF(R1634="","",$B$2&amp;Q1634&amp;$B$2&amp;$B$1&amp;R1634)</f>
        <v/>
      </c>
      <c r="Y1634" s="3" t="str">
        <f t="shared" si="502"/>
        <v>{"AtkPower":0.01}</v>
      </c>
      <c r="Z1634" s="11" t="s">
        <v>783</v>
      </c>
      <c r="AA1634" s="11" t="str">
        <f t="shared" si="496"/>
        <v>攻击会载入病毒，附带&lt;c=A6EC41&gt;2&lt;/c&gt;层中毒效果，造成的伤害提升&lt;q=attr_atk&gt;&lt;c=A6EC41&gt;1%&lt;/c&gt;</v>
      </c>
      <c r="AB1634" s="11"/>
      <c r="AC1634" s="11"/>
      <c r="AD1634" s="11"/>
      <c r="AE1634" s="11"/>
      <c r="AF1634" s="11"/>
      <c r="AG1634" s="11"/>
      <c r="AH1634" s="11"/>
      <c r="AI1634" s="11"/>
      <c r="AJ1634" s="11" t="s">
        <v>784</v>
      </c>
      <c r="AK1634" s="11" t="str">
        <f>$B$6</f>
        <v>&lt;c=A6EC41&gt;</v>
      </c>
      <c r="AL1634" s="12">
        <v>2</v>
      </c>
      <c r="AM1634" s="11" t="s">
        <v>298</v>
      </c>
      <c r="AN1634" s="11" t="s">
        <v>785</v>
      </c>
      <c r="AO1634" s="11" t="str">
        <f t="shared" ref="AO1634:AO1638" si="515">$B$8&amp;$B$6</f>
        <v>&lt;q=attr_atk&gt;&lt;c=A6EC41&gt;</v>
      </c>
      <c r="AP1634" s="11" t="str">
        <f t="shared" ref="AP1634:AP1638" si="516">ROUND($H1634*100,2)&amp;"%"</f>
        <v>1%</v>
      </c>
      <c r="AQ1634" s="11" t="s">
        <v>298</v>
      </c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 t="str">
        <f t="shared" si="503"/>
        <v>攻击会载入病毒，附带中毒</v>
      </c>
      <c r="BQ1634" s="11" t="str">
        <f t="shared" si="514"/>
        <v>攻击会载入病毒，附带&lt;c=A6EC41&gt;2&lt;/c&gt;层中毒效果，造成的伤害提升&lt;q=attr_atk&gt;&lt;c=A6EC41&gt;1%&lt;/c&gt;</v>
      </c>
      <c r="BR1634" s="1">
        <f t="shared" si="506"/>
        <v>4</v>
      </c>
      <c r="BS1634" s="1">
        <f t="shared" si="507"/>
        <v>401</v>
      </c>
      <c r="BT1634" s="1">
        <f>COUNTIF($BS$10:BS1634,601)</f>
        <v>34</v>
      </c>
      <c r="BU1634" s="1">
        <f t="shared" si="508"/>
        <v>0</v>
      </c>
    </row>
    <row r="1635" spans="2:73">
      <c r="B1635" s="1" t="str">
        <f t="shared" si="504"/>
        <v>SkillDescBrief4101504</v>
      </c>
      <c r="C1635" s="1" t="str">
        <f t="shared" si="505"/>
        <v>SkillDescDetail410150402</v>
      </c>
      <c r="D1635" s="3">
        <v>410150402</v>
      </c>
      <c r="E1635" s="3">
        <v>4101504</v>
      </c>
      <c r="F1635" s="3">
        <v>2</v>
      </c>
      <c r="G1635" s="3" t="s">
        <v>332</v>
      </c>
      <c r="H1635" s="3">
        <v>0.02</v>
      </c>
      <c r="I1635" s="3" t="s">
        <v>333</v>
      </c>
      <c r="J1635" s="3"/>
      <c r="K1635" s="3" t="s">
        <v>334</v>
      </c>
      <c r="L1635" s="3"/>
      <c r="M1635" s="3"/>
      <c r="N1635" s="3"/>
      <c r="O1635" s="3"/>
      <c r="P1635" s="3"/>
      <c r="Q1635" s="3" t="s">
        <v>335</v>
      </c>
      <c r="R1635" s="3"/>
      <c r="S1635" s="3" t="str">
        <f>IF(H1635="","",$B$2&amp;G1635&amp;$B$2&amp;$B$1&amp;H1635)</f>
        <v>"AtkPower":0.02</v>
      </c>
      <c r="T1635" s="3" t="str">
        <f>IF(J1635="","",$B$2&amp;I1635&amp;$B$2&amp;$B$1&amp;J1635)</f>
        <v/>
      </c>
      <c r="U1635" s="3" t="str">
        <f>IF(L1635="","",$B$2&amp;K1635&amp;$B$2&amp;$B$1&amp;L1635)</f>
        <v/>
      </c>
      <c r="V1635" s="3" t="str">
        <f>IF(N1635="","",$B$2&amp;M1635&amp;$B$2&amp;$B$1&amp;N1635)</f>
        <v/>
      </c>
      <c r="W1635" s="3" t="str">
        <f>IF(P1635="","",$B$2&amp;O1635&amp;$B$2&amp;$B$1&amp;P1635)</f>
        <v/>
      </c>
      <c r="X1635" s="3" t="str">
        <f>IF(R1635="","",$B$2&amp;Q1635&amp;$B$2&amp;$B$1&amp;R1635)</f>
        <v/>
      </c>
      <c r="Y1635" s="3" t="str">
        <f t="shared" si="502"/>
        <v>{"AtkPower":0.02}</v>
      </c>
      <c r="Z1635" s="11" t="s">
        <v>783</v>
      </c>
      <c r="AA1635" s="11" t="str">
        <f t="shared" si="496"/>
        <v>2级：造成的伤害提升&lt;q=attr_atk&gt;&lt;c=A6EC41&gt;2%&lt;/c&gt;</v>
      </c>
      <c r="AB1635" s="11"/>
      <c r="AC1635" s="11"/>
      <c r="AD1635" s="11">
        <v>2</v>
      </c>
      <c r="AE1635" s="11"/>
      <c r="AF1635" s="11" t="s">
        <v>345</v>
      </c>
      <c r="AG1635" s="11"/>
      <c r="AH1635" s="11"/>
      <c r="AI1635" s="11"/>
      <c r="AJ1635" s="11"/>
      <c r="AK1635" s="11"/>
      <c r="AL1635" s="12"/>
      <c r="AM1635" s="11"/>
      <c r="AN1635" s="11" t="s">
        <v>302</v>
      </c>
      <c r="AO1635" s="11" t="str">
        <f t="shared" si="515"/>
        <v>&lt;q=attr_atk&gt;&lt;c=A6EC41&gt;</v>
      </c>
      <c r="AP1635" s="11" t="str">
        <f t="shared" si="516"/>
        <v>2%</v>
      </c>
      <c r="AQ1635" s="11" t="s">
        <v>298</v>
      </c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 t="str">
        <f t="shared" si="503"/>
        <v>攻击会载入病毒，附带中毒</v>
      </c>
      <c r="BQ1635" s="11" t="str">
        <f t="shared" si="514"/>
        <v>2级：造成的伤害提升&lt;q=attr_atk&gt;&lt;c=A6EC41&gt;2%&lt;/c&gt;</v>
      </c>
      <c r="BR1635" s="1">
        <f t="shared" si="506"/>
        <v>4</v>
      </c>
      <c r="BS1635" s="1">
        <f t="shared" si="507"/>
        <v>402</v>
      </c>
      <c r="BT1635" s="1">
        <f>COUNTIF($BS$10:BS1635,601)</f>
        <v>34</v>
      </c>
      <c r="BU1635" s="1">
        <f t="shared" si="508"/>
        <v>0</v>
      </c>
    </row>
    <row r="1636" spans="2:73">
      <c r="B1636" s="1" t="str">
        <f t="shared" si="504"/>
        <v>SkillDescBrief4101504</v>
      </c>
      <c r="C1636" s="1" t="str">
        <f t="shared" si="505"/>
        <v>SkillDescDetail410150403</v>
      </c>
      <c r="D1636" s="3">
        <v>410150403</v>
      </c>
      <c r="E1636" s="3">
        <v>4101504</v>
      </c>
      <c r="F1636" s="3">
        <v>3</v>
      </c>
      <c r="G1636" s="3" t="s">
        <v>332</v>
      </c>
      <c r="H1636" s="3">
        <v>0.03</v>
      </c>
      <c r="I1636" s="3" t="s">
        <v>333</v>
      </c>
      <c r="J1636" s="3"/>
      <c r="K1636" s="3" t="s">
        <v>334</v>
      </c>
      <c r="L1636" s="3"/>
      <c r="M1636" s="3"/>
      <c r="N1636" s="3"/>
      <c r="O1636" s="3"/>
      <c r="P1636" s="3"/>
      <c r="Q1636" s="3" t="s">
        <v>335</v>
      </c>
      <c r="R1636" s="3"/>
      <c r="S1636" s="3" t="str">
        <f>IF(H1636="","",$B$2&amp;G1636&amp;$B$2&amp;$B$1&amp;H1636)</f>
        <v>"AtkPower":0.03</v>
      </c>
      <c r="T1636" s="3" t="str">
        <f>IF(J1636="","",$B$2&amp;I1636&amp;$B$2&amp;$B$1&amp;J1636)</f>
        <v/>
      </c>
      <c r="U1636" s="3" t="str">
        <f>IF(L1636="","",$B$2&amp;K1636&amp;$B$2&amp;$B$1&amp;L1636)</f>
        <v/>
      </c>
      <c r="V1636" s="3" t="str">
        <f>IF(N1636="","",$B$2&amp;M1636&amp;$B$2&amp;$B$1&amp;N1636)</f>
        <v/>
      </c>
      <c r="W1636" s="3" t="str">
        <f>IF(P1636="","",$B$2&amp;O1636&amp;$B$2&amp;$B$1&amp;P1636)</f>
        <v/>
      </c>
      <c r="X1636" s="3" t="str">
        <f>IF(R1636="","",$B$2&amp;Q1636&amp;$B$2&amp;$B$1&amp;R1636)</f>
        <v/>
      </c>
      <c r="Y1636" s="3" t="str">
        <f t="shared" si="502"/>
        <v>{"AtkPower":0.03}</v>
      </c>
      <c r="Z1636" s="11" t="s">
        <v>783</v>
      </c>
      <c r="AA1636" s="11" t="str">
        <f t="shared" si="496"/>
        <v>3级：造成的伤害提升&lt;q=attr_atk&gt;&lt;c=A6EC41&gt;3%&lt;/c&gt;</v>
      </c>
      <c r="AB1636" s="11"/>
      <c r="AC1636" s="11"/>
      <c r="AD1636" s="11">
        <v>3</v>
      </c>
      <c r="AE1636" s="11"/>
      <c r="AF1636" s="11" t="s">
        <v>345</v>
      </c>
      <c r="AG1636" s="11"/>
      <c r="AH1636" s="11"/>
      <c r="AI1636" s="11"/>
      <c r="AJ1636" s="11"/>
      <c r="AK1636" s="11"/>
      <c r="AL1636" s="12"/>
      <c r="AM1636" s="11"/>
      <c r="AN1636" s="11" t="s">
        <v>302</v>
      </c>
      <c r="AO1636" s="11" t="str">
        <f t="shared" si="515"/>
        <v>&lt;q=attr_atk&gt;&lt;c=A6EC41&gt;</v>
      </c>
      <c r="AP1636" s="11" t="str">
        <f t="shared" si="516"/>
        <v>3%</v>
      </c>
      <c r="AQ1636" s="11" t="s">
        <v>298</v>
      </c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 t="str">
        <f t="shared" si="503"/>
        <v>攻击会载入病毒，附带中毒</v>
      </c>
      <c r="BQ1636" s="11" t="str">
        <f t="shared" si="514"/>
        <v>3级：造成的伤害提升&lt;q=attr_atk&gt;&lt;c=A6EC41&gt;3%&lt;/c&gt;</v>
      </c>
      <c r="BR1636" s="1">
        <f t="shared" si="506"/>
        <v>4</v>
      </c>
      <c r="BS1636" s="1">
        <f t="shared" si="507"/>
        <v>403</v>
      </c>
      <c r="BT1636" s="1">
        <f>COUNTIF($BS$10:BS1636,601)</f>
        <v>34</v>
      </c>
      <c r="BU1636" s="1">
        <f t="shared" si="508"/>
        <v>0</v>
      </c>
    </row>
    <row r="1637" spans="2:73">
      <c r="B1637" s="1" t="str">
        <f t="shared" si="504"/>
        <v>SkillDescBrief4101504</v>
      </c>
      <c r="C1637" s="1" t="str">
        <f t="shared" si="505"/>
        <v>SkillDescDetail410150404</v>
      </c>
      <c r="D1637" s="3">
        <v>410150404</v>
      </c>
      <c r="E1637" s="3">
        <v>4101504</v>
      </c>
      <c r="F1637" s="3">
        <v>4</v>
      </c>
      <c r="G1637" s="3" t="s">
        <v>332</v>
      </c>
      <c r="H1637" s="3">
        <v>0.04</v>
      </c>
      <c r="I1637" s="3" t="s">
        <v>333</v>
      </c>
      <c r="J1637" s="3"/>
      <c r="K1637" s="3" t="s">
        <v>334</v>
      </c>
      <c r="L1637" s="3"/>
      <c r="M1637" s="3"/>
      <c r="N1637" s="3"/>
      <c r="O1637" s="3"/>
      <c r="P1637" s="3"/>
      <c r="Q1637" s="3" t="s">
        <v>335</v>
      </c>
      <c r="R1637" s="3"/>
      <c r="S1637" s="3" t="str">
        <f>IF(H1637="","",$B$2&amp;G1637&amp;$B$2&amp;$B$1&amp;H1637)</f>
        <v>"AtkPower":0.04</v>
      </c>
      <c r="T1637" s="3" t="str">
        <f>IF(J1637="","",$B$2&amp;I1637&amp;$B$2&amp;$B$1&amp;J1637)</f>
        <v/>
      </c>
      <c r="U1637" s="3" t="str">
        <f>IF(L1637="","",$B$2&amp;K1637&amp;$B$2&amp;$B$1&amp;L1637)</f>
        <v/>
      </c>
      <c r="V1637" s="3" t="str">
        <f>IF(N1637="","",$B$2&amp;M1637&amp;$B$2&amp;$B$1&amp;N1637)</f>
        <v/>
      </c>
      <c r="W1637" s="3" t="str">
        <f>IF(P1637="","",$B$2&amp;O1637&amp;$B$2&amp;$B$1&amp;P1637)</f>
        <v/>
      </c>
      <c r="X1637" s="3" t="str">
        <f>IF(R1637="","",$B$2&amp;Q1637&amp;$B$2&amp;$B$1&amp;R1637)</f>
        <v/>
      </c>
      <c r="Y1637" s="3" t="str">
        <f t="shared" si="502"/>
        <v>{"AtkPower":0.04}</v>
      </c>
      <c r="Z1637" s="11" t="s">
        <v>783</v>
      </c>
      <c r="AA1637" s="11" t="str">
        <f t="shared" si="496"/>
        <v>4级：造成的伤害提升&lt;q=attr_atk&gt;&lt;c=A6EC41&gt;4%&lt;/c&gt;</v>
      </c>
      <c r="AB1637" s="11"/>
      <c r="AC1637" s="11"/>
      <c r="AD1637" s="11">
        <v>4</v>
      </c>
      <c r="AE1637" s="11"/>
      <c r="AF1637" s="11" t="s">
        <v>345</v>
      </c>
      <c r="AG1637" s="11"/>
      <c r="AH1637" s="11"/>
      <c r="AI1637" s="11"/>
      <c r="AJ1637" s="11"/>
      <c r="AK1637" s="11"/>
      <c r="AL1637" s="12"/>
      <c r="AM1637" s="11"/>
      <c r="AN1637" s="11" t="s">
        <v>302</v>
      </c>
      <c r="AO1637" s="11" t="str">
        <f t="shared" si="515"/>
        <v>&lt;q=attr_atk&gt;&lt;c=A6EC41&gt;</v>
      </c>
      <c r="AP1637" s="11" t="str">
        <f t="shared" si="516"/>
        <v>4%</v>
      </c>
      <c r="AQ1637" s="11" t="s">
        <v>298</v>
      </c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 t="str">
        <f t="shared" si="503"/>
        <v>攻击会载入病毒，附带中毒</v>
      </c>
      <c r="BQ1637" s="11" t="str">
        <f t="shared" si="514"/>
        <v>4级：造成的伤害提升&lt;q=attr_atk&gt;&lt;c=A6EC41&gt;4%&lt;/c&gt;</v>
      </c>
      <c r="BR1637" s="1">
        <f t="shared" si="506"/>
        <v>4</v>
      </c>
      <c r="BS1637" s="1">
        <f t="shared" si="507"/>
        <v>404</v>
      </c>
      <c r="BT1637" s="1">
        <f>COUNTIF($BS$10:BS1637,601)</f>
        <v>34</v>
      </c>
      <c r="BU1637" s="1">
        <f t="shared" si="508"/>
        <v>0</v>
      </c>
    </row>
    <row r="1638" spans="2:73">
      <c r="B1638" s="1" t="str">
        <f t="shared" si="504"/>
        <v>SkillDescBrief4101504</v>
      </c>
      <c r="C1638" s="1" t="str">
        <f t="shared" si="505"/>
        <v>SkillDescDetail410150405</v>
      </c>
      <c r="D1638" s="3">
        <v>410150405</v>
      </c>
      <c r="E1638" s="3">
        <v>4101504</v>
      </c>
      <c r="F1638" s="3">
        <v>5</v>
      </c>
      <c r="G1638" s="3" t="s">
        <v>332</v>
      </c>
      <c r="H1638" s="3">
        <v>0.05</v>
      </c>
      <c r="I1638" s="3" t="s">
        <v>333</v>
      </c>
      <c r="J1638" s="3"/>
      <c r="K1638" s="3" t="s">
        <v>334</v>
      </c>
      <c r="L1638" s="3"/>
      <c r="M1638" s="3"/>
      <c r="N1638" s="3"/>
      <c r="O1638" s="3"/>
      <c r="P1638" s="3"/>
      <c r="Q1638" s="3" t="s">
        <v>335</v>
      </c>
      <c r="R1638" s="3"/>
      <c r="S1638" s="3" t="str">
        <f>IF(H1638="","",$B$2&amp;G1638&amp;$B$2&amp;$B$1&amp;H1638)</f>
        <v>"AtkPower":0.05</v>
      </c>
      <c r="T1638" s="3" t="str">
        <f>IF(J1638="","",$B$2&amp;I1638&amp;$B$2&amp;$B$1&amp;J1638)</f>
        <v/>
      </c>
      <c r="U1638" s="3" t="str">
        <f>IF(L1638="","",$B$2&amp;K1638&amp;$B$2&amp;$B$1&amp;L1638)</f>
        <v/>
      </c>
      <c r="V1638" s="3" t="str">
        <f>IF(N1638="","",$B$2&amp;M1638&amp;$B$2&amp;$B$1&amp;N1638)</f>
        <v/>
      </c>
      <c r="W1638" s="3" t="str">
        <f>IF(P1638="","",$B$2&amp;O1638&amp;$B$2&amp;$B$1&amp;P1638)</f>
        <v/>
      </c>
      <c r="X1638" s="3" t="str">
        <f>IF(R1638="","",$B$2&amp;Q1638&amp;$B$2&amp;$B$1&amp;R1638)</f>
        <v/>
      </c>
      <c r="Y1638" s="3" t="str">
        <f t="shared" si="502"/>
        <v>{"AtkPower":0.05}</v>
      </c>
      <c r="Z1638" s="11" t="s">
        <v>783</v>
      </c>
      <c r="AA1638" s="11" t="str">
        <f t="shared" si="496"/>
        <v>5级：造成的伤害提升&lt;q=attr_atk&gt;&lt;c=A6EC41&gt;5%&lt;/c&gt;</v>
      </c>
      <c r="AB1638" s="11"/>
      <c r="AC1638" s="11"/>
      <c r="AD1638" s="11">
        <v>5</v>
      </c>
      <c r="AE1638" s="11"/>
      <c r="AF1638" s="11" t="s">
        <v>345</v>
      </c>
      <c r="AG1638" s="11"/>
      <c r="AH1638" s="11"/>
      <c r="AI1638" s="11"/>
      <c r="AJ1638" s="11"/>
      <c r="AK1638" s="11"/>
      <c r="AL1638" s="12"/>
      <c r="AM1638" s="11"/>
      <c r="AN1638" s="11" t="s">
        <v>302</v>
      </c>
      <c r="AO1638" s="11" t="str">
        <f t="shared" si="515"/>
        <v>&lt;q=attr_atk&gt;&lt;c=A6EC41&gt;</v>
      </c>
      <c r="AP1638" s="11" t="str">
        <f t="shared" si="516"/>
        <v>5%</v>
      </c>
      <c r="AQ1638" s="11" t="s">
        <v>298</v>
      </c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 t="str">
        <f t="shared" si="503"/>
        <v>攻击会载入病毒，附带中毒</v>
      </c>
      <c r="BQ1638" s="11" t="str">
        <f t="shared" si="514"/>
        <v>5级：造成的伤害提升&lt;q=attr_atk&gt;&lt;c=A6EC41&gt;5%&lt;/c&gt;</v>
      </c>
      <c r="BR1638" s="1">
        <f t="shared" si="506"/>
        <v>4</v>
      </c>
      <c r="BS1638" s="1">
        <f t="shared" si="507"/>
        <v>405</v>
      </c>
      <c r="BT1638" s="1">
        <f>COUNTIF($BS$10:BS1638,601)</f>
        <v>34</v>
      </c>
      <c r="BU1638" s="1">
        <f t="shared" si="508"/>
        <v>0</v>
      </c>
    </row>
    <row r="1639" spans="2:73">
      <c r="B1639" s="1" t="str">
        <f t="shared" si="504"/>
        <v>SkillDescBrief// 战斗被动</v>
      </c>
      <c r="C1639" s="1" t="str">
        <f t="shared" si="505"/>
        <v>SkillDescDetail// 战斗被动2</v>
      </c>
      <c r="D1639" s="7" t="s">
        <v>338</v>
      </c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 t="str">
        <f t="shared" si="502"/>
        <v/>
      </c>
      <c r="Z1639" s="10" t="s">
        <v>336</v>
      </c>
      <c r="AA1639" s="10" t="str">
        <f t="shared" si="496"/>
        <v/>
      </c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  <c r="BI1639" s="10"/>
      <c r="BJ1639" s="10"/>
      <c r="BK1639" s="10"/>
      <c r="BL1639" s="10"/>
      <c r="BM1639" s="10"/>
      <c r="BN1639" s="10"/>
      <c r="BO1639" s="10"/>
      <c r="BP1639" s="10" t="str">
        <f t="shared" si="503"/>
        <v/>
      </c>
      <c r="BQ1639" s="10" t="str">
        <f t="shared" si="514"/>
        <v/>
      </c>
      <c r="BR1639" s="1">
        <f t="shared" si="506"/>
        <v>0</v>
      </c>
      <c r="BS1639" s="1">
        <f t="shared" si="507"/>
        <v>0</v>
      </c>
      <c r="BT1639" s="1">
        <f>COUNTIF($BS$10:BS1639,601)</f>
        <v>34</v>
      </c>
      <c r="BU1639" s="1">
        <f t="shared" si="508"/>
        <v>0</v>
      </c>
    </row>
    <row r="1640" spans="2:73">
      <c r="B1640" s="1" t="str">
        <f t="shared" si="504"/>
        <v>SkillDescBrief4101505</v>
      </c>
      <c r="C1640" s="1" t="str">
        <f t="shared" si="505"/>
        <v>SkillDescDetail410150501</v>
      </c>
      <c r="D1640" s="3">
        <v>410150501</v>
      </c>
      <c r="E1640" s="3">
        <v>4101505</v>
      </c>
      <c r="F1640" s="3">
        <v>1</v>
      </c>
      <c r="G1640" s="3" t="s">
        <v>332</v>
      </c>
      <c r="H1640" s="3"/>
      <c r="I1640" s="3" t="s">
        <v>333</v>
      </c>
      <c r="J1640" s="3"/>
      <c r="K1640" s="3" t="s">
        <v>334</v>
      </c>
      <c r="L1640" s="3"/>
      <c r="M1640" s="3"/>
      <c r="N1640" s="3"/>
      <c r="O1640" s="3"/>
      <c r="P1640" s="3"/>
      <c r="Q1640" s="3" t="s">
        <v>335</v>
      </c>
      <c r="R1640" s="3"/>
      <c r="S1640" s="3" t="str">
        <f>IF(H1640="","",$B$2&amp;G1640&amp;$B$2&amp;$B$1&amp;H1640)</f>
        <v/>
      </c>
      <c r="T1640" s="3" t="str">
        <f>IF(J1640="","",$B$2&amp;I1640&amp;$B$2&amp;$B$1&amp;J1640)</f>
        <v/>
      </c>
      <c r="U1640" s="3" t="str">
        <f>IF(L1640="","",$B$2&amp;K1640&amp;$B$2&amp;$B$1&amp;L1640)</f>
        <v/>
      </c>
      <c r="V1640" s="3" t="str">
        <f>IF(N1640="","",$B$2&amp;M1640&amp;$B$2&amp;$B$1&amp;N1640)</f>
        <v/>
      </c>
      <c r="W1640" s="3" t="str">
        <f>IF(P1640="","",$B$2&amp;O1640&amp;$B$2&amp;$B$1&amp;P1640)</f>
        <v/>
      </c>
      <c r="X1640" s="3" t="str">
        <f>IF(R1640="","",$B$2&amp;Q1640&amp;$B$2&amp;$B$1&amp;R1640)</f>
        <v/>
      </c>
      <c r="Y1640" s="3" t="str">
        <f t="shared" si="502"/>
        <v>{}</v>
      </c>
      <c r="Z1640" s="11" t="s">
        <v>336</v>
      </c>
      <c r="AA1640" s="11" t="str">
        <f t="shared" ref="AA1640:AA1703" si="517">_xlfn.TEXTJOIN("",1,AB1640:BO1640)</f>
        <v/>
      </c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 t="str">
        <f t="shared" si="503"/>
        <v/>
      </c>
      <c r="BQ1640" s="11" t="str">
        <f t="shared" si="514"/>
        <v/>
      </c>
      <c r="BR1640" s="1">
        <f t="shared" si="506"/>
        <v>5</v>
      </c>
      <c r="BS1640" s="1">
        <f t="shared" si="507"/>
        <v>501</v>
      </c>
      <c r="BT1640" s="1">
        <f>COUNTIF($BS$10:BS1640,601)</f>
        <v>34</v>
      </c>
      <c r="BU1640" s="1">
        <f t="shared" si="508"/>
        <v>0</v>
      </c>
    </row>
    <row r="1641" spans="2:73">
      <c r="B1641" s="1" t="str">
        <f t="shared" si="504"/>
        <v>SkillDescBrief4101505</v>
      </c>
      <c r="C1641" s="1" t="str">
        <f t="shared" si="505"/>
        <v>SkillDescDetail410150502</v>
      </c>
      <c r="D1641" s="3">
        <v>410150502</v>
      </c>
      <c r="E1641" s="3">
        <v>4101505</v>
      </c>
      <c r="F1641" s="3">
        <v>2</v>
      </c>
      <c r="G1641" s="3" t="s">
        <v>332</v>
      </c>
      <c r="H1641" s="3"/>
      <c r="I1641" s="3" t="s">
        <v>333</v>
      </c>
      <c r="J1641" s="3"/>
      <c r="K1641" s="3" t="s">
        <v>334</v>
      </c>
      <c r="L1641" s="3"/>
      <c r="M1641" s="3"/>
      <c r="N1641" s="3"/>
      <c r="O1641" s="3"/>
      <c r="P1641" s="3"/>
      <c r="Q1641" s="3" t="s">
        <v>335</v>
      </c>
      <c r="R1641" s="3"/>
      <c r="S1641" s="3" t="str">
        <f>IF(H1641="","",$B$2&amp;G1641&amp;$B$2&amp;$B$1&amp;H1641)</f>
        <v/>
      </c>
      <c r="T1641" s="3" t="str">
        <f>IF(J1641="","",$B$2&amp;I1641&amp;$B$2&amp;$B$1&amp;J1641)</f>
        <v/>
      </c>
      <c r="U1641" s="3" t="str">
        <f>IF(L1641="","",$B$2&amp;K1641&amp;$B$2&amp;$B$1&amp;L1641)</f>
        <v/>
      </c>
      <c r="V1641" s="3" t="str">
        <f>IF(N1641="","",$B$2&amp;M1641&amp;$B$2&amp;$B$1&amp;N1641)</f>
        <v/>
      </c>
      <c r="W1641" s="3" t="str">
        <f>IF(P1641="","",$B$2&amp;O1641&amp;$B$2&amp;$B$1&amp;P1641)</f>
        <v/>
      </c>
      <c r="X1641" s="3" t="str">
        <f>IF(R1641="","",$B$2&amp;Q1641&amp;$B$2&amp;$B$1&amp;R1641)</f>
        <v/>
      </c>
      <c r="Y1641" s="3" t="str">
        <f t="shared" si="502"/>
        <v>{}</v>
      </c>
      <c r="Z1641" s="11" t="s">
        <v>336</v>
      </c>
      <c r="AA1641" s="11" t="str">
        <f t="shared" si="517"/>
        <v/>
      </c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 t="str">
        <f t="shared" si="503"/>
        <v/>
      </c>
      <c r="BQ1641" s="11" t="str">
        <f t="shared" si="514"/>
        <v/>
      </c>
      <c r="BR1641" s="1">
        <f t="shared" si="506"/>
        <v>5</v>
      </c>
      <c r="BS1641" s="1">
        <f t="shared" si="507"/>
        <v>502</v>
      </c>
      <c r="BT1641" s="1">
        <f>COUNTIF($BS$10:BS1641,601)</f>
        <v>34</v>
      </c>
      <c r="BU1641" s="1">
        <f t="shared" si="508"/>
        <v>0</v>
      </c>
    </row>
    <row r="1642" spans="2:73">
      <c r="B1642" s="1" t="str">
        <f t="shared" si="504"/>
        <v>SkillDescBrief4101505</v>
      </c>
      <c r="C1642" s="1" t="str">
        <f t="shared" si="505"/>
        <v>SkillDescDetail410150503</v>
      </c>
      <c r="D1642" s="3">
        <v>410150503</v>
      </c>
      <c r="E1642" s="3">
        <v>4101505</v>
      </c>
      <c r="F1642" s="3">
        <v>3</v>
      </c>
      <c r="G1642" s="3" t="s">
        <v>332</v>
      </c>
      <c r="H1642" s="3"/>
      <c r="I1642" s="3" t="s">
        <v>333</v>
      </c>
      <c r="J1642" s="3"/>
      <c r="K1642" s="3" t="s">
        <v>334</v>
      </c>
      <c r="L1642" s="3"/>
      <c r="M1642" s="3"/>
      <c r="N1642" s="3"/>
      <c r="O1642" s="3"/>
      <c r="P1642" s="3"/>
      <c r="Q1642" s="3" t="s">
        <v>335</v>
      </c>
      <c r="R1642" s="3"/>
      <c r="S1642" s="3" t="str">
        <f>IF(H1642="","",$B$2&amp;G1642&amp;$B$2&amp;$B$1&amp;H1642)</f>
        <v/>
      </c>
      <c r="T1642" s="3" t="str">
        <f>IF(J1642="","",$B$2&amp;I1642&amp;$B$2&amp;$B$1&amp;J1642)</f>
        <v/>
      </c>
      <c r="U1642" s="3" t="str">
        <f>IF(L1642="","",$B$2&amp;K1642&amp;$B$2&amp;$B$1&amp;L1642)</f>
        <v/>
      </c>
      <c r="V1642" s="3" t="str">
        <f>IF(N1642="","",$B$2&amp;M1642&amp;$B$2&amp;$B$1&amp;N1642)</f>
        <v/>
      </c>
      <c r="W1642" s="3" t="str">
        <f>IF(P1642="","",$B$2&amp;O1642&amp;$B$2&amp;$B$1&amp;P1642)</f>
        <v/>
      </c>
      <c r="X1642" s="3" t="str">
        <f>IF(R1642="","",$B$2&amp;Q1642&amp;$B$2&amp;$B$1&amp;R1642)</f>
        <v/>
      </c>
      <c r="Y1642" s="3" t="str">
        <f t="shared" si="502"/>
        <v>{}</v>
      </c>
      <c r="Z1642" s="11" t="s">
        <v>336</v>
      </c>
      <c r="AA1642" s="11" t="str">
        <f t="shared" si="517"/>
        <v/>
      </c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 t="str">
        <f t="shared" si="503"/>
        <v/>
      </c>
      <c r="BQ1642" s="11" t="str">
        <f t="shared" si="514"/>
        <v/>
      </c>
      <c r="BR1642" s="1">
        <f t="shared" si="506"/>
        <v>5</v>
      </c>
      <c r="BS1642" s="1">
        <f t="shared" si="507"/>
        <v>503</v>
      </c>
      <c r="BT1642" s="1">
        <f>COUNTIF($BS$10:BS1642,601)</f>
        <v>34</v>
      </c>
      <c r="BU1642" s="1">
        <f t="shared" si="508"/>
        <v>0</v>
      </c>
    </row>
    <row r="1643" spans="2:73">
      <c r="B1643" s="1" t="str">
        <f t="shared" si="504"/>
        <v>SkillDescBrief4101505</v>
      </c>
      <c r="C1643" s="1" t="str">
        <f t="shared" si="505"/>
        <v>SkillDescDetail410150504</v>
      </c>
      <c r="D1643" s="3">
        <v>410150504</v>
      </c>
      <c r="E1643" s="3">
        <v>4101505</v>
      </c>
      <c r="F1643" s="3">
        <v>4</v>
      </c>
      <c r="G1643" s="3" t="s">
        <v>332</v>
      </c>
      <c r="H1643" s="3"/>
      <c r="I1643" s="3" t="s">
        <v>333</v>
      </c>
      <c r="J1643" s="3"/>
      <c r="K1643" s="3" t="s">
        <v>334</v>
      </c>
      <c r="L1643" s="3"/>
      <c r="M1643" s="3"/>
      <c r="N1643" s="3"/>
      <c r="O1643" s="3"/>
      <c r="P1643" s="3"/>
      <c r="Q1643" s="3" t="s">
        <v>335</v>
      </c>
      <c r="R1643" s="3"/>
      <c r="S1643" s="3" t="str">
        <f>IF(H1643="","",$B$2&amp;G1643&amp;$B$2&amp;$B$1&amp;H1643)</f>
        <v/>
      </c>
      <c r="T1643" s="3" t="str">
        <f>IF(J1643="","",$B$2&amp;I1643&amp;$B$2&amp;$B$1&amp;J1643)</f>
        <v/>
      </c>
      <c r="U1643" s="3" t="str">
        <f>IF(L1643="","",$B$2&amp;K1643&amp;$B$2&amp;$B$1&amp;L1643)</f>
        <v/>
      </c>
      <c r="V1643" s="3" t="str">
        <f>IF(N1643="","",$B$2&amp;M1643&amp;$B$2&amp;$B$1&amp;N1643)</f>
        <v/>
      </c>
      <c r="W1643" s="3" t="str">
        <f>IF(P1643="","",$B$2&amp;O1643&amp;$B$2&amp;$B$1&amp;P1643)</f>
        <v/>
      </c>
      <c r="X1643" s="3" t="str">
        <f>IF(R1643="","",$B$2&amp;Q1643&amp;$B$2&amp;$B$1&amp;R1643)</f>
        <v/>
      </c>
      <c r="Y1643" s="3" t="str">
        <f t="shared" si="502"/>
        <v>{}</v>
      </c>
      <c r="Z1643" s="11" t="s">
        <v>336</v>
      </c>
      <c r="AA1643" s="11" t="str">
        <f t="shared" si="517"/>
        <v/>
      </c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 t="str">
        <f t="shared" si="503"/>
        <v/>
      </c>
      <c r="BQ1643" s="11" t="str">
        <f t="shared" si="514"/>
        <v/>
      </c>
      <c r="BR1643" s="1">
        <f t="shared" si="506"/>
        <v>5</v>
      </c>
      <c r="BS1643" s="1">
        <f t="shared" si="507"/>
        <v>504</v>
      </c>
      <c r="BT1643" s="1">
        <f>COUNTIF($BS$10:BS1643,601)</f>
        <v>34</v>
      </c>
      <c r="BU1643" s="1">
        <f t="shared" si="508"/>
        <v>0</v>
      </c>
    </row>
    <row r="1644" spans="2:73">
      <c r="B1644" s="1" t="str">
        <f t="shared" si="504"/>
        <v>SkillDescBrief4101505</v>
      </c>
      <c r="C1644" s="1" t="str">
        <f t="shared" si="505"/>
        <v>SkillDescDetail410150505</v>
      </c>
      <c r="D1644" s="3">
        <v>410150505</v>
      </c>
      <c r="E1644" s="3">
        <v>4101505</v>
      </c>
      <c r="F1644" s="3">
        <v>5</v>
      </c>
      <c r="G1644" s="3" t="s">
        <v>332</v>
      </c>
      <c r="H1644" s="3"/>
      <c r="I1644" s="3" t="s">
        <v>333</v>
      </c>
      <c r="J1644" s="3"/>
      <c r="K1644" s="3" t="s">
        <v>334</v>
      </c>
      <c r="L1644" s="3"/>
      <c r="M1644" s="3"/>
      <c r="N1644" s="3"/>
      <c r="O1644" s="3"/>
      <c r="P1644" s="3"/>
      <c r="Q1644" s="3" t="s">
        <v>335</v>
      </c>
      <c r="R1644" s="3"/>
      <c r="S1644" s="3" t="str">
        <f>IF(H1644="","",$B$2&amp;G1644&amp;$B$2&amp;$B$1&amp;H1644)</f>
        <v/>
      </c>
      <c r="T1644" s="3" t="str">
        <f>IF(J1644="","",$B$2&amp;I1644&amp;$B$2&amp;$B$1&amp;J1644)</f>
        <v/>
      </c>
      <c r="U1644" s="3" t="str">
        <f>IF(L1644="","",$B$2&amp;K1644&amp;$B$2&amp;$B$1&amp;L1644)</f>
        <v/>
      </c>
      <c r="V1644" s="3" t="str">
        <f>IF(N1644="","",$B$2&amp;M1644&amp;$B$2&amp;$B$1&amp;N1644)</f>
        <v/>
      </c>
      <c r="W1644" s="3" t="str">
        <f>IF(P1644="","",$B$2&amp;O1644&amp;$B$2&amp;$B$1&amp;P1644)</f>
        <v/>
      </c>
      <c r="X1644" s="3" t="str">
        <f>IF(R1644="","",$B$2&amp;Q1644&amp;$B$2&amp;$B$1&amp;R1644)</f>
        <v/>
      </c>
      <c r="Y1644" s="3" t="str">
        <f t="shared" si="502"/>
        <v>{}</v>
      </c>
      <c r="Z1644" s="11" t="s">
        <v>336</v>
      </c>
      <c r="AA1644" s="11" t="str">
        <f t="shared" si="517"/>
        <v/>
      </c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 t="str">
        <f t="shared" si="503"/>
        <v/>
      </c>
      <c r="BQ1644" s="11" t="str">
        <f t="shared" si="514"/>
        <v/>
      </c>
      <c r="BR1644" s="1">
        <f t="shared" si="506"/>
        <v>5</v>
      </c>
      <c r="BS1644" s="1">
        <f t="shared" si="507"/>
        <v>505</v>
      </c>
      <c r="BT1644" s="1">
        <f>COUNTIF($BS$10:BS1644,601)</f>
        <v>34</v>
      </c>
      <c r="BU1644" s="1">
        <f t="shared" si="508"/>
        <v>0</v>
      </c>
    </row>
    <row r="1645" spans="2:73">
      <c r="B1645" s="1" t="str">
        <f t="shared" si="504"/>
        <v>SkillDescBrief// 战斗被动</v>
      </c>
      <c r="C1645" s="1" t="str">
        <f t="shared" si="505"/>
        <v>SkillDescDetail// 战斗被动3</v>
      </c>
      <c r="D1645" s="7" t="s">
        <v>339</v>
      </c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 t="str">
        <f t="shared" si="502"/>
        <v/>
      </c>
      <c r="Z1645" s="10" t="s">
        <v>336</v>
      </c>
      <c r="AA1645" s="10" t="str">
        <f t="shared" si="517"/>
        <v/>
      </c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 t="str">
        <f t="shared" si="503"/>
        <v/>
      </c>
      <c r="BQ1645" s="10" t="str">
        <f t="shared" si="514"/>
        <v/>
      </c>
      <c r="BR1645" s="1">
        <f t="shared" si="506"/>
        <v>0</v>
      </c>
      <c r="BS1645" s="1">
        <f t="shared" si="507"/>
        <v>0</v>
      </c>
      <c r="BT1645" s="1">
        <f>COUNTIF($BS$10:BS1645,601)</f>
        <v>34</v>
      </c>
      <c r="BU1645" s="1">
        <f t="shared" si="508"/>
        <v>0</v>
      </c>
    </row>
    <row r="1646" spans="2:73">
      <c r="B1646" s="1" t="str">
        <f t="shared" si="504"/>
        <v>SkillDescBrief4101506</v>
      </c>
      <c r="C1646" s="1" t="str">
        <f t="shared" si="505"/>
        <v>SkillDescDetail410150601</v>
      </c>
      <c r="D1646" s="3">
        <v>410150601</v>
      </c>
      <c r="E1646" s="3">
        <v>4101506</v>
      </c>
      <c r="F1646" s="3">
        <v>1</v>
      </c>
      <c r="G1646" s="3" t="s">
        <v>332</v>
      </c>
      <c r="H1646" s="3"/>
      <c r="I1646" s="3" t="s">
        <v>333</v>
      </c>
      <c r="J1646" s="3"/>
      <c r="K1646" s="3" t="s">
        <v>334</v>
      </c>
      <c r="L1646" s="3"/>
      <c r="M1646" s="3"/>
      <c r="N1646" s="3"/>
      <c r="O1646" s="3"/>
      <c r="P1646" s="3"/>
      <c r="Q1646" s="3" t="s">
        <v>335</v>
      </c>
      <c r="R1646" s="3"/>
      <c r="S1646" s="3" t="str">
        <f>IF(H1646="","",$B$2&amp;G1646&amp;$B$2&amp;$B$1&amp;H1646)</f>
        <v/>
      </c>
      <c r="T1646" s="3" t="str">
        <f>IF(J1646="","",$B$2&amp;I1646&amp;$B$2&amp;$B$1&amp;J1646)</f>
        <v/>
      </c>
      <c r="U1646" s="3" t="str">
        <f>IF(L1646="","",$B$2&amp;K1646&amp;$B$2&amp;$B$1&amp;L1646)</f>
        <v/>
      </c>
      <c r="V1646" s="3" t="str">
        <f>IF(N1646="","",$B$2&amp;M1646&amp;$B$2&amp;$B$1&amp;N1646)</f>
        <v/>
      </c>
      <c r="W1646" s="3" t="str">
        <f>IF(P1646="","",$B$2&amp;O1646&amp;$B$2&amp;$B$1&amp;P1646)</f>
        <v/>
      </c>
      <c r="X1646" s="3" t="str">
        <f>IF(R1646="","",$B$2&amp;Q1646&amp;$B$2&amp;$B$1&amp;R1646)</f>
        <v/>
      </c>
      <c r="Y1646" s="3" t="str">
        <f t="shared" si="502"/>
        <v>{}</v>
      </c>
      <c r="Z1646" s="11" t="s">
        <v>367</v>
      </c>
      <c r="AA1646" s="11" t="str">
        <f t="shared" si="51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646" s="11"/>
      <c r="AC1646" s="11"/>
      <c r="AD1646" s="11"/>
      <c r="AE1646" s="11"/>
      <c r="AF1646" s="11"/>
      <c r="AG1646" s="11"/>
      <c r="AH1646" s="11"/>
      <c r="AI1646" s="11"/>
      <c r="AJ1646" s="11" t="s">
        <v>368</v>
      </c>
      <c r="AK1646" s="11" t="str">
        <f>$B$6</f>
        <v>&lt;c=A6EC41&gt;</v>
      </c>
      <c r="AL1646" s="11">
        <v>1</v>
      </c>
      <c r="AM1646" s="11" t="s">
        <v>298</v>
      </c>
      <c r="AN1646" s="11" t="s">
        <v>369</v>
      </c>
      <c r="AO1646" s="11" t="str">
        <f t="shared" ref="AO1646:AO1650" si="518">$B$8&amp;$B$6</f>
        <v>&lt;q=attr_atk&gt;&lt;c=A6EC41&gt;</v>
      </c>
      <c r="AP1646" s="11" t="str">
        <f t="shared" ref="AP1646:AP1650" si="519">ROUND($H1646*100,2)&amp;"%"</f>
        <v>0%</v>
      </c>
      <c r="AQ1646" s="11" t="s">
        <v>298</v>
      </c>
      <c r="AR1646" s="11" t="s">
        <v>370</v>
      </c>
      <c r="AS1646" s="11" t="str">
        <f>$B$6</f>
        <v>&lt;c=A6EC41&gt;</v>
      </c>
      <c r="AT1646" s="11">
        <v>1</v>
      </c>
      <c r="AU1646" s="11" t="s">
        <v>298</v>
      </c>
      <c r="AV1646" s="11" t="s">
        <v>371</v>
      </c>
      <c r="AW1646" s="11" t="str">
        <f>$B$6</f>
        <v>&lt;c=A6EC41&gt;</v>
      </c>
      <c r="AX1646" s="11">
        <v>6</v>
      </c>
      <c r="AY1646" s="11" t="s">
        <v>298</v>
      </c>
      <c r="AZ1646" s="11" t="s">
        <v>372</v>
      </c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 t="str">
        <f t="shared" si="503"/>
        <v>这是一个专属装备技能，它很好很强大</v>
      </c>
      <c r="BQ1646" s="11" t="str">
        <f t="shared" si="51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646" s="1">
        <f t="shared" si="506"/>
        <v>6</v>
      </c>
      <c r="BS1646" s="1">
        <f t="shared" si="507"/>
        <v>601</v>
      </c>
      <c r="BT1646" s="1">
        <f>COUNTIF($BS$10:BS1646,601)</f>
        <v>35</v>
      </c>
      <c r="BU1646" s="1">
        <f t="shared" si="508"/>
        <v>1</v>
      </c>
    </row>
    <row r="1647" spans="2:73">
      <c r="B1647" s="1" t="str">
        <f t="shared" si="504"/>
        <v>SkillDescBrief4101506</v>
      </c>
      <c r="C1647" s="1" t="str">
        <f t="shared" si="505"/>
        <v>SkillDescDetail410150602</v>
      </c>
      <c r="D1647" s="3">
        <v>410150602</v>
      </c>
      <c r="E1647" s="3">
        <v>4101506</v>
      </c>
      <c r="F1647" s="3">
        <v>2</v>
      </c>
      <c r="G1647" s="3" t="s">
        <v>332</v>
      </c>
      <c r="H1647" s="3"/>
      <c r="I1647" s="3" t="s">
        <v>333</v>
      </c>
      <c r="J1647" s="3"/>
      <c r="K1647" s="3" t="s">
        <v>334</v>
      </c>
      <c r="L1647" s="3"/>
      <c r="M1647" s="3"/>
      <c r="N1647" s="3"/>
      <c r="O1647" s="3"/>
      <c r="P1647" s="3"/>
      <c r="Q1647" s="3" t="s">
        <v>335</v>
      </c>
      <c r="R1647" s="3"/>
      <c r="S1647" s="3" t="str">
        <f>IF(H1647="","",$B$2&amp;G1647&amp;$B$2&amp;$B$1&amp;H1647)</f>
        <v/>
      </c>
      <c r="T1647" s="3" t="str">
        <f>IF(J1647="","",$B$2&amp;I1647&amp;$B$2&amp;$B$1&amp;J1647)</f>
        <v/>
      </c>
      <c r="U1647" s="3" t="str">
        <f>IF(L1647="","",$B$2&amp;K1647&amp;$B$2&amp;$B$1&amp;L1647)</f>
        <v/>
      </c>
      <c r="V1647" s="3" t="str">
        <f>IF(N1647="","",$B$2&amp;M1647&amp;$B$2&amp;$B$1&amp;N1647)</f>
        <v/>
      </c>
      <c r="W1647" s="3" t="str">
        <f>IF(P1647="","",$B$2&amp;O1647&amp;$B$2&amp;$B$1&amp;P1647)</f>
        <v/>
      </c>
      <c r="X1647" s="3" t="str">
        <f>IF(R1647="","",$B$2&amp;Q1647&amp;$B$2&amp;$B$1&amp;R1647)</f>
        <v/>
      </c>
      <c r="Y1647" s="3" t="str">
        <f t="shared" si="502"/>
        <v>{}</v>
      </c>
      <c r="Z1647" s="11" t="s">
        <v>367</v>
      </c>
      <c r="AA1647" s="11" t="str">
        <f t="shared" si="517"/>
        <v>2级：伤害提升至&lt;q=attr_atk&gt;&lt;c=A6EC41&gt;0%&lt;/c&gt;</v>
      </c>
      <c r="AB1647" s="11"/>
      <c r="AC1647" s="11"/>
      <c r="AD1647" s="11">
        <v>2</v>
      </c>
      <c r="AE1647" s="11"/>
      <c r="AF1647" s="11" t="s">
        <v>345</v>
      </c>
      <c r="AG1647" s="11"/>
      <c r="AH1647" s="11"/>
      <c r="AI1647" s="11"/>
      <c r="AJ1647" s="11"/>
      <c r="AK1647" s="11"/>
      <c r="AL1647" s="11"/>
      <c r="AM1647" s="11"/>
      <c r="AN1647" s="11" t="s">
        <v>346</v>
      </c>
      <c r="AO1647" s="11" t="str">
        <f t="shared" si="518"/>
        <v>&lt;q=attr_atk&gt;&lt;c=A6EC41&gt;</v>
      </c>
      <c r="AP1647" s="11" t="str">
        <f t="shared" si="519"/>
        <v>0%</v>
      </c>
      <c r="AQ1647" s="11" t="s">
        <v>298</v>
      </c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 t="str">
        <f t="shared" si="503"/>
        <v>这是一个专属装备技能，它很好很强大</v>
      </c>
      <c r="BQ1647" s="11" t="str">
        <f t="shared" si="514"/>
        <v>2级：伤害提升至&lt;q=attr_atk&gt;&lt;c=A6EC41&gt;0%&lt;/c&gt;</v>
      </c>
      <c r="BR1647" s="1">
        <f t="shared" si="506"/>
        <v>6</v>
      </c>
      <c r="BS1647" s="1">
        <f t="shared" si="507"/>
        <v>602</v>
      </c>
      <c r="BT1647" s="1">
        <f>COUNTIF($BS$10:BS1647,601)</f>
        <v>35</v>
      </c>
      <c r="BU1647" s="1">
        <f t="shared" si="508"/>
        <v>1</v>
      </c>
    </row>
    <row r="1648" spans="2:73">
      <c r="B1648" s="1" t="str">
        <f t="shared" si="504"/>
        <v>SkillDescBrief4101506</v>
      </c>
      <c r="C1648" s="1" t="str">
        <f t="shared" si="505"/>
        <v>SkillDescDetail410150603</v>
      </c>
      <c r="D1648" s="3">
        <v>410150603</v>
      </c>
      <c r="E1648" s="3">
        <v>4101506</v>
      </c>
      <c r="F1648" s="3">
        <v>3</v>
      </c>
      <c r="G1648" s="3" t="s">
        <v>332</v>
      </c>
      <c r="H1648" s="3"/>
      <c r="I1648" s="3" t="s">
        <v>333</v>
      </c>
      <c r="J1648" s="3"/>
      <c r="K1648" s="3" t="s">
        <v>334</v>
      </c>
      <c r="L1648" s="3"/>
      <c r="M1648" s="3"/>
      <c r="N1648" s="3"/>
      <c r="O1648" s="3"/>
      <c r="P1648" s="3"/>
      <c r="Q1648" s="3" t="s">
        <v>335</v>
      </c>
      <c r="R1648" s="3"/>
      <c r="S1648" s="3" t="str">
        <f>IF(H1648="","",$B$2&amp;G1648&amp;$B$2&amp;$B$1&amp;H1648)</f>
        <v/>
      </c>
      <c r="T1648" s="3" t="str">
        <f>IF(J1648="","",$B$2&amp;I1648&amp;$B$2&amp;$B$1&amp;J1648)</f>
        <v/>
      </c>
      <c r="U1648" s="3" t="str">
        <f>IF(L1648="","",$B$2&amp;K1648&amp;$B$2&amp;$B$1&amp;L1648)</f>
        <v/>
      </c>
      <c r="V1648" s="3" t="str">
        <f>IF(N1648="","",$B$2&amp;M1648&amp;$B$2&amp;$B$1&amp;N1648)</f>
        <v/>
      </c>
      <c r="W1648" s="3" t="str">
        <f>IF(P1648="","",$B$2&amp;O1648&amp;$B$2&amp;$B$1&amp;P1648)</f>
        <v/>
      </c>
      <c r="X1648" s="3" t="str">
        <f>IF(R1648="","",$B$2&amp;Q1648&amp;$B$2&amp;$B$1&amp;R1648)</f>
        <v/>
      </c>
      <c r="Y1648" s="3" t="str">
        <f t="shared" si="502"/>
        <v>{}</v>
      </c>
      <c r="Z1648" s="11" t="s">
        <v>367</v>
      </c>
      <c r="AA1648" s="11" t="str">
        <f t="shared" si="517"/>
        <v>3级：伤害提升至&lt;q=attr_atk&gt;&lt;c=A6EC41&gt;0%&lt;/c&gt;</v>
      </c>
      <c r="AB1648" s="11"/>
      <c r="AC1648" s="11"/>
      <c r="AD1648" s="11">
        <v>3</v>
      </c>
      <c r="AE1648" s="11"/>
      <c r="AF1648" s="11" t="s">
        <v>345</v>
      </c>
      <c r="AG1648" s="11"/>
      <c r="AH1648" s="11"/>
      <c r="AI1648" s="11"/>
      <c r="AJ1648" s="11"/>
      <c r="AK1648" s="11"/>
      <c r="AL1648" s="11"/>
      <c r="AM1648" s="11"/>
      <c r="AN1648" s="11" t="s">
        <v>346</v>
      </c>
      <c r="AO1648" s="11" t="str">
        <f t="shared" si="518"/>
        <v>&lt;q=attr_atk&gt;&lt;c=A6EC41&gt;</v>
      </c>
      <c r="AP1648" s="11" t="str">
        <f t="shared" si="519"/>
        <v>0%</v>
      </c>
      <c r="AQ1648" s="11" t="s">
        <v>298</v>
      </c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 t="str">
        <f t="shared" si="503"/>
        <v>这是一个专属装备技能，它很好很强大</v>
      </c>
      <c r="BQ1648" s="11" t="str">
        <f t="shared" si="514"/>
        <v>3级：伤害提升至&lt;q=attr_atk&gt;&lt;c=A6EC41&gt;0%&lt;/c&gt;</v>
      </c>
      <c r="BR1648" s="1">
        <f t="shared" si="506"/>
        <v>6</v>
      </c>
      <c r="BS1648" s="1">
        <f t="shared" si="507"/>
        <v>603</v>
      </c>
      <c r="BT1648" s="1">
        <f>COUNTIF($BS$10:BS1648,601)</f>
        <v>35</v>
      </c>
      <c r="BU1648" s="1">
        <f t="shared" si="508"/>
        <v>1</v>
      </c>
    </row>
    <row r="1649" spans="2:73">
      <c r="B1649" s="1" t="str">
        <f t="shared" si="504"/>
        <v>SkillDescBrief4101506</v>
      </c>
      <c r="C1649" s="1" t="str">
        <f t="shared" si="505"/>
        <v>SkillDescDetail410150604</v>
      </c>
      <c r="D1649" s="3">
        <v>410150604</v>
      </c>
      <c r="E1649" s="3">
        <v>4101506</v>
      </c>
      <c r="F1649" s="3">
        <v>4</v>
      </c>
      <c r="G1649" s="3" t="s">
        <v>332</v>
      </c>
      <c r="H1649" s="3"/>
      <c r="I1649" s="3" t="s">
        <v>333</v>
      </c>
      <c r="J1649" s="3"/>
      <c r="K1649" s="3" t="s">
        <v>334</v>
      </c>
      <c r="L1649" s="3"/>
      <c r="M1649" s="3"/>
      <c r="N1649" s="3"/>
      <c r="O1649" s="3"/>
      <c r="P1649" s="3"/>
      <c r="Q1649" s="3" t="s">
        <v>335</v>
      </c>
      <c r="R1649" s="3"/>
      <c r="S1649" s="3" t="str">
        <f>IF(H1649="","",$B$2&amp;G1649&amp;$B$2&amp;$B$1&amp;H1649)</f>
        <v/>
      </c>
      <c r="T1649" s="3" t="str">
        <f>IF(J1649="","",$B$2&amp;I1649&amp;$B$2&amp;$B$1&amp;J1649)</f>
        <v/>
      </c>
      <c r="U1649" s="3" t="str">
        <f>IF(L1649="","",$B$2&amp;K1649&amp;$B$2&amp;$B$1&amp;L1649)</f>
        <v/>
      </c>
      <c r="V1649" s="3" t="str">
        <f>IF(N1649="","",$B$2&amp;M1649&amp;$B$2&amp;$B$1&amp;N1649)</f>
        <v/>
      </c>
      <c r="W1649" s="3" t="str">
        <f>IF(P1649="","",$B$2&amp;O1649&amp;$B$2&amp;$B$1&amp;P1649)</f>
        <v/>
      </c>
      <c r="X1649" s="3" t="str">
        <f>IF(R1649="","",$B$2&amp;Q1649&amp;$B$2&amp;$B$1&amp;R1649)</f>
        <v/>
      </c>
      <c r="Y1649" s="3" t="str">
        <f t="shared" si="502"/>
        <v>{}</v>
      </c>
      <c r="Z1649" s="11" t="s">
        <v>367</v>
      </c>
      <c r="AA1649" s="11" t="str">
        <f t="shared" si="517"/>
        <v>4级：伤害提升至&lt;q=attr_atk&gt;&lt;c=A6EC41&gt;0%&lt;/c&gt;</v>
      </c>
      <c r="AB1649" s="11"/>
      <c r="AC1649" s="11"/>
      <c r="AD1649" s="11">
        <v>4</v>
      </c>
      <c r="AE1649" s="11"/>
      <c r="AF1649" s="11" t="s">
        <v>345</v>
      </c>
      <c r="AG1649" s="11"/>
      <c r="AH1649" s="11"/>
      <c r="AI1649" s="11"/>
      <c r="AJ1649" s="11"/>
      <c r="AK1649" s="11"/>
      <c r="AL1649" s="11"/>
      <c r="AM1649" s="11"/>
      <c r="AN1649" s="11" t="s">
        <v>346</v>
      </c>
      <c r="AO1649" s="11" t="str">
        <f t="shared" si="518"/>
        <v>&lt;q=attr_atk&gt;&lt;c=A6EC41&gt;</v>
      </c>
      <c r="AP1649" s="11" t="str">
        <f t="shared" si="519"/>
        <v>0%</v>
      </c>
      <c r="AQ1649" s="11" t="s">
        <v>298</v>
      </c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 t="str">
        <f t="shared" si="503"/>
        <v>这是一个专属装备技能，它很好很强大</v>
      </c>
      <c r="BQ1649" s="11" t="str">
        <f t="shared" si="514"/>
        <v>4级：伤害提升至&lt;q=attr_atk&gt;&lt;c=A6EC41&gt;0%&lt;/c&gt;</v>
      </c>
      <c r="BR1649" s="1">
        <f t="shared" si="506"/>
        <v>6</v>
      </c>
      <c r="BS1649" s="1">
        <f t="shared" si="507"/>
        <v>604</v>
      </c>
      <c r="BT1649" s="1">
        <f>COUNTIF($BS$10:BS1649,601)</f>
        <v>35</v>
      </c>
      <c r="BU1649" s="1">
        <f t="shared" si="508"/>
        <v>1</v>
      </c>
    </row>
    <row r="1650" spans="2:73">
      <c r="B1650" s="1" t="str">
        <f t="shared" si="504"/>
        <v>SkillDescBrief4101506</v>
      </c>
      <c r="C1650" s="1" t="str">
        <f t="shared" si="505"/>
        <v>SkillDescDetail410150605</v>
      </c>
      <c r="D1650" s="3">
        <v>410150605</v>
      </c>
      <c r="E1650" s="3">
        <v>4101506</v>
      </c>
      <c r="F1650" s="3">
        <v>5</v>
      </c>
      <c r="G1650" s="3" t="s">
        <v>332</v>
      </c>
      <c r="H1650" s="3"/>
      <c r="I1650" s="3" t="s">
        <v>333</v>
      </c>
      <c r="J1650" s="3"/>
      <c r="K1650" s="3" t="s">
        <v>334</v>
      </c>
      <c r="L1650" s="3"/>
      <c r="M1650" s="3"/>
      <c r="N1650" s="3"/>
      <c r="O1650" s="3"/>
      <c r="P1650" s="3"/>
      <c r="Q1650" s="3" t="s">
        <v>335</v>
      </c>
      <c r="R1650" s="3"/>
      <c r="S1650" s="3" t="str">
        <f>IF(H1650="","",$B$2&amp;G1650&amp;$B$2&amp;$B$1&amp;H1650)</f>
        <v/>
      </c>
      <c r="T1650" s="3" t="str">
        <f>IF(J1650="","",$B$2&amp;I1650&amp;$B$2&amp;$B$1&amp;J1650)</f>
        <v/>
      </c>
      <c r="U1650" s="3" t="str">
        <f>IF(L1650="","",$B$2&amp;K1650&amp;$B$2&amp;$B$1&amp;L1650)</f>
        <v/>
      </c>
      <c r="V1650" s="3" t="str">
        <f>IF(N1650="","",$B$2&amp;M1650&amp;$B$2&amp;$B$1&amp;N1650)</f>
        <v/>
      </c>
      <c r="W1650" s="3" t="str">
        <f>IF(P1650="","",$B$2&amp;O1650&amp;$B$2&amp;$B$1&amp;P1650)</f>
        <v/>
      </c>
      <c r="X1650" s="3" t="str">
        <f>IF(R1650="","",$B$2&amp;Q1650&amp;$B$2&amp;$B$1&amp;R1650)</f>
        <v/>
      </c>
      <c r="Y1650" s="3" t="str">
        <f t="shared" si="502"/>
        <v>{}</v>
      </c>
      <c r="Z1650" s="11" t="s">
        <v>373</v>
      </c>
      <c r="AA1650" s="11" t="str">
        <f t="shared" si="517"/>
        <v>5级：伤害提升至&lt;q=attr_atk&gt;&lt;c=A6EC41&gt;0%&lt;/c&gt;</v>
      </c>
      <c r="AB1650" s="11"/>
      <c r="AC1650" s="11"/>
      <c r="AD1650" s="11">
        <v>5</v>
      </c>
      <c r="AE1650" s="11"/>
      <c r="AF1650" s="11" t="s">
        <v>345</v>
      </c>
      <c r="AG1650" s="11"/>
      <c r="AH1650" s="11"/>
      <c r="AI1650" s="11"/>
      <c r="AJ1650" s="11"/>
      <c r="AK1650" s="11"/>
      <c r="AL1650" s="11"/>
      <c r="AM1650" s="11"/>
      <c r="AN1650" s="11" t="s">
        <v>346</v>
      </c>
      <c r="AO1650" s="11" t="str">
        <f t="shared" si="518"/>
        <v>&lt;q=attr_atk&gt;&lt;c=A6EC41&gt;</v>
      </c>
      <c r="AP1650" s="11" t="str">
        <f t="shared" si="519"/>
        <v>0%</v>
      </c>
      <c r="AQ1650" s="11" t="s">
        <v>298</v>
      </c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 t="str">
        <f t="shared" si="503"/>
        <v>这是一个专属装备技能，它非常好非常强大</v>
      </c>
      <c r="BQ1650" s="11" t="str">
        <f t="shared" si="514"/>
        <v>5级：伤害提升至&lt;q=attr_atk&gt;&lt;c=A6EC41&gt;0%&lt;/c&gt;</v>
      </c>
      <c r="BR1650" s="1">
        <f t="shared" si="506"/>
        <v>6</v>
      </c>
      <c r="BS1650" s="1">
        <f t="shared" si="507"/>
        <v>605</v>
      </c>
      <c r="BT1650" s="1">
        <f>COUNTIF($BS$10:BS1650,601)</f>
        <v>35</v>
      </c>
      <c r="BU1650" s="1">
        <f t="shared" si="508"/>
        <v>1</v>
      </c>
    </row>
    <row r="1651" spans="2:73">
      <c r="B1651" s="1" t="str">
        <f t="shared" si="504"/>
        <v>SkillDescBrief// 战斗被动</v>
      </c>
      <c r="C1651" s="1" t="str">
        <f t="shared" si="505"/>
        <v>SkillDescDetail// 战斗被动4</v>
      </c>
      <c r="D1651" s="7" t="s">
        <v>340</v>
      </c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 t="str">
        <f t="shared" si="502"/>
        <v/>
      </c>
      <c r="Z1651" s="10" t="s">
        <v>336</v>
      </c>
      <c r="AA1651" s="10" t="str">
        <f t="shared" si="517"/>
        <v/>
      </c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  <c r="BI1651" s="10"/>
      <c r="BJ1651" s="10"/>
      <c r="BK1651" s="10"/>
      <c r="BL1651" s="10"/>
      <c r="BM1651" s="10"/>
      <c r="BN1651" s="10"/>
      <c r="BO1651" s="10"/>
      <c r="BP1651" s="10" t="str">
        <f t="shared" si="503"/>
        <v/>
      </c>
      <c r="BQ1651" s="10" t="str">
        <f t="shared" si="514"/>
        <v/>
      </c>
      <c r="BR1651" s="1">
        <f t="shared" si="506"/>
        <v>0</v>
      </c>
      <c r="BS1651" s="1">
        <f t="shared" si="507"/>
        <v>0</v>
      </c>
      <c r="BT1651" s="1">
        <f>COUNTIF($BS$10:BS1651,601)</f>
        <v>35</v>
      </c>
      <c r="BU1651" s="1">
        <f t="shared" si="508"/>
        <v>1</v>
      </c>
    </row>
    <row r="1652" spans="2:73">
      <c r="B1652" s="1" t="str">
        <f t="shared" si="504"/>
        <v>SkillDescBrief4101507</v>
      </c>
      <c r="C1652" s="1" t="str">
        <f t="shared" si="505"/>
        <v>SkillDescDetail410150701</v>
      </c>
      <c r="D1652" s="3">
        <v>410150701</v>
      </c>
      <c r="E1652" s="3">
        <v>4101507</v>
      </c>
      <c r="F1652" s="3">
        <v>1</v>
      </c>
      <c r="G1652" s="3" t="s">
        <v>332</v>
      </c>
      <c r="H1652" s="3">
        <v>0.4</v>
      </c>
      <c r="I1652" s="3" t="s">
        <v>333</v>
      </c>
      <c r="J1652" s="3"/>
      <c r="K1652" s="3" t="s">
        <v>334</v>
      </c>
      <c r="L1652" s="3">
        <v>1</v>
      </c>
      <c r="M1652" s="3"/>
      <c r="N1652" s="3"/>
      <c r="O1652" s="3"/>
      <c r="P1652" s="3"/>
      <c r="Q1652" s="3" t="s">
        <v>335</v>
      </c>
      <c r="R1652" s="3"/>
      <c r="S1652" s="3" t="str">
        <f>IF(H1652="","",$B$2&amp;G1652&amp;$B$2&amp;$B$1&amp;H1652)</f>
        <v>"AtkPower":0.4</v>
      </c>
      <c r="T1652" s="3" t="str">
        <f>IF(J1652="","",$B$2&amp;I1652&amp;$B$2&amp;$B$1&amp;J1652)</f>
        <v/>
      </c>
      <c r="U1652" s="3" t="str">
        <f>IF(L1652="","",$B$2&amp;K1652&amp;$B$2&amp;$B$1&amp;L1652)</f>
        <v>"BuffPower":1</v>
      </c>
      <c r="V1652" s="3" t="str">
        <f>IF(N1652="","",$B$2&amp;M1652&amp;$B$2&amp;$B$1&amp;N1652)</f>
        <v/>
      </c>
      <c r="W1652" s="3" t="str">
        <f>IF(P1652="","",$B$2&amp;O1652&amp;$B$2&amp;$B$1&amp;P1652)</f>
        <v/>
      </c>
      <c r="X1652" s="3" t="str">
        <f>IF(R1652="","",$B$2&amp;Q1652&amp;$B$2&amp;$B$1&amp;R1652)</f>
        <v/>
      </c>
      <c r="Y1652" s="3" t="str">
        <f t="shared" si="502"/>
        <v>{"AtkPower":0.4,"BuffPower":1}</v>
      </c>
      <c r="Z1652" s="11" t="s">
        <v>786</v>
      </c>
      <c r="AA1652" s="11" t="str">
        <f t="shared" si="517"/>
        <v>中毒触发效果提升&lt;c=A6EC41&gt;40%&lt;/c&gt;</v>
      </c>
      <c r="AB1652" s="11"/>
      <c r="AC1652" s="11"/>
      <c r="AD1652" s="11"/>
      <c r="AE1652" s="11"/>
      <c r="AF1652" s="11"/>
      <c r="AG1652" s="11"/>
      <c r="AH1652" s="11"/>
      <c r="AI1652" s="11"/>
      <c r="AJ1652" s="11" t="s">
        <v>786</v>
      </c>
      <c r="AK1652" s="11" t="str">
        <f>$B$6</f>
        <v>&lt;c=A6EC41&gt;</v>
      </c>
      <c r="AL1652" s="11" t="str">
        <f>ROUND($H1652*100,2)&amp;"%"</f>
        <v>40%</v>
      </c>
      <c r="AM1652" s="11" t="s">
        <v>298</v>
      </c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 t="str">
        <f t="shared" si="503"/>
        <v>中毒触发效果提升</v>
      </c>
      <c r="BQ1652" s="11" t="str">
        <f t="shared" si="514"/>
        <v>中毒触发效果提升&lt;c=A6EC41&gt;40%&lt;/c&gt;</v>
      </c>
      <c r="BR1652" s="1">
        <f t="shared" si="506"/>
        <v>7</v>
      </c>
      <c r="BS1652" s="1">
        <f t="shared" si="507"/>
        <v>701</v>
      </c>
      <c r="BT1652" s="1">
        <f>COUNTIF($BS$10:BS1652,601)</f>
        <v>35</v>
      </c>
      <c r="BU1652" s="1">
        <f t="shared" si="508"/>
        <v>1</v>
      </c>
    </row>
    <row r="1653" spans="2:73">
      <c r="B1653" s="1" t="str">
        <f t="shared" si="504"/>
        <v>SkillDescBrief4101507</v>
      </c>
      <c r="C1653" s="1" t="str">
        <f t="shared" si="505"/>
        <v>SkillDescDetail410150702</v>
      </c>
      <c r="D1653" s="3">
        <v>410150702</v>
      </c>
      <c r="E1653" s="3">
        <v>4101507</v>
      </c>
      <c r="F1653" s="3">
        <v>2</v>
      </c>
      <c r="G1653" s="3" t="s">
        <v>332</v>
      </c>
      <c r="H1653" s="3"/>
      <c r="I1653" s="3" t="s">
        <v>333</v>
      </c>
      <c r="J1653" s="3"/>
      <c r="K1653" s="3" t="s">
        <v>334</v>
      </c>
      <c r="L1653" s="3">
        <v>1</v>
      </c>
      <c r="M1653" s="3"/>
      <c r="N1653" s="3"/>
      <c r="O1653" s="3"/>
      <c r="P1653" s="3"/>
      <c r="Q1653" s="3" t="s">
        <v>335</v>
      </c>
      <c r="R1653" s="3"/>
      <c r="S1653" s="3" t="str">
        <f>IF(H1653="","",$B$2&amp;G1653&amp;$B$2&amp;$B$1&amp;H1653)</f>
        <v/>
      </c>
      <c r="T1653" s="3" t="str">
        <f>IF(J1653="","",$B$2&amp;I1653&amp;$B$2&amp;$B$1&amp;J1653)</f>
        <v/>
      </c>
      <c r="U1653" s="3" t="str">
        <f>IF(L1653="","",$B$2&amp;K1653&amp;$B$2&amp;$B$1&amp;L1653)</f>
        <v>"BuffPower":1</v>
      </c>
      <c r="V1653" s="3" t="str">
        <f>IF(N1653="","",$B$2&amp;M1653&amp;$B$2&amp;$B$1&amp;N1653)</f>
        <v/>
      </c>
      <c r="W1653" s="3" t="str">
        <f>IF(P1653="","",$B$2&amp;O1653&amp;$B$2&amp;$B$1&amp;P1653)</f>
        <v/>
      </c>
      <c r="X1653" s="3" t="str">
        <f>IF(R1653="","",$B$2&amp;Q1653&amp;$B$2&amp;$B$1&amp;R1653)</f>
        <v/>
      </c>
      <c r="Y1653" s="3" t="str">
        <f t="shared" si="502"/>
        <v>{"BuffPower":1}</v>
      </c>
      <c r="Z1653" s="11" t="s">
        <v>336</v>
      </c>
      <c r="AA1653" s="11" t="str">
        <f t="shared" si="517"/>
        <v/>
      </c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 t="str">
        <f t="shared" si="503"/>
        <v/>
      </c>
      <c r="BQ1653" s="11" t="str">
        <f t="shared" si="514"/>
        <v/>
      </c>
      <c r="BR1653" s="1">
        <f t="shared" si="506"/>
        <v>7</v>
      </c>
      <c r="BS1653" s="1">
        <f t="shared" si="507"/>
        <v>702</v>
      </c>
      <c r="BT1653" s="1">
        <f>COUNTIF($BS$10:BS1653,601)</f>
        <v>35</v>
      </c>
      <c r="BU1653" s="1">
        <f t="shared" si="508"/>
        <v>1</v>
      </c>
    </row>
    <row r="1654" spans="2:73">
      <c r="B1654" s="1" t="str">
        <f t="shared" si="504"/>
        <v>SkillDescBrief4101507</v>
      </c>
      <c r="C1654" s="1" t="str">
        <f t="shared" si="505"/>
        <v>SkillDescDetail410150703</v>
      </c>
      <c r="D1654" s="3">
        <v>410150703</v>
      </c>
      <c r="E1654" s="3">
        <v>4101507</v>
      </c>
      <c r="F1654" s="3">
        <v>3</v>
      </c>
      <c r="G1654" s="3" t="s">
        <v>332</v>
      </c>
      <c r="H1654" s="3"/>
      <c r="I1654" s="3" t="s">
        <v>333</v>
      </c>
      <c r="J1654" s="3"/>
      <c r="K1654" s="3" t="s">
        <v>334</v>
      </c>
      <c r="L1654" s="3">
        <v>1</v>
      </c>
      <c r="M1654" s="3"/>
      <c r="N1654" s="3"/>
      <c r="O1654" s="3"/>
      <c r="P1654" s="3"/>
      <c r="Q1654" s="3" t="s">
        <v>335</v>
      </c>
      <c r="R1654" s="3"/>
      <c r="S1654" s="3" t="str">
        <f>IF(H1654="","",$B$2&amp;G1654&amp;$B$2&amp;$B$1&amp;H1654)</f>
        <v/>
      </c>
      <c r="T1654" s="3" t="str">
        <f>IF(J1654="","",$B$2&amp;I1654&amp;$B$2&amp;$B$1&amp;J1654)</f>
        <v/>
      </c>
      <c r="U1654" s="3" t="str">
        <f>IF(L1654="","",$B$2&amp;K1654&amp;$B$2&amp;$B$1&amp;L1654)</f>
        <v>"BuffPower":1</v>
      </c>
      <c r="V1654" s="3" t="str">
        <f>IF(N1654="","",$B$2&amp;M1654&amp;$B$2&amp;$B$1&amp;N1654)</f>
        <v/>
      </c>
      <c r="W1654" s="3" t="str">
        <f>IF(P1654="","",$B$2&amp;O1654&amp;$B$2&amp;$B$1&amp;P1654)</f>
        <v/>
      </c>
      <c r="X1654" s="3" t="str">
        <f>IF(R1654="","",$B$2&amp;Q1654&amp;$B$2&amp;$B$1&amp;R1654)</f>
        <v/>
      </c>
      <c r="Y1654" s="3" t="str">
        <f t="shared" si="502"/>
        <v>{"BuffPower":1}</v>
      </c>
      <c r="Z1654" s="11" t="s">
        <v>336</v>
      </c>
      <c r="AA1654" s="11" t="str">
        <f t="shared" si="517"/>
        <v/>
      </c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 t="str">
        <f t="shared" si="503"/>
        <v/>
      </c>
      <c r="BQ1654" s="11" t="str">
        <f t="shared" si="514"/>
        <v/>
      </c>
      <c r="BR1654" s="1">
        <f t="shared" si="506"/>
        <v>7</v>
      </c>
      <c r="BS1654" s="1">
        <f t="shared" si="507"/>
        <v>703</v>
      </c>
      <c r="BT1654" s="1">
        <f>COUNTIF($BS$10:BS1654,601)</f>
        <v>35</v>
      </c>
      <c r="BU1654" s="1">
        <f t="shared" si="508"/>
        <v>1</v>
      </c>
    </row>
    <row r="1655" spans="2:73">
      <c r="B1655" s="1" t="str">
        <f t="shared" si="504"/>
        <v>SkillDescBrief4101507</v>
      </c>
      <c r="C1655" s="1" t="str">
        <f t="shared" si="505"/>
        <v>SkillDescDetail410150704</v>
      </c>
      <c r="D1655" s="3">
        <v>410150704</v>
      </c>
      <c r="E1655" s="3">
        <v>4101507</v>
      </c>
      <c r="F1655" s="3">
        <v>4</v>
      </c>
      <c r="G1655" s="3" t="s">
        <v>332</v>
      </c>
      <c r="H1655" s="3"/>
      <c r="I1655" s="3" t="s">
        <v>333</v>
      </c>
      <c r="J1655" s="3"/>
      <c r="K1655" s="3" t="s">
        <v>334</v>
      </c>
      <c r="L1655" s="3">
        <v>1</v>
      </c>
      <c r="M1655" s="3"/>
      <c r="N1655" s="3"/>
      <c r="O1655" s="3"/>
      <c r="P1655" s="3"/>
      <c r="Q1655" s="3" t="s">
        <v>335</v>
      </c>
      <c r="R1655" s="3"/>
      <c r="S1655" s="3" t="str">
        <f>IF(H1655="","",$B$2&amp;G1655&amp;$B$2&amp;$B$1&amp;H1655)</f>
        <v/>
      </c>
      <c r="T1655" s="3" t="str">
        <f>IF(J1655="","",$B$2&amp;I1655&amp;$B$2&amp;$B$1&amp;J1655)</f>
        <v/>
      </c>
      <c r="U1655" s="3" t="str">
        <f>IF(L1655="","",$B$2&amp;K1655&amp;$B$2&amp;$B$1&amp;L1655)</f>
        <v>"BuffPower":1</v>
      </c>
      <c r="V1655" s="3" t="str">
        <f>IF(N1655="","",$B$2&amp;M1655&amp;$B$2&amp;$B$1&amp;N1655)</f>
        <v/>
      </c>
      <c r="W1655" s="3" t="str">
        <f>IF(P1655="","",$B$2&amp;O1655&amp;$B$2&amp;$B$1&amp;P1655)</f>
        <v/>
      </c>
      <c r="X1655" s="3" t="str">
        <f>IF(R1655="","",$B$2&amp;Q1655&amp;$B$2&amp;$B$1&amp;R1655)</f>
        <v/>
      </c>
      <c r="Y1655" s="3" t="str">
        <f t="shared" si="502"/>
        <v>{"BuffPower":1}</v>
      </c>
      <c r="Z1655" s="11" t="s">
        <v>336</v>
      </c>
      <c r="AA1655" s="11" t="str">
        <f t="shared" si="517"/>
        <v/>
      </c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 t="str">
        <f t="shared" si="503"/>
        <v/>
      </c>
      <c r="BQ1655" s="11" t="str">
        <f t="shared" si="514"/>
        <v/>
      </c>
      <c r="BR1655" s="1">
        <f t="shared" si="506"/>
        <v>7</v>
      </c>
      <c r="BS1655" s="1">
        <f t="shared" si="507"/>
        <v>704</v>
      </c>
      <c r="BT1655" s="1">
        <f>COUNTIF($BS$10:BS1655,601)</f>
        <v>35</v>
      </c>
      <c r="BU1655" s="1">
        <f t="shared" si="508"/>
        <v>1</v>
      </c>
    </row>
    <row r="1656" spans="2:73">
      <c r="B1656" s="1" t="str">
        <f t="shared" si="504"/>
        <v>SkillDescBrief4101507</v>
      </c>
      <c r="C1656" s="1" t="str">
        <f t="shared" si="505"/>
        <v>SkillDescDetail410150705</v>
      </c>
      <c r="D1656" s="3">
        <v>410150705</v>
      </c>
      <c r="E1656" s="3">
        <v>4101507</v>
      </c>
      <c r="F1656" s="3">
        <v>5</v>
      </c>
      <c r="G1656" s="3" t="s">
        <v>332</v>
      </c>
      <c r="H1656" s="3"/>
      <c r="I1656" s="3" t="s">
        <v>333</v>
      </c>
      <c r="J1656" s="3"/>
      <c r="K1656" s="3" t="s">
        <v>334</v>
      </c>
      <c r="L1656" s="3">
        <v>1</v>
      </c>
      <c r="M1656" s="3"/>
      <c r="N1656" s="3"/>
      <c r="O1656" s="3"/>
      <c r="P1656" s="3"/>
      <c r="Q1656" s="3" t="s">
        <v>335</v>
      </c>
      <c r="R1656" s="3"/>
      <c r="S1656" s="3" t="str">
        <f>IF(H1656="","",$B$2&amp;G1656&amp;$B$2&amp;$B$1&amp;H1656)</f>
        <v/>
      </c>
      <c r="T1656" s="3" t="str">
        <f>IF(J1656="","",$B$2&amp;I1656&amp;$B$2&amp;$B$1&amp;J1656)</f>
        <v/>
      </c>
      <c r="U1656" s="3" t="str">
        <f>IF(L1656="","",$B$2&amp;K1656&amp;$B$2&amp;$B$1&amp;L1656)</f>
        <v>"BuffPower":1</v>
      </c>
      <c r="V1656" s="3" t="str">
        <f>IF(N1656="","",$B$2&amp;M1656&amp;$B$2&amp;$B$1&amp;N1656)</f>
        <v/>
      </c>
      <c r="W1656" s="3" t="str">
        <f>IF(P1656="","",$B$2&amp;O1656&amp;$B$2&amp;$B$1&amp;P1656)</f>
        <v/>
      </c>
      <c r="X1656" s="3" t="str">
        <f>IF(R1656="","",$B$2&amp;Q1656&amp;$B$2&amp;$B$1&amp;R1656)</f>
        <v/>
      </c>
      <c r="Y1656" s="3" t="str">
        <f t="shared" si="502"/>
        <v>{"BuffPower":1}</v>
      </c>
      <c r="Z1656" s="11" t="s">
        <v>336</v>
      </c>
      <c r="AA1656" s="11" t="str">
        <f t="shared" si="517"/>
        <v/>
      </c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 t="str">
        <f t="shared" si="503"/>
        <v/>
      </c>
      <c r="BQ1656" s="11" t="str">
        <f t="shared" si="514"/>
        <v/>
      </c>
      <c r="BR1656" s="1">
        <f t="shared" si="506"/>
        <v>7</v>
      </c>
      <c r="BS1656" s="1">
        <f t="shared" si="507"/>
        <v>705</v>
      </c>
      <c r="BT1656" s="1">
        <f>COUNTIF($BS$10:BS1656,601)</f>
        <v>35</v>
      </c>
      <c r="BU1656" s="1">
        <f t="shared" si="508"/>
        <v>1</v>
      </c>
    </row>
    <row r="1657" spans="2:73">
      <c r="B1657" s="1" t="str">
        <f t="shared" si="504"/>
        <v>SkillDescBrief// 毒液瓶</v>
      </c>
      <c r="C1657" s="1" t="str">
        <f t="shared" si="505"/>
        <v>SkillDescDetail// 毒液瓶</v>
      </c>
      <c r="D1657" s="7" t="s">
        <v>787</v>
      </c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 t="str">
        <f t="shared" si="502"/>
        <v/>
      </c>
      <c r="Z1657" s="10" t="s">
        <v>336</v>
      </c>
      <c r="AA1657" s="10" t="str">
        <f t="shared" si="517"/>
        <v/>
      </c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 t="str">
        <f t="shared" si="503"/>
        <v/>
      </c>
      <c r="BQ1657" s="10" t="str">
        <f t="shared" si="514"/>
        <v/>
      </c>
      <c r="BR1657" s="1">
        <f t="shared" si="506"/>
        <v>0</v>
      </c>
      <c r="BS1657" s="1">
        <f t="shared" si="507"/>
        <v>0</v>
      </c>
      <c r="BT1657" s="1">
        <f>COUNTIF($BS$10:BS1657,601)</f>
        <v>35</v>
      </c>
      <c r="BU1657" s="1">
        <f t="shared" si="508"/>
        <v>1</v>
      </c>
    </row>
    <row r="1658" spans="2:73">
      <c r="B1658" s="1" t="str">
        <f t="shared" si="504"/>
        <v>SkillDescBrief// 普攻</v>
      </c>
      <c r="C1658" s="1" t="str">
        <f t="shared" si="505"/>
        <v>SkillDescDetail// 普攻</v>
      </c>
      <c r="D1658" s="7" t="s">
        <v>331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 t="str">
        <f t="shared" si="502"/>
        <v/>
      </c>
      <c r="Z1658" s="10" t="s">
        <v>336</v>
      </c>
      <c r="AA1658" s="10" t="str">
        <f t="shared" si="517"/>
        <v/>
      </c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  <c r="BI1658" s="10"/>
      <c r="BJ1658" s="10"/>
      <c r="BK1658" s="10"/>
      <c r="BL1658" s="10"/>
      <c r="BM1658" s="10"/>
      <c r="BN1658" s="10"/>
      <c r="BO1658" s="10"/>
      <c r="BP1658" s="10" t="str">
        <f t="shared" si="503"/>
        <v/>
      </c>
      <c r="BQ1658" s="10" t="str">
        <f t="shared" si="514"/>
        <v/>
      </c>
      <c r="BR1658" s="1">
        <f t="shared" si="506"/>
        <v>0</v>
      </c>
      <c r="BS1658" s="1">
        <f t="shared" si="507"/>
        <v>0</v>
      </c>
      <c r="BT1658" s="1">
        <f>COUNTIF($BS$10:BS1658,601)</f>
        <v>35</v>
      </c>
      <c r="BU1658" s="1">
        <f t="shared" si="508"/>
        <v>1</v>
      </c>
    </row>
    <row r="1659" spans="2:73">
      <c r="B1659" s="1" t="str">
        <f t="shared" si="504"/>
        <v>SkillDescBrief4101601</v>
      </c>
      <c r="C1659" s="1" t="str">
        <f t="shared" si="505"/>
        <v>SkillDescDetail410160101</v>
      </c>
      <c r="D1659" s="3">
        <v>410160101</v>
      </c>
      <c r="E1659" s="3">
        <v>4101601</v>
      </c>
      <c r="F1659" s="3">
        <v>1</v>
      </c>
      <c r="G1659" s="3" t="s">
        <v>332</v>
      </c>
      <c r="H1659" s="3">
        <f ca="1">ROUND(_xlfn.XLOOKUP($F1659,$D$1:$D$5,$E$1:$E$5)*OFFSET(H1659,5-$F1659,0)/0.05,0)*0.05</f>
        <v>1.15</v>
      </c>
      <c r="I1659" s="3" t="s">
        <v>333</v>
      </c>
      <c r="J1659" s="3"/>
      <c r="K1659" s="3" t="s">
        <v>334</v>
      </c>
      <c r="L1659" s="3"/>
      <c r="M1659" s="3"/>
      <c r="N1659" s="3"/>
      <c r="O1659" s="3"/>
      <c r="P1659" s="3"/>
      <c r="Q1659" s="3" t="s">
        <v>335</v>
      </c>
      <c r="R1659" s="3"/>
      <c r="S1659" s="3" t="str">
        <f ca="1">IF(H1659="","",$B$2&amp;G1659&amp;$B$2&amp;$B$1&amp;H1659)</f>
        <v>"AtkPower":1.15</v>
      </c>
      <c r="T1659" s="3" t="str">
        <f>IF(J1659="","",$B$2&amp;I1659&amp;$B$2&amp;$B$1&amp;J1659)</f>
        <v/>
      </c>
      <c r="U1659" s="3" t="str">
        <f>IF(L1659="","",$B$2&amp;K1659&amp;$B$2&amp;$B$1&amp;L1659)</f>
        <v/>
      </c>
      <c r="V1659" s="3" t="str">
        <f>IF(N1659="","",$B$2&amp;M1659&amp;$B$2&amp;$B$1&amp;N1659)</f>
        <v/>
      </c>
      <c r="W1659" s="3" t="str">
        <f>IF(P1659="","",$B$2&amp;O1659&amp;$B$2&amp;$B$1&amp;P1659)</f>
        <v/>
      </c>
      <c r="X1659" s="3" t="str">
        <f>IF(R1659="","",$B$2&amp;Q1659&amp;$B$2&amp;$B$1&amp;R1659)</f>
        <v/>
      </c>
      <c r="Y1659" s="3" t="str">
        <f ca="1" t="shared" si="502"/>
        <v>{"AtkPower":1.15}</v>
      </c>
      <c r="Z1659" s="11" t="s">
        <v>788</v>
      </c>
      <c r="AA1659" s="11" t="str">
        <f ca="1" t="shared" si="517"/>
        <v>投掷毒液瓶，对&lt;c=A6EC41&gt;1&lt;/c&gt;个敌人造成&lt;q=attr_atk&gt;&lt;c=A6EC41&gt;115%&lt;/c&gt;伤害</v>
      </c>
      <c r="AB1659" s="11"/>
      <c r="AC1659" s="11"/>
      <c r="AD1659" s="11"/>
      <c r="AE1659" s="11"/>
      <c r="AF1659" s="11"/>
      <c r="AG1659" s="11"/>
      <c r="AH1659" s="11"/>
      <c r="AI1659" s="11"/>
      <c r="AJ1659" s="11" t="s">
        <v>789</v>
      </c>
      <c r="AK1659" s="11" t="str">
        <f>$B$6</f>
        <v>&lt;c=A6EC41&gt;</v>
      </c>
      <c r="AL1659" s="12">
        <v>1</v>
      </c>
      <c r="AM1659" s="11" t="s">
        <v>298</v>
      </c>
      <c r="AN1659" s="11" t="s">
        <v>343</v>
      </c>
      <c r="AO1659" s="11" t="str">
        <f>$B$8&amp;$B$6</f>
        <v>&lt;q=attr_atk&gt;&lt;c=A6EC41&gt;</v>
      </c>
      <c r="AP1659" s="11" t="str">
        <f ca="1">ROUND($H1659*100,2)&amp;"%"</f>
        <v>115%</v>
      </c>
      <c r="AQ1659" s="11" t="s">
        <v>298</v>
      </c>
      <c r="AR1659" s="11" t="s">
        <v>344</v>
      </c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 t="str">
        <f t="shared" si="503"/>
        <v>投掷毒液瓶</v>
      </c>
      <c r="BQ1659" s="11" t="str">
        <f ca="1" t="shared" si="514"/>
        <v>投掷毒液瓶，对&lt;c=A6EC41&gt;1&lt;/c&gt;个敌人造成&lt;q=attr_atk&gt;&lt;c=A6EC41&gt;115%&lt;/c&gt;伤害</v>
      </c>
      <c r="BR1659" s="1">
        <f t="shared" si="506"/>
        <v>1</v>
      </c>
      <c r="BS1659" s="1">
        <f t="shared" si="507"/>
        <v>101</v>
      </c>
      <c r="BT1659" s="1">
        <f>COUNTIF($BS$10:BS1659,601)</f>
        <v>35</v>
      </c>
      <c r="BU1659" s="1">
        <f t="shared" si="508"/>
        <v>1</v>
      </c>
    </row>
    <row r="1660" spans="2:73">
      <c r="B1660" s="1" t="str">
        <f t="shared" si="504"/>
        <v>SkillDescBrief4101601</v>
      </c>
      <c r="C1660" s="1" t="str">
        <f t="shared" si="505"/>
        <v>SkillDescDetail410160102</v>
      </c>
      <c r="D1660" s="3">
        <v>410160102</v>
      </c>
      <c r="E1660" s="3">
        <v>4101601</v>
      </c>
      <c r="F1660" s="3">
        <v>2</v>
      </c>
      <c r="G1660" s="3" t="s">
        <v>332</v>
      </c>
      <c r="H1660" s="3">
        <f ca="1">ROUND(_xlfn.XLOOKUP($F1660,$D$1:$D$5,$E$1:$E$5)*OFFSET(H1660,5-$F1660,0)/0.05,0)*0.05</f>
        <v>1.25</v>
      </c>
      <c r="I1660" s="3" t="s">
        <v>333</v>
      </c>
      <c r="J1660" s="3"/>
      <c r="K1660" s="3" t="s">
        <v>334</v>
      </c>
      <c r="L1660" s="3"/>
      <c r="M1660" s="3"/>
      <c r="N1660" s="3"/>
      <c r="O1660" s="3"/>
      <c r="P1660" s="3"/>
      <c r="Q1660" s="3" t="s">
        <v>335</v>
      </c>
      <c r="R1660" s="3"/>
      <c r="S1660" s="3" t="str">
        <f ca="1">IF(H1660="","",$B$2&amp;G1660&amp;$B$2&amp;$B$1&amp;H1660)</f>
        <v>"AtkPower":1.25</v>
      </c>
      <c r="T1660" s="3" t="str">
        <f>IF(J1660="","",$B$2&amp;I1660&amp;$B$2&amp;$B$1&amp;J1660)</f>
        <v/>
      </c>
      <c r="U1660" s="3" t="str">
        <f>IF(L1660="","",$B$2&amp;K1660&amp;$B$2&amp;$B$1&amp;L1660)</f>
        <v/>
      </c>
      <c r="V1660" s="3" t="str">
        <f>IF(N1660="","",$B$2&amp;M1660&amp;$B$2&amp;$B$1&amp;N1660)</f>
        <v/>
      </c>
      <c r="W1660" s="3" t="str">
        <f>IF(P1660="","",$B$2&amp;O1660&amp;$B$2&amp;$B$1&amp;P1660)</f>
        <v/>
      </c>
      <c r="X1660" s="3" t="str">
        <f>IF(R1660="","",$B$2&amp;Q1660&amp;$B$2&amp;$B$1&amp;R1660)</f>
        <v/>
      </c>
      <c r="Y1660" s="3" t="str">
        <f ca="1" t="shared" si="502"/>
        <v>{"AtkPower":1.25}</v>
      </c>
      <c r="Z1660" s="11" t="s">
        <v>788</v>
      </c>
      <c r="AA1660" s="11" t="str">
        <f ca="1" t="shared" si="517"/>
        <v>2级：造成的伤害提升至&lt;q=attr_atk&gt;&lt;c=A6EC41&gt;125%&lt;/c&gt;</v>
      </c>
      <c r="AB1660" s="11"/>
      <c r="AC1660" s="11"/>
      <c r="AD1660" s="11">
        <v>2</v>
      </c>
      <c r="AE1660" s="11"/>
      <c r="AF1660" s="11" t="s">
        <v>345</v>
      </c>
      <c r="AG1660" s="11"/>
      <c r="AH1660" s="11"/>
      <c r="AI1660" s="11"/>
      <c r="AJ1660" s="11" t="s">
        <v>446</v>
      </c>
      <c r="AK1660" s="11" t="str">
        <f t="shared" ref="AK1660:AK1663" si="520">$B$8&amp;$B$6</f>
        <v>&lt;q=attr_atk&gt;&lt;c=A6EC41&gt;</v>
      </c>
      <c r="AL1660" s="11" t="str">
        <f ca="1" t="shared" ref="AL1660:AL1663" si="521">ROUND($H1660*100,2)&amp;"%"</f>
        <v>125%</v>
      </c>
      <c r="AM1660" s="11" t="s">
        <v>298</v>
      </c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 t="str">
        <f t="shared" si="503"/>
        <v>投掷毒液瓶</v>
      </c>
      <c r="BQ1660" s="11" t="str">
        <f ca="1" t="shared" si="514"/>
        <v>2级：造成的伤害提升至&lt;q=attr_atk&gt;&lt;c=A6EC41&gt;125%&lt;/c&gt;</v>
      </c>
      <c r="BR1660" s="1">
        <f t="shared" si="506"/>
        <v>1</v>
      </c>
      <c r="BS1660" s="1">
        <f t="shared" si="507"/>
        <v>102</v>
      </c>
      <c r="BT1660" s="1">
        <f>COUNTIF($BS$10:BS1660,601)</f>
        <v>35</v>
      </c>
      <c r="BU1660" s="1">
        <f t="shared" si="508"/>
        <v>1</v>
      </c>
    </row>
    <row r="1661" spans="2:73">
      <c r="B1661" s="1" t="str">
        <f t="shared" si="504"/>
        <v>SkillDescBrief4101601</v>
      </c>
      <c r="C1661" s="1" t="str">
        <f t="shared" si="505"/>
        <v>SkillDescDetail410160103</v>
      </c>
      <c r="D1661" s="3">
        <v>410160103</v>
      </c>
      <c r="E1661" s="3">
        <v>4101601</v>
      </c>
      <c r="F1661" s="3">
        <v>3</v>
      </c>
      <c r="G1661" s="3" t="s">
        <v>332</v>
      </c>
      <c r="H1661" s="3">
        <f ca="1">ROUND(_xlfn.XLOOKUP($F1661,$D$1:$D$5,$E$1:$E$5)*OFFSET(H1661,5-$F1661,0)/0.05,0)*0.05</f>
        <v>1.3</v>
      </c>
      <c r="I1661" s="3" t="s">
        <v>333</v>
      </c>
      <c r="J1661" s="3"/>
      <c r="K1661" s="3" t="s">
        <v>334</v>
      </c>
      <c r="L1661" s="3"/>
      <c r="M1661" s="3"/>
      <c r="N1661" s="3"/>
      <c r="O1661" s="3"/>
      <c r="P1661" s="3"/>
      <c r="Q1661" s="3" t="s">
        <v>335</v>
      </c>
      <c r="R1661" s="3"/>
      <c r="S1661" s="3" t="str">
        <f ca="1">IF(H1661="","",$B$2&amp;G1661&amp;$B$2&amp;$B$1&amp;H1661)</f>
        <v>"AtkPower":1.3</v>
      </c>
      <c r="T1661" s="3" t="str">
        <f>IF(J1661="","",$B$2&amp;I1661&amp;$B$2&amp;$B$1&amp;J1661)</f>
        <v/>
      </c>
      <c r="U1661" s="3" t="str">
        <f>IF(L1661="","",$B$2&amp;K1661&amp;$B$2&amp;$B$1&amp;L1661)</f>
        <v/>
      </c>
      <c r="V1661" s="3" t="str">
        <f>IF(N1661="","",$B$2&amp;M1661&amp;$B$2&amp;$B$1&amp;N1661)</f>
        <v/>
      </c>
      <c r="W1661" s="3" t="str">
        <f>IF(P1661="","",$B$2&amp;O1661&amp;$B$2&amp;$B$1&amp;P1661)</f>
        <v/>
      </c>
      <c r="X1661" s="3" t="str">
        <f>IF(R1661="","",$B$2&amp;Q1661&amp;$B$2&amp;$B$1&amp;R1661)</f>
        <v/>
      </c>
      <c r="Y1661" s="3" t="str">
        <f ca="1" t="shared" si="502"/>
        <v>{"AtkPower":1.3}</v>
      </c>
      <c r="Z1661" s="11" t="s">
        <v>788</v>
      </c>
      <c r="AA1661" s="11" t="str">
        <f ca="1" t="shared" si="517"/>
        <v>3级：造成的伤害提升至&lt;q=attr_atk&gt;&lt;c=A6EC41&gt;130%&lt;/c&gt;</v>
      </c>
      <c r="AB1661" s="11"/>
      <c r="AC1661" s="11"/>
      <c r="AD1661" s="11">
        <v>3</v>
      </c>
      <c r="AE1661" s="11"/>
      <c r="AF1661" s="11" t="s">
        <v>345</v>
      </c>
      <c r="AG1661" s="11"/>
      <c r="AH1661" s="11"/>
      <c r="AI1661" s="11"/>
      <c r="AJ1661" s="11" t="s">
        <v>446</v>
      </c>
      <c r="AK1661" s="11" t="str">
        <f t="shared" si="520"/>
        <v>&lt;q=attr_atk&gt;&lt;c=A6EC41&gt;</v>
      </c>
      <c r="AL1661" s="11" t="str">
        <f ca="1" t="shared" si="521"/>
        <v>130%</v>
      </c>
      <c r="AM1661" s="11" t="s">
        <v>298</v>
      </c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 t="str">
        <f t="shared" si="503"/>
        <v>投掷毒液瓶</v>
      </c>
      <c r="BQ1661" s="11" t="str">
        <f ca="1" t="shared" si="514"/>
        <v>3级：造成的伤害提升至&lt;q=attr_atk&gt;&lt;c=A6EC41&gt;130%&lt;/c&gt;</v>
      </c>
      <c r="BR1661" s="1">
        <f t="shared" si="506"/>
        <v>1</v>
      </c>
      <c r="BS1661" s="1">
        <f t="shared" si="507"/>
        <v>103</v>
      </c>
      <c r="BT1661" s="1">
        <f>COUNTIF($BS$10:BS1661,601)</f>
        <v>35</v>
      </c>
      <c r="BU1661" s="1">
        <f t="shared" si="508"/>
        <v>1</v>
      </c>
    </row>
    <row r="1662" spans="2:73">
      <c r="B1662" s="1" t="str">
        <f t="shared" si="504"/>
        <v>SkillDescBrief4101601</v>
      </c>
      <c r="C1662" s="1" t="str">
        <f t="shared" si="505"/>
        <v>SkillDescDetail410160104</v>
      </c>
      <c r="D1662" s="3">
        <v>410160104</v>
      </c>
      <c r="E1662" s="3">
        <v>4101601</v>
      </c>
      <c r="F1662" s="3">
        <v>4</v>
      </c>
      <c r="G1662" s="3" t="s">
        <v>332</v>
      </c>
      <c r="H1662" s="3">
        <f ca="1">ROUND(_xlfn.XLOOKUP($F1662,$D$1:$D$5,$E$1:$E$5)*OFFSET(H1662,5-$F1662,0)/0.05,0)*0.05</f>
        <v>1.5</v>
      </c>
      <c r="I1662" s="3" t="s">
        <v>333</v>
      </c>
      <c r="J1662" s="3"/>
      <c r="K1662" s="3" t="s">
        <v>334</v>
      </c>
      <c r="L1662" s="3"/>
      <c r="M1662" s="3"/>
      <c r="N1662" s="3"/>
      <c r="O1662" s="3"/>
      <c r="P1662" s="3"/>
      <c r="Q1662" s="3" t="s">
        <v>335</v>
      </c>
      <c r="R1662" s="3"/>
      <c r="S1662" s="3" t="str">
        <f ca="1">IF(H1662="","",$B$2&amp;G1662&amp;$B$2&amp;$B$1&amp;H1662)</f>
        <v>"AtkPower":1.5</v>
      </c>
      <c r="T1662" s="3" t="str">
        <f>IF(J1662="","",$B$2&amp;I1662&amp;$B$2&amp;$B$1&amp;J1662)</f>
        <v/>
      </c>
      <c r="U1662" s="3" t="str">
        <f>IF(L1662="","",$B$2&amp;K1662&amp;$B$2&amp;$B$1&amp;L1662)</f>
        <v/>
      </c>
      <c r="V1662" s="3" t="str">
        <f>IF(N1662="","",$B$2&amp;M1662&amp;$B$2&amp;$B$1&amp;N1662)</f>
        <v/>
      </c>
      <c r="W1662" s="3" t="str">
        <f>IF(P1662="","",$B$2&amp;O1662&amp;$B$2&amp;$B$1&amp;P1662)</f>
        <v/>
      </c>
      <c r="X1662" s="3" t="str">
        <f>IF(R1662="","",$B$2&amp;Q1662&amp;$B$2&amp;$B$1&amp;R1662)</f>
        <v/>
      </c>
      <c r="Y1662" s="3" t="str">
        <f ca="1" t="shared" si="502"/>
        <v>{"AtkPower":1.5}</v>
      </c>
      <c r="Z1662" s="11" t="s">
        <v>788</v>
      </c>
      <c r="AA1662" s="11" t="str">
        <f ca="1" t="shared" si="517"/>
        <v>4级：造成的伤害提升至&lt;q=attr_atk&gt;&lt;c=A6EC41&gt;150%&lt;/c&gt;</v>
      </c>
      <c r="AB1662" s="11"/>
      <c r="AC1662" s="11"/>
      <c r="AD1662" s="11">
        <v>4</v>
      </c>
      <c r="AE1662" s="11"/>
      <c r="AF1662" s="11" t="s">
        <v>345</v>
      </c>
      <c r="AG1662" s="11"/>
      <c r="AH1662" s="11"/>
      <c r="AI1662" s="11"/>
      <c r="AJ1662" s="11" t="s">
        <v>446</v>
      </c>
      <c r="AK1662" s="11" t="str">
        <f t="shared" si="520"/>
        <v>&lt;q=attr_atk&gt;&lt;c=A6EC41&gt;</v>
      </c>
      <c r="AL1662" s="11" t="str">
        <f ca="1" t="shared" si="521"/>
        <v>150%</v>
      </c>
      <c r="AM1662" s="11" t="s">
        <v>298</v>
      </c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 t="str">
        <f t="shared" si="503"/>
        <v>投掷毒液瓶</v>
      </c>
      <c r="BQ1662" s="11" t="str">
        <f ca="1" t="shared" si="514"/>
        <v>4级：造成的伤害提升至&lt;q=attr_atk&gt;&lt;c=A6EC41&gt;150%&lt;/c&gt;</v>
      </c>
      <c r="BR1662" s="1">
        <f t="shared" si="506"/>
        <v>1</v>
      </c>
      <c r="BS1662" s="1">
        <f t="shared" si="507"/>
        <v>104</v>
      </c>
      <c r="BT1662" s="1">
        <f>COUNTIF($BS$10:BS1662,601)</f>
        <v>35</v>
      </c>
      <c r="BU1662" s="1">
        <f t="shared" si="508"/>
        <v>1</v>
      </c>
    </row>
    <row r="1663" spans="2:73">
      <c r="B1663" s="1" t="str">
        <f t="shared" si="504"/>
        <v>SkillDescBrief4101601</v>
      </c>
      <c r="C1663" s="1" t="str">
        <f t="shared" si="505"/>
        <v>SkillDescDetail410160105</v>
      </c>
      <c r="D1663" s="3">
        <v>410160105</v>
      </c>
      <c r="E1663" s="3">
        <v>4101601</v>
      </c>
      <c r="F1663" s="3">
        <v>5</v>
      </c>
      <c r="G1663" s="3" t="s">
        <v>332</v>
      </c>
      <c r="H1663" s="3">
        <v>1.65</v>
      </c>
      <c r="I1663" s="3" t="s">
        <v>333</v>
      </c>
      <c r="J1663" s="3"/>
      <c r="K1663" s="3" t="s">
        <v>334</v>
      </c>
      <c r="L1663" s="3"/>
      <c r="M1663" s="3"/>
      <c r="N1663" s="3"/>
      <c r="O1663" s="3"/>
      <c r="P1663" s="3"/>
      <c r="Q1663" s="3" t="s">
        <v>335</v>
      </c>
      <c r="R1663" s="3"/>
      <c r="S1663" s="3" t="str">
        <f>IF(H1663="","",$B$2&amp;G1663&amp;$B$2&amp;$B$1&amp;H1663)</f>
        <v>"AtkPower":1.65</v>
      </c>
      <c r="T1663" s="3" t="str">
        <f>IF(J1663="","",$B$2&amp;I1663&amp;$B$2&amp;$B$1&amp;J1663)</f>
        <v/>
      </c>
      <c r="U1663" s="3" t="str">
        <f>IF(L1663="","",$B$2&amp;K1663&amp;$B$2&amp;$B$1&amp;L1663)</f>
        <v/>
      </c>
      <c r="V1663" s="3" t="str">
        <f>IF(N1663="","",$B$2&amp;M1663&amp;$B$2&amp;$B$1&amp;N1663)</f>
        <v/>
      </c>
      <c r="W1663" s="3" t="str">
        <f>IF(P1663="","",$B$2&amp;O1663&amp;$B$2&amp;$B$1&amp;P1663)</f>
        <v/>
      </c>
      <c r="X1663" s="3" t="str">
        <f>IF(R1663="","",$B$2&amp;Q1663&amp;$B$2&amp;$B$1&amp;R1663)</f>
        <v/>
      </c>
      <c r="Y1663" s="3" t="str">
        <f t="shared" si="502"/>
        <v>{"AtkPower":1.65}</v>
      </c>
      <c r="Z1663" s="11" t="s">
        <v>788</v>
      </c>
      <c r="AA1663" s="11" t="str">
        <f t="shared" si="517"/>
        <v>5级：造成的伤害提升至&lt;q=attr_atk&gt;&lt;c=A6EC41&gt;165%&lt;/c&gt;</v>
      </c>
      <c r="AB1663" s="11"/>
      <c r="AC1663" s="11"/>
      <c r="AD1663" s="11">
        <v>5</v>
      </c>
      <c r="AE1663" s="11"/>
      <c r="AF1663" s="11" t="s">
        <v>345</v>
      </c>
      <c r="AG1663" s="11"/>
      <c r="AH1663" s="11"/>
      <c r="AI1663" s="11"/>
      <c r="AJ1663" s="11" t="s">
        <v>446</v>
      </c>
      <c r="AK1663" s="11" t="str">
        <f t="shared" si="520"/>
        <v>&lt;q=attr_atk&gt;&lt;c=A6EC41&gt;</v>
      </c>
      <c r="AL1663" s="11" t="str">
        <f t="shared" si="521"/>
        <v>165%</v>
      </c>
      <c r="AM1663" s="11" t="s">
        <v>298</v>
      </c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 t="str">
        <f t="shared" si="503"/>
        <v>投掷毒液瓶</v>
      </c>
      <c r="BQ1663" s="11" t="str">
        <f t="shared" si="514"/>
        <v>5级：造成的伤害提升至&lt;q=attr_atk&gt;&lt;c=A6EC41&gt;165%&lt;/c&gt;</v>
      </c>
      <c r="BR1663" s="1">
        <f t="shared" si="506"/>
        <v>1</v>
      </c>
      <c r="BS1663" s="1">
        <f t="shared" si="507"/>
        <v>105</v>
      </c>
      <c r="BT1663" s="1">
        <f>COUNTIF($BS$10:BS1663,601)</f>
        <v>35</v>
      </c>
      <c r="BU1663" s="1">
        <f t="shared" si="508"/>
        <v>1</v>
      </c>
    </row>
    <row r="1664" spans="2:73">
      <c r="B1664" s="1" t="str">
        <f t="shared" si="504"/>
        <v>SkillDescBrief// 大招</v>
      </c>
      <c r="C1664" s="1" t="str">
        <f t="shared" si="505"/>
        <v>SkillDescDetail// 大招</v>
      </c>
      <c r="D1664" s="7" t="s">
        <v>199</v>
      </c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 t="str">
        <f t="shared" si="502"/>
        <v/>
      </c>
      <c r="Z1664" s="10" t="s">
        <v>336</v>
      </c>
      <c r="AA1664" s="10" t="str">
        <f t="shared" si="517"/>
        <v/>
      </c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  <c r="BI1664" s="10"/>
      <c r="BJ1664" s="10"/>
      <c r="BK1664" s="10"/>
      <c r="BL1664" s="10"/>
      <c r="BM1664" s="10"/>
      <c r="BN1664" s="10"/>
      <c r="BO1664" s="10"/>
      <c r="BP1664" s="10" t="str">
        <f t="shared" si="503"/>
        <v/>
      </c>
      <c r="BQ1664" s="10" t="str">
        <f t="shared" si="514"/>
        <v/>
      </c>
      <c r="BR1664" s="1">
        <f t="shared" si="506"/>
        <v>0</v>
      </c>
      <c r="BS1664" s="1">
        <f t="shared" si="507"/>
        <v>0</v>
      </c>
      <c r="BT1664" s="1">
        <f>COUNTIF($BS$10:BS1664,601)</f>
        <v>35</v>
      </c>
      <c r="BU1664" s="1">
        <f t="shared" si="508"/>
        <v>1</v>
      </c>
    </row>
    <row r="1665" spans="2:73">
      <c r="B1665" s="1" t="str">
        <f t="shared" si="504"/>
        <v>SkillDescBrief4101602</v>
      </c>
      <c r="C1665" s="1" t="str">
        <f t="shared" si="505"/>
        <v>SkillDescDetail410160201</v>
      </c>
      <c r="D1665" s="3">
        <v>410160201</v>
      </c>
      <c r="E1665" s="3">
        <v>4101602</v>
      </c>
      <c r="F1665" s="3">
        <v>1</v>
      </c>
      <c r="G1665" s="3" t="s">
        <v>332</v>
      </c>
      <c r="H1665" s="3">
        <f ca="1">ROUND(_xlfn.XLOOKUP($F1665,$D$1:$D$5,$E$1:$E$5)*OFFSET(H1665,5-$F1665,0)/0.05,0)*0.05</f>
        <v>0.85</v>
      </c>
      <c r="I1665" s="3" t="s">
        <v>333</v>
      </c>
      <c r="J1665" s="3"/>
      <c r="K1665" s="3" t="s">
        <v>334</v>
      </c>
      <c r="L1665" s="3"/>
      <c r="M1665" s="3"/>
      <c r="N1665" s="3"/>
      <c r="O1665" s="3"/>
      <c r="P1665" s="3"/>
      <c r="Q1665" s="3" t="s">
        <v>335</v>
      </c>
      <c r="R1665" s="3"/>
      <c r="S1665" s="3" t="str">
        <f ca="1">IF(H1665="","",$B$2&amp;G1665&amp;$B$2&amp;$B$1&amp;H1665)</f>
        <v>"AtkPower":0.85</v>
      </c>
      <c r="T1665" s="3" t="str">
        <f>IF(J1665="","",$B$2&amp;I1665&amp;$B$2&amp;$B$1&amp;J1665)</f>
        <v/>
      </c>
      <c r="U1665" s="3" t="str">
        <f>IF(L1665="","",$B$2&amp;K1665&amp;$B$2&amp;$B$1&amp;L1665)</f>
        <v/>
      </c>
      <c r="V1665" s="3" t="str">
        <f>IF(N1665="","",$B$2&amp;M1665&amp;$B$2&amp;$B$1&amp;N1665)</f>
        <v/>
      </c>
      <c r="W1665" s="3" t="str">
        <f>IF(P1665="","",$B$2&amp;O1665&amp;$B$2&amp;$B$1&amp;P1665)</f>
        <v/>
      </c>
      <c r="X1665" s="3" t="str">
        <f>IF(R1665="","",$B$2&amp;Q1665&amp;$B$2&amp;$B$1&amp;R1665)</f>
        <v/>
      </c>
      <c r="Y1665" s="3" t="str">
        <f ca="1" t="shared" si="502"/>
        <v>{"AtkPower":0.85}</v>
      </c>
      <c r="Z1665" s="11" t="s">
        <v>790</v>
      </c>
      <c r="AA1665" s="11" t="str">
        <f ca="1" t="shared" si="517"/>
        <v>投掷强力毒气瓶，攻击生命值最高敌人，每秒添加&lt;c=A6EC41&gt;1&lt;/c&gt;层中毒，并对敌人造成&lt;q=attr_atk&gt;&lt;c=A6EC41&gt;85%&lt;/c&gt;伤害，持续时间无限</v>
      </c>
      <c r="AB1665" s="11"/>
      <c r="AC1665" s="11"/>
      <c r="AD1665" s="11"/>
      <c r="AE1665" s="11"/>
      <c r="AF1665" s="11"/>
      <c r="AG1665" s="11"/>
      <c r="AH1665" s="11"/>
      <c r="AI1665" s="11"/>
      <c r="AJ1665" s="11" t="s">
        <v>791</v>
      </c>
      <c r="AK1665" s="11" t="str">
        <f>$B$6</f>
        <v>&lt;c=A6EC41&gt;</v>
      </c>
      <c r="AL1665" s="12">
        <v>1</v>
      </c>
      <c r="AM1665" s="11" t="s">
        <v>298</v>
      </c>
      <c r="AN1665" s="11" t="s">
        <v>792</v>
      </c>
      <c r="AO1665" s="11" t="str">
        <f>$B$8&amp;$B$6</f>
        <v>&lt;q=attr_atk&gt;&lt;c=A6EC41&gt;</v>
      </c>
      <c r="AP1665" s="11" t="str">
        <f ca="1">ROUND($H1665*100,2)&amp;"%"</f>
        <v>85%</v>
      </c>
      <c r="AQ1665" s="11" t="s">
        <v>298</v>
      </c>
      <c r="AR1665" s="11" t="s">
        <v>793</v>
      </c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 t="str">
        <f t="shared" si="503"/>
        <v>投掷强力毒气瓶，使目标永久中毒</v>
      </c>
      <c r="BQ1665" s="11" t="str">
        <f ca="1" t="shared" si="514"/>
        <v>投掷强力毒气瓶，攻击生命值最高敌人，每秒添加&lt;c=A6EC41&gt;1&lt;/c&gt;层中毒，并对敌人造成&lt;q=attr_atk&gt;&lt;c=A6EC41&gt;85%&lt;/c&gt;伤害，持续时间无限</v>
      </c>
      <c r="BR1665" s="1">
        <f t="shared" si="506"/>
        <v>2</v>
      </c>
      <c r="BS1665" s="1">
        <f t="shared" si="507"/>
        <v>201</v>
      </c>
      <c r="BT1665" s="1">
        <f>COUNTIF($BS$10:BS1665,601)</f>
        <v>35</v>
      </c>
      <c r="BU1665" s="1">
        <f t="shared" si="508"/>
        <v>1</v>
      </c>
    </row>
    <row r="1666" spans="2:73">
      <c r="B1666" s="1" t="str">
        <f t="shared" si="504"/>
        <v>SkillDescBrief4101602</v>
      </c>
      <c r="C1666" s="1" t="str">
        <f t="shared" si="505"/>
        <v>SkillDescDetail410160202</v>
      </c>
      <c r="D1666" s="3">
        <v>410160202</v>
      </c>
      <c r="E1666" s="3">
        <v>4101602</v>
      </c>
      <c r="F1666" s="3">
        <v>2</v>
      </c>
      <c r="G1666" s="3" t="s">
        <v>332</v>
      </c>
      <c r="H1666" s="3">
        <f ca="1">ROUND(_xlfn.XLOOKUP($F1666,$D$1:$D$5,$E$1:$E$5)*OFFSET(H1666,5-$F1666,0)/0.05,0)*0.05</f>
        <v>0.9</v>
      </c>
      <c r="I1666" s="3" t="s">
        <v>333</v>
      </c>
      <c r="J1666" s="3"/>
      <c r="K1666" s="3" t="s">
        <v>334</v>
      </c>
      <c r="L1666" s="3"/>
      <c r="M1666" s="3"/>
      <c r="N1666" s="3"/>
      <c r="O1666" s="3"/>
      <c r="P1666" s="3"/>
      <c r="Q1666" s="3" t="s">
        <v>335</v>
      </c>
      <c r="R1666" s="3"/>
      <c r="S1666" s="3" t="str">
        <f ca="1">IF(H1666="","",$B$2&amp;G1666&amp;$B$2&amp;$B$1&amp;H1666)</f>
        <v>"AtkPower":0.9</v>
      </c>
      <c r="T1666" s="3" t="str">
        <f>IF(J1666="","",$B$2&amp;I1666&amp;$B$2&amp;$B$1&amp;J1666)</f>
        <v/>
      </c>
      <c r="U1666" s="3" t="str">
        <f>IF(L1666="","",$B$2&amp;K1666&amp;$B$2&amp;$B$1&amp;L1666)</f>
        <v/>
      </c>
      <c r="V1666" s="3" t="str">
        <f>IF(N1666="","",$B$2&amp;M1666&amp;$B$2&amp;$B$1&amp;N1666)</f>
        <v/>
      </c>
      <c r="W1666" s="3" t="str">
        <f>IF(P1666="","",$B$2&amp;O1666&amp;$B$2&amp;$B$1&amp;P1666)</f>
        <v/>
      </c>
      <c r="X1666" s="3" t="str">
        <f>IF(R1666="","",$B$2&amp;Q1666&amp;$B$2&amp;$B$1&amp;R1666)</f>
        <v/>
      </c>
      <c r="Y1666" s="3" t="str">
        <f ca="1" t="shared" si="502"/>
        <v>{"AtkPower":0.9}</v>
      </c>
      <c r="Z1666" s="11" t="s">
        <v>790</v>
      </c>
      <c r="AA1666" s="11" t="str">
        <f ca="1" t="shared" si="517"/>
        <v>2级：造成的伤害提升至&lt;q=attr_atk&gt;&lt;c=A6EC41&gt;90%&lt;/c&gt;</v>
      </c>
      <c r="AB1666" s="11"/>
      <c r="AC1666" s="11"/>
      <c r="AD1666" s="11">
        <v>2</v>
      </c>
      <c r="AE1666" s="11"/>
      <c r="AF1666" s="11" t="s">
        <v>345</v>
      </c>
      <c r="AG1666" s="11"/>
      <c r="AH1666" s="11"/>
      <c r="AI1666" s="11"/>
      <c r="AJ1666" s="11" t="s">
        <v>446</v>
      </c>
      <c r="AK1666" s="11" t="str">
        <f t="shared" ref="AK1666:AK1669" si="522">$B$8&amp;$B$6</f>
        <v>&lt;q=attr_atk&gt;&lt;c=A6EC41&gt;</v>
      </c>
      <c r="AL1666" s="11" t="str">
        <f ca="1" t="shared" ref="AL1666:AL1669" si="523">ROUND($H1666*100,2)&amp;"%"</f>
        <v>90%</v>
      </c>
      <c r="AM1666" s="11" t="s">
        <v>298</v>
      </c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 t="str">
        <f t="shared" si="503"/>
        <v>投掷强力毒气瓶，使目标永久中毒</v>
      </c>
      <c r="BQ1666" s="11" t="str">
        <f ca="1" t="shared" si="514"/>
        <v>2级：造成的伤害提升至&lt;q=attr_atk&gt;&lt;c=A6EC41&gt;90%&lt;/c&gt;</v>
      </c>
      <c r="BR1666" s="1">
        <f t="shared" si="506"/>
        <v>2</v>
      </c>
      <c r="BS1666" s="1">
        <f t="shared" si="507"/>
        <v>202</v>
      </c>
      <c r="BT1666" s="1">
        <f>COUNTIF($BS$10:BS1666,601)</f>
        <v>35</v>
      </c>
      <c r="BU1666" s="1">
        <f t="shared" si="508"/>
        <v>1</v>
      </c>
    </row>
    <row r="1667" spans="2:73">
      <c r="B1667" s="1" t="str">
        <f t="shared" si="504"/>
        <v>SkillDescBrief4101602</v>
      </c>
      <c r="C1667" s="1" t="str">
        <f t="shared" si="505"/>
        <v>SkillDescDetail410160203</v>
      </c>
      <c r="D1667" s="3">
        <v>410160203</v>
      </c>
      <c r="E1667" s="3">
        <v>4101602</v>
      </c>
      <c r="F1667" s="3">
        <v>3</v>
      </c>
      <c r="G1667" s="3" t="s">
        <v>332</v>
      </c>
      <c r="H1667" s="3">
        <f ca="1">ROUND(_xlfn.XLOOKUP($F1667,$D$1:$D$5,$E$1:$E$5)*OFFSET(H1667,5-$F1667,0)/0.05,0)*0.05</f>
        <v>0.95</v>
      </c>
      <c r="I1667" s="3" t="s">
        <v>333</v>
      </c>
      <c r="J1667" s="3"/>
      <c r="K1667" s="3" t="s">
        <v>334</v>
      </c>
      <c r="L1667" s="3"/>
      <c r="M1667" s="3"/>
      <c r="N1667" s="3"/>
      <c r="O1667" s="3"/>
      <c r="P1667" s="3"/>
      <c r="Q1667" s="3" t="s">
        <v>335</v>
      </c>
      <c r="R1667" s="3"/>
      <c r="S1667" s="3" t="str">
        <f ca="1">IF(H1667="","",$B$2&amp;G1667&amp;$B$2&amp;$B$1&amp;H1667)</f>
        <v>"AtkPower":0.95</v>
      </c>
      <c r="T1667" s="3" t="str">
        <f>IF(J1667="","",$B$2&amp;I1667&amp;$B$2&amp;$B$1&amp;J1667)</f>
        <v/>
      </c>
      <c r="U1667" s="3" t="str">
        <f>IF(L1667="","",$B$2&amp;K1667&amp;$B$2&amp;$B$1&amp;L1667)</f>
        <v/>
      </c>
      <c r="V1667" s="3" t="str">
        <f>IF(N1667="","",$B$2&amp;M1667&amp;$B$2&amp;$B$1&amp;N1667)</f>
        <v/>
      </c>
      <c r="W1667" s="3" t="str">
        <f>IF(P1667="","",$B$2&amp;O1667&amp;$B$2&amp;$B$1&amp;P1667)</f>
        <v/>
      </c>
      <c r="X1667" s="3" t="str">
        <f>IF(R1667="","",$B$2&amp;Q1667&amp;$B$2&amp;$B$1&amp;R1667)</f>
        <v/>
      </c>
      <c r="Y1667" s="3" t="str">
        <f ca="1" t="shared" si="502"/>
        <v>{"AtkPower":0.95}</v>
      </c>
      <c r="Z1667" s="11" t="s">
        <v>790</v>
      </c>
      <c r="AA1667" s="11" t="str">
        <f ca="1" t="shared" si="517"/>
        <v>3级：造成的伤害提升至&lt;q=attr_atk&gt;&lt;c=A6EC41&gt;95%&lt;/c&gt;</v>
      </c>
      <c r="AB1667" s="11"/>
      <c r="AC1667" s="11"/>
      <c r="AD1667" s="11">
        <v>3</v>
      </c>
      <c r="AE1667" s="11"/>
      <c r="AF1667" s="11" t="s">
        <v>345</v>
      </c>
      <c r="AG1667" s="11"/>
      <c r="AH1667" s="11"/>
      <c r="AI1667" s="11"/>
      <c r="AJ1667" s="11" t="s">
        <v>446</v>
      </c>
      <c r="AK1667" s="11" t="str">
        <f t="shared" si="522"/>
        <v>&lt;q=attr_atk&gt;&lt;c=A6EC41&gt;</v>
      </c>
      <c r="AL1667" s="11" t="str">
        <f ca="1" t="shared" si="523"/>
        <v>95%</v>
      </c>
      <c r="AM1667" s="11" t="s">
        <v>298</v>
      </c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 t="str">
        <f t="shared" si="503"/>
        <v>投掷强力毒气瓶，使目标永久中毒</v>
      </c>
      <c r="BQ1667" s="11" t="str">
        <f ca="1" t="shared" si="514"/>
        <v>3级：造成的伤害提升至&lt;q=attr_atk&gt;&lt;c=A6EC41&gt;95%&lt;/c&gt;</v>
      </c>
      <c r="BR1667" s="1">
        <f t="shared" si="506"/>
        <v>2</v>
      </c>
      <c r="BS1667" s="1">
        <f t="shared" si="507"/>
        <v>203</v>
      </c>
      <c r="BT1667" s="1">
        <f>COUNTIF($BS$10:BS1667,601)</f>
        <v>35</v>
      </c>
      <c r="BU1667" s="1">
        <f t="shared" si="508"/>
        <v>1</v>
      </c>
    </row>
    <row r="1668" spans="2:73">
      <c r="B1668" s="1" t="str">
        <f t="shared" si="504"/>
        <v>SkillDescBrief4101602</v>
      </c>
      <c r="C1668" s="1" t="str">
        <f t="shared" si="505"/>
        <v>SkillDescDetail410160204</v>
      </c>
      <c r="D1668" s="3">
        <v>410160204</v>
      </c>
      <c r="E1668" s="3">
        <v>4101602</v>
      </c>
      <c r="F1668" s="3">
        <v>4</v>
      </c>
      <c r="G1668" s="3" t="s">
        <v>332</v>
      </c>
      <c r="H1668" s="3">
        <f ca="1">ROUND(_xlfn.XLOOKUP($F1668,$D$1:$D$5,$E$1:$E$5)*OFFSET(H1668,5-$F1668,0)/0.05,0)*0.05</f>
        <v>1.1</v>
      </c>
      <c r="I1668" s="3" t="s">
        <v>333</v>
      </c>
      <c r="J1668" s="3"/>
      <c r="K1668" s="3" t="s">
        <v>334</v>
      </c>
      <c r="L1668" s="3"/>
      <c r="M1668" s="3"/>
      <c r="N1668" s="3"/>
      <c r="O1668" s="3"/>
      <c r="P1668" s="3"/>
      <c r="Q1668" s="3" t="s">
        <v>335</v>
      </c>
      <c r="R1668" s="3"/>
      <c r="S1668" s="3" t="str">
        <f ca="1">IF(H1668="","",$B$2&amp;G1668&amp;$B$2&amp;$B$1&amp;H1668)</f>
        <v>"AtkPower":1.1</v>
      </c>
      <c r="T1668" s="3" t="str">
        <f>IF(J1668="","",$B$2&amp;I1668&amp;$B$2&amp;$B$1&amp;J1668)</f>
        <v/>
      </c>
      <c r="U1668" s="3" t="str">
        <f>IF(L1668="","",$B$2&amp;K1668&amp;$B$2&amp;$B$1&amp;L1668)</f>
        <v/>
      </c>
      <c r="V1668" s="3" t="str">
        <f>IF(N1668="","",$B$2&amp;M1668&amp;$B$2&amp;$B$1&amp;N1668)</f>
        <v/>
      </c>
      <c r="W1668" s="3" t="str">
        <f>IF(P1668="","",$B$2&amp;O1668&amp;$B$2&amp;$B$1&amp;P1668)</f>
        <v/>
      </c>
      <c r="X1668" s="3" t="str">
        <f>IF(R1668="","",$B$2&amp;Q1668&amp;$B$2&amp;$B$1&amp;R1668)</f>
        <v/>
      </c>
      <c r="Y1668" s="3" t="str">
        <f ca="1" t="shared" si="502"/>
        <v>{"AtkPower":1.1}</v>
      </c>
      <c r="Z1668" s="11" t="s">
        <v>790</v>
      </c>
      <c r="AA1668" s="11" t="str">
        <f ca="1" t="shared" si="517"/>
        <v>4级：造成的伤害提升至&lt;q=attr_atk&gt;&lt;c=A6EC41&gt;110%&lt;/c&gt;</v>
      </c>
      <c r="AB1668" s="11"/>
      <c r="AC1668" s="11"/>
      <c r="AD1668" s="11">
        <v>4</v>
      </c>
      <c r="AE1668" s="11"/>
      <c r="AF1668" s="11" t="s">
        <v>345</v>
      </c>
      <c r="AG1668" s="11"/>
      <c r="AH1668" s="11"/>
      <c r="AI1668" s="11"/>
      <c r="AJ1668" s="11" t="s">
        <v>446</v>
      </c>
      <c r="AK1668" s="11" t="str">
        <f t="shared" si="522"/>
        <v>&lt;q=attr_atk&gt;&lt;c=A6EC41&gt;</v>
      </c>
      <c r="AL1668" s="11" t="str">
        <f ca="1" t="shared" si="523"/>
        <v>110%</v>
      </c>
      <c r="AM1668" s="11" t="s">
        <v>298</v>
      </c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 t="str">
        <f t="shared" si="503"/>
        <v>投掷强力毒气瓶，使目标永久中毒</v>
      </c>
      <c r="BQ1668" s="11" t="str">
        <f ca="1" t="shared" si="514"/>
        <v>4级：造成的伤害提升至&lt;q=attr_atk&gt;&lt;c=A6EC41&gt;110%&lt;/c&gt;</v>
      </c>
      <c r="BR1668" s="1">
        <f t="shared" si="506"/>
        <v>2</v>
      </c>
      <c r="BS1668" s="1">
        <f t="shared" si="507"/>
        <v>204</v>
      </c>
      <c r="BT1668" s="1">
        <f>COUNTIF($BS$10:BS1668,601)</f>
        <v>35</v>
      </c>
      <c r="BU1668" s="1">
        <f t="shared" si="508"/>
        <v>1</v>
      </c>
    </row>
    <row r="1669" spans="2:73">
      <c r="B1669" s="1" t="str">
        <f t="shared" si="504"/>
        <v>SkillDescBrief4101602</v>
      </c>
      <c r="C1669" s="1" t="str">
        <f t="shared" si="505"/>
        <v>SkillDescDetail410160205</v>
      </c>
      <c r="D1669" s="3">
        <v>410160205</v>
      </c>
      <c r="E1669" s="3">
        <v>4101602</v>
      </c>
      <c r="F1669" s="3">
        <v>5</v>
      </c>
      <c r="G1669" s="3" t="s">
        <v>332</v>
      </c>
      <c r="H1669" s="3">
        <v>1.2</v>
      </c>
      <c r="I1669" s="3" t="s">
        <v>333</v>
      </c>
      <c r="J1669" s="3"/>
      <c r="K1669" s="3" t="s">
        <v>334</v>
      </c>
      <c r="L1669" s="3"/>
      <c r="M1669" s="3"/>
      <c r="N1669" s="3"/>
      <c r="O1669" s="3"/>
      <c r="P1669" s="3"/>
      <c r="Q1669" s="3" t="s">
        <v>335</v>
      </c>
      <c r="R1669" s="3"/>
      <c r="S1669" s="3" t="str">
        <f>IF(H1669="","",$B$2&amp;G1669&amp;$B$2&amp;$B$1&amp;H1669)</f>
        <v>"AtkPower":1.2</v>
      </c>
      <c r="T1669" s="3" t="str">
        <f>IF(J1669="","",$B$2&amp;I1669&amp;$B$2&amp;$B$1&amp;J1669)</f>
        <v/>
      </c>
      <c r="U1669" s="3" t="str">
        <f>IF(L1669="","",$B$2&amp;K1669&amp;$B$2&amp;$B$1&amp;L1669)</f>
        <v/>
      </c>
      <c r="V1669" s="3" t="str">
        <f>IF(N1669="","",$B$2&amp;M1669&amp;$B$2&amp;$B$1&amp;N1669)</f>
        <v/>
      </c>
      <c r="W1669" s="3" t="str">
        <f>IF(P1669="","",$B$2&amp;O1669&amp;$B$2&amp;$B$1&amp;P1669)</f>
        <v/>
      </c>
      <c r="X1669" s="3" t="str">
        <f>IF(R1669="","",$B$2&amp;Q1669&amp;$B$2&amp;$B$1&amp;R1669)</f>
        <v/>
      </c>
      <c r="Y1669" s="3" t="str">
        <f t="shared" si="502"/>
        <v>{"AtkPower":1.2}</v>
      </c>
      <c r="Z1669" s="11" t="s">
        <v>790</v>
      </c>
      <c r="AA1669" s="11" t="str">
        <f t="shared" si="517"/>
        <v>5级：造成的伤害提升至&lt;q=attr_atk&gt;&lt;c=A6EC41&gt;120%&lt;/c&gt;</v>
      </c>
      <c r="AB1669" s="11"/>
      <c r="AC1669" s="11"/>
      <c r="AD1669" s="11">
        <v>5</v>
      </c>
      <c r="AE1669" s="11"/>
      <c r="AF1669" s="11" t="s">
        <v>345</v>
      </c>
      <c r="AG1669" s="11"/>
      <c r="AH1669" s="11"/>
      <c r="AI1669" s="11"/>
      <c r="AJ1669" s="11" t="s">
        <v>446</v>
      </c>
      <c r="AK1669" s="11" t="str">
        <f t="shared" si="522"/>
        <v>&lt;q=attr_atk&gt;&lt;c=A6EC41&gt;</v>
      </c>
      <c r="AL1669" s="11" t="str">
        <f t="shared" si="523"/>
        <v>120%</v>
      </c>
      <c r="AM1669" s="11" t="s">
        <v>298</v>
      </c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 t="str">
        <f t="shared" si="503"/>
        <v>投掷强力毒气瓶，使目标永久中毒</v>
      </c>
      <c r="BQ1669" s="11" t="str">
        <f t="shared" si="514"/>
        <v>5级：造成的伤害提升至&lt;q=attr_atk&gt;&lt;c=A6EC41&gt;120%&lt;/c&gt;</v>
      </c>
      <c r="BR1669" s="1">
        <f t="shared" si="506"/>
        <v>2</v>
      </c>
      <c r="BS1669" s="1">
        <f t="shared" si="507"/>
        <v>205</v>
      </c>
      <c r="BT1669" s="1">
        <f>COUNTIF($BS$10:BS1669,601)</f>
        <v>35</v>
      </c>
      <c r="BU1669" s="1">
        <f t="shared" si="508"/>
        <v>1</v>
      </c>
    </row>
    <row r="1670" spans="2:73">
      <c r="B1670" s="1" t="str">
        <f t="shared" si="504"/>
        <v>SkillDescBrief// 经营被动</v>
      </c>
      <c r="C1670" s="1" t="str">
        <f t="shared" si="505"/>
        <v>SkillDescDetail// 经营被动</v>
      </c>
      <c r="D1670" s="7" t="s">
        <v>71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 t="str">
        <f t="shared" si="502"/>
        <v/>
      </c>
      <c r="Z1670" s="10" t="s">
        <v>336</v>
      </c>
      <c r="AA1670" s="10" t="str">
        <f t="shared" si="517"/>
        <v/>
      </c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  <c r="BI1670" s="10"/>
      <c r="BJ1670" s="10"/>
      <c r="BK1670" s="10"/>
      <c r="BL1670" s="10"/>
      <c r="BM1670" s="10"/>
      <c r="BN1670" s="10"/>
      <c r="BO1670" s="10"/>
      <c r="BP1670" s="10" t="str">
        <f t="shared" si="503"/>
        <v/>
      </c>
      <c r="BQ1670" s="10" t="str">
        <f t="shared" si="514"/>
        <v/>
      </c>
      <c r="BR1670" s="1">
        <f t="shared" si="506"/>
        <v>0</v>
      </c>
      <c r="BS1670" s="1">
        <f t="shared" si="507"/>
        <v>0</v>
      </c>
      <c r="BT1670" s="1">
        <f>COUNTIF($BS$10:BS1670,601)</f>
        <v>35</v>
      </c>
      <c r="BU1670" s="1">
        <f t="shared" si="508"/>
        <v>1</v>
      </c>
    </row>
    <row r="1671" spans="2:73">
      <c r="B1671" s="1" t="str">
        <f t="shared" si="504"/>
        <v>SkillDescBrief4101603</v>
      </c>
      <c r="C1671" s="1" t="str">
        <f t="shared" si="505"/>
        <v>SkillDescDetail410160301</v>
      </c>
      <c r="D1671" s="3">
        <v>410160301</v>
      </c>
      <c r="E1671" s="3">
        <v>4101603</v>
      </c>
      <c r="F1671" s="3">
        <v>1</v>
      </c>
      <c r="G1671" s="3" t="s">
        <v>332</v>
      </c>
      <c r="H1671" s="3"/>
      <c r="I1671" s="3" t="s">
        <v>333</v>
      </c>
      <c r="J1671" s="3"/>
      <c r="K1671" s="3" t="s">
        <v>334</v>
      </c>
      <c r="L1671" s="3"/>
      <c r="M1671" s="3"/>
      <c r="N1671" s="3"/>
      <c r="O1671" s="3"/>
      <c r="P1671" s="3"/>
      <c r="Q1671" s="3" t="s">
        <v>335</v>
      </c>
      <c r="R1671" s="3"/>
      <c r="S1671" s="3" t="str">
        <f>IF(H1671="","",$B$2&amp;G1671&amp;$B$2&amp;$B$1&amp;H1671)</f>
        <v/>
      </c>
      <c r="T1671" s="3" t="str">
        <f>IF(J1671="","",$B$2&amp;I1671&amp;$B$2&amp;$B$1&amp;J1671)</f>
        <v/>
      </c>
      <c r="U1671" s="3" t="str">
        <f>IF(L1671="","",$B$2&amp;K1671&amp;$B$2&amp;$B$1&amp;L1671)</f>
        <v/>
      </c>
      <c r="V1671" s="3" t="str">
        <f>IF(N1671="","",$B$2&amp;M1671&amp;$B$2&amp;$B$1&amp;N1671)</f>
        <v/>
      </c>
      <c r="W1671" s="3" t="str">
        <f>IF(P1671="","",$B$2&amp;O1671&amp;$B$2&amp;$B$1&amp;P1671)</f>
        <v/>
      </c>
      <c r="X1671" s="3" t="str">
        <f>IF(R1671="","",$B$2&amp;Q1671&amp;$B$2&amp;$B$1&amp;R1671)</f>
        <v/>
      </c>
      <c r="Y1671" s="3" t="str">
        <f t="shared" si="502"/>
        <v>{}</v>
      </c>
      <c r="Z1671" s="11" t="s">
        <v>358</v>
      </c>
      <c r="AA1671" s="11" t="str">
        <f t="shared" si="517"/>
        <v>放置在产业中时，产业收入提高&lt;c=A6EC41&gt;2&lt;/c&gt;倍，产业升级消耗减少&lt;c=A6EC41&gt;2&lt;/c&gt;倍</v>
      </c>
      <c r="AB1671" s="11"/>
      <c r="AC1671" s="11"/>
      <c r="AD1671" s="11"/>
      <c r="AE1671" s="11"/>
      <c r="AF1671" s="11"/>
      <c r="AG1671" s="11"/>
      <c r="AH1671" s="11"/>
      <c r="AI1671" s="11"/>
      <c r="AJ1671" s="11" t="s">
        <v>359</v>
      </c>
      <c r="AK1671" s="11" t="str">
        <f t="shared" ref="AK1671:AK1675" si="524">$B$6</f>
        <v>&lt;c=A6EC41&gt;</v>
      </c>
      <c r="AL1671" s="11">
        <v>2</v>
      </c>
      <c r="AM1671" s="11" t="s">
        <v>298</v>
      </c>
      <c r="AN1671" s="11" t="s">
        <v>360</v>
      </c>
      <c r="AO1671" s="11" t="s">
        <v>304</v>
      </c>
      <c r="AP1671" s="11">
        <v>2</v>
      </c>
      <c r="AQ1671" s="11" t="s">
        <v>298</v>
      </c>
      <c r="AR1671" s="11" t="s">
        <v>361</v>
      </c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 t="str">
        <f t="shared" si="503"/>
        <v>使产业收入提高，升级消耗减少</v>
      </c>
      <c r="BQ1671" s="11" t="str">
        <f t="shared" si="514"/>
        <v>放置在产业中时，产业收入提高&lt;c=A6EC41&gt;2&lt;/c&gt;倍，产业升级消耗减少&lt;c=A6EC41&gt;2&lt;/c&gt;倍</v>
      </c>
      <c r="BR1671" s="1">
        <f t="shared" si="506"/>
        <v>3</v>
      </c>
      <c r="BS1671" s="1">
        <f t="shared" si="507"/>
        <v>301</v>
      </c>
      <c r="BT1671" s="1">
        <f>COUNTIF($BS$10:BS1671,601)</f>
        <v>35</v>
      </c>
      <c r="BU1671" s="1">
        <f t="shared" si="508"/>
        <v>1</v>
      </c>
    </row>
    <row r="1672" spans="2:73">
      <c r="B1672" s="1" t="str">
        <f t="shared" si="504"/>
        <v>SkillDescBrief4101603</v>
      </c>
      <c r="C1672" s="1" t="str">
        <f t="shared" si="505"/>
        <v>SkillDescDetail410160302</v>
      </c>
      <c r="D1672" s="3">
        <v>410160302</v>
      </c>
      <c r="E1672" s="3">
        <v>4101603</v>
      </c>
      <c r="F1672" s="3">
        <v>2</v>
      </c>
      <c r="G1672" s="3" t="s">
        <v>332</v>
      </c>
      <c r="H1672" s="3"/>
      <c r="I1672" s="3" t="s">
        <v>333</v>
      </c>
      <c r="J1672" s="3"/>
      <c r="K1672" s="3" t="s">
        <v>334</v>
      </c>
      <c r="L1672" s="3"/>
      <c r="M1672" s="3"/>
      <c r="N1672" s="3"/>
      <c r="O1672" s="3"/>
      <c r="P1672" s="3"/>
      <c r="Q1672" s="3" t="s">
        <v>335</v>
      </c>
      <c r="R1672" s="3"/>
      <c r="S1672" s="3" t="str">
        <f>IF(H1672="","",$B$2&amp;G1672&amp;$B$2&amp;$B$1&amp;H1672)</f>
        <v/>
      </c>
      <c r="T1672" s="3" t="str">
        <f>IF(J1672="","",$B$2&amp;I1672&amp;$B$2&amp;$B$1&amp;J1672)</f>
        <v/>
      </c>
      <c r="U1672" s="3" t="str">
        <f>IF(L1672="","",$B$2&amp;K1672&amp;$B$2&amp;$B$1&amp;L1672)</f>
        <v/>
      </c>
      <c r="V1672" s="3" t="str">
        <f>IF(N1672="","",$B$2&amp;M1672&amp;$B$2&amp;$B$1&amp;N1672)</f>
        <v/>
      </c>
      <c r="W1672" s="3" t="str">
        <f>IF(P1672="","",$B$2&amp;O1672&amp;$B$2&amp;$B$1&amp;P1672)</f>
        <v/>
      </c>
      <c r="X1672" s="3" t="str">
        <f>IF(R1672="","",$B$2&amp;Q1672&amp;$B$2&amp;$B$1&amp;R1672)</f>
        <v/>
      </c>
      <c r="Y1672" s="3" t="str">
        <f t="shared" si="502"/>
        <v>{}</v>
      </c>
      <c r="Z1672" s="11" t="s">
        <v>358</v>
      </c>
      <c r="AA1672" s="11" t="str">
        <f t="shared" si="517"/>
        <v>2级：放置在产业中时，产业收入提高&lt;c=A6EC41&gt;8&lt;/c&gt;倍，产业升级消耗减少&lt;c=A6EC41&gt;8&lt;/c&gt;倍</v>
      </c>
      <c r="AB1672" s="11"/>
      <c r="AC1672" s="11"/>
      <c r="AD1672" s="11">
        <v>2</v>
      </c>
      <c r="AE1672" s="11"/>
      <c r="AF1672" s="11" t="s">
        <v>345</v>
      </c>
      <c r="AG1672" s="11"/>
      <c r="AH1672" s="11"/>
      <c r="AI1672" s="11"/>
      <c r="AJ1672" s="11" t="s">
        <v>359</v>
      </c>
      <c r="AK1672" s="11" t="str">
        <f t="shared" si="524"/>
        <v>&lt;c=A6EC41&gt;</v>
      </c>
      <c r="AL1672" s="11">
        <f>AL1671*4</f>
        <v>8</v>
      </c>
      <c r="AM1672" s="11" t="s">
        <v>298</v>
      </c>
      <c r="AN1672" s="11" t="s">
        <v>360</v>
      </c>
      <c r="AO1672" s="11" t="s">
        <v>304</v>
      </c>
      <c r="AP1672" s="11">
        <f>AP1671*4</f>
        <v>8</v>
      </c>
      <c r="AQ1672" s="11" t="s">
        <v>298</v>
      </c>
      <c r="AR1672" s="11" t="s">
        <v>361</v>
      </c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 t="str">
        <f t="shared" si="503"/>
        <v>使产业收入提高，升级消耗减少</v>
      </c>
      <c r="BQ1672" s="11" t="str">
        <f t="shared" si="514"/>
        <v>2级：放置在产业中时，产业收入提高&lt;c=A6EC41&gt;8&lt;/c&gt;倍，产业升级消耗减少&lt;c=A6EC41&gt;8&lt;/c&gt;倍</v>
      </c>
      <c r="BR1672" s="1">
        <f t="shared" si="506"/>
        <v>3</v>
      </c>
      <c r="BS1672" s="1">
        <f t="shared" si="507"/>
        <v>302</v>
      </c>
      <c r="BT1672" s="1">
        <f>COUNTIF($BS$10:BS1672,601)</f>
        <v>35</v>
      </c>
      <c r="BU1672" s="1">
        <f t="shared" si="508"/>
        <v>1</v>
      </c>
    </row>
    <row r="1673" spans="2:73">
      <c r="B1673" s="1" t="str">
        <f t="shared" si="504"/>
        <v>SkillDescBrief4101603</v>
      </c>
      <c r="C1673" s="1" t="str">
        <f t="shared" si="505"/>
        <v>SkillDescDetail410160303</v>
      </c>
      <c r="D1673" s="3">
        <v>410160303</v>
      </c>
      <c r="E1673" s="3">
        <v>4101603</v>
      </c>
      <c r="F1673" s="3">
        <v>3</v>
      </c>
      <c r="G1673" s="3" t="s">
        <v>332</v>
      </c>
      <c r="H1673" s="3"/>
      <c r="I1673" s="3" t="s">
        <v>333</v>
      </c>
      <c r="J1673" s="3"/>
      <c r="K1673" s="3" t="s">
        <v>334</v>
      </c>
      <c r="L1673" s="3"/>
      <c r="M1673" s="3"/>
      <c r="N1673" s="3"/>
      <c r="O1673" s="3"/>
      <c r="P1673" s="3"/>
      <c r="Q1673" s="3" t="s">
        <v>335</v>
      </c>
      <c r="R1673" s="3"/>
      <c r="S1673" s="3" t="str">
        <f>IF(H1673="","",$B$2&amp;G1673&amp;$B$2&amp;$B$1&amp;H1673)</f>
        <v/>
      </c>
      <c r="T1673" s="3" t="str">
        <f>IF(J1673="","",$B$2&amp;I1673&amp;$B$2&amp;$B$1&amp;J1673)</f>
        <v/>
      </c>
      <c r="U1673" s="3" t="str">
        <f>IF(L1673="","",$B$2&amp;K1673&amp;$B$2&amp;$B$1&amp;L1673)</f>
        <v/>
      </c>
      <c r="V1673" s="3" t="str">
        <f>IF(N1673="","",$B$2&amp;M1673&amp;$B$2&amp;$B$1&amp;N1673)</f>
        <v/>
      </c>
      <c r="W1673" s="3" t="str">
        <f>IF(P1673="","",$B$2&amp;O1673&amp;$B$2&amp;$B$1&amp;P1673)</f>
        <v/>
      </c>
      <c r="X1673" s="3" t="str">
        <f>IF(R1673="","",$B$2&amp;Q1673&amp;$B$2&amp;$B$1&amp;R1673)</f>
        <v/>
      </c>
      <c r="Y1673" s="3" t="str">
        <f t="shared" si="502"/>
        <v>{}</v>
      </c>
      <c r="Z1673" s="11" t="s">
        <v>358</v>
      </c>
      <c r="AA1673" s="11" t="str">
        <f t="shared" si="517"/>
        <v>3级：放置在产业中时，产业收入提高&lt;c=A6EC41&gt;32&lt;/c&gt;倍，产业升级消耗减少&lt;c=A6EC41&gt;32&lt;/c&gt;倍</v>
      </c>
      <c r="AB1673" s="11"/>
      <c r="AC1673" s="11"/>
      <c r="AD1673" s="11">
        <v>3</v>
      </c>
      <c r="AE1673" s="11"/>
      <c r="AF1673" s="11" t="s">
        <v>345</v>
      </c>
      <c r="AG1673" s="11"/>
      <c r="AH1673" s="11"/>
      <c r="AI1673" s="11"/>
      <c r="AJ1673" s="11" t="s">
        <v>359</v>
      </c>
      <c r="AK1673" s="11" t="str">
        <f t="shared" si="524"/>
        <v>&lt;c=A6EC41&gt;</v>
      </c>
      <c r="AL1673" s="11">
        <f>AL1672*4</f>
        <v>32</v>
      </c>
      <c r="AM1673" s="11" t="s">
        <v>298</v>
      </c>
      <c r="AN1673" s="11" t="s">
        <v>360</v>
      </c>
      <c r="AO1673" s="11" t="s">
        <v>304</v>
      </c>
      <c r="AP1673" s="11">
        <f>AP1672*4</f>
        <v>32</v>
      </c>
      <c r="AQ1673" s="11" t="s">
        <v>298</v>
      </c>
      <c r="AR1673" s="11" t="s">
        <v>361</v>
      </c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 t="str">
        <f t="shared" si="503"/>
        <v>使产业收入提高，升级消耗减少</v>
      </c>
      <c r="BQ1673" s="11" t="str">
        <f t="shared" si="514"/>
        <v>3级：放置在产业中时，产业收入提高&lt;c=A6EC41&gt;32&lt;/c&gt;倍，产业升级消耗减少&lt;c=A6EC41&gt;32&lt;/c&gt;倍</v>
      </c>
      <c r="BR1673" s="1">
        <f t="shared" si="506"/>
        <v>3</v>
      </c>
      <c r="BS1673" s="1">
        <f t="shared" si="507"/>
        <v>303</v>
      </c>
      <c r="BT1673" s="1">
        <f>COUNTIF($BS$10:BS1673,601)</f>
        <v>35</v>
      </c>
      <c r="BU1673" s="1">
        <f t="shared" si="508"/>
        <v>1</v>
      </c>
    </row>
    <row r="1674" spans="2:73">
      <c r="B1674" s="1" t="str">
        <f t="shared" si="504"/>
        <v>SkillDescBrief4101603</v>
      </c>
      <c r="C1674" s="1" t="str">
        <f t="shared" si="505"/>
        <v>SkillDescDetail410160304</v>
      </c>
      <c r="D1674" s="3">
        <v>410160304</v>
      </c>
      <c r="E1674" s="3">
        <v>4101603</v>
      </c>
      <c r="F1674" s="3">
        <v>4</v>
      </c>
      <c r="G1674" s="3" t="s">
        <v>332</v>
      </c>
      <c r="H1674" s="3"/>
      <c r="I1674" s="3" t="s">
        <v>333</v>
      </c>
      <c r="J1674" s="3"/>
      <c r="K1674" s="3" t="s">
        <v>334</v>
      </c>
      <c r="L1674" s="3"/>
      <c r="M1674" s="3"/>
      <c r="N1674" s="3"/>
      <c r="O1674" s="3"/>
      <c r="P1674" s="3"/>
      <c r="Q1674" s="3" t="s">
        <v>335</v>
      </c>
      <c r="R1674" s="3"/>
      <c r="S1674" s="3" t="str">
        <f>IF(H1674="","",$B$2&amp;G1674&amp;$B$2&amp;$B$1&amp;H1674)</f>
        <v/>
      </c>
      <c r="T1674" s="3" t="str">
        <f>IF(J1674="","",$B$2&amp;I1674&amp;$B$2&amp;$B$1&amp;J1674)</f>
        <v/>
      </c>
      <c r="U1674" s="3" t="str">
        <f>IF(L1674="","",$B$2&amp;K1674&amp;$B$2&amp;$B$1&amp;L1674)</f>
        <v/>
      </c>
      <c r="V1674" s="3" t="str">
        <f>IF(N1674="","",$B$2&amp;M1674&amp;$B$2&amp;$B$1&amp;N1674)</f>
        <v/>
      </c>
      <c r="W1674" s="3" t="str">
        <f>IF(P1674="","",$B$2&amp;O1674&amp;$B$2&amp;$B$1&amp;P1674)</f>
        <v/>
      </c>
      <c r="X1674" s="3" t="str">
        <f>IF(R1674="","",$B$2&amp;Q1674&amp;$B$2&amp;$B$1&amp;R1674)</f>
        <v/>
      </c>
      <c r="Y1674" s="3" t="str">
        <f t="shared" ref="Y1674:Y1737" si="525">IF(E1674="","",$A$3&amp;_xlfn.TEXTJOIN($C$1,1,S1674:X1674)&amp;$A$4)</f>
        <v>{}</v>
      </c>
      <c r="Z1674" s="11" t="s">
        <v>358</v>
      </c>
      <c r="AA1674" s="11" t="str">
        <f t="shared" si="517"/>
        <v>4级：放置在产业中时，产业收入提高&lt;c=A6EC41&gt;64&lt;/c&gt;倍，产业升级消耗减少&lt;c=A6EC41&gt;64&lt;/c&gt;倍</v>
      </c>
      <c r="AB1674" s="11"/>
      <c r="AC1674" s="11"/>
      <c r="AD1674" s="11">
        <v>4</v>
      </c>
      <c r="AE1674" s="11"/>
      <c r="AF1674" s="11" t="s">
        <v>345</v>
      </c>
      <c r="AG1674" s="11"/>
      <c r="AH1674" s="11"/>
      <c r="AI1674" s="11"/>
      <c r="AJ1674" s="11" t="s">
        <v>359</v>
      </c>
      <c r="AK1674" s="11" t="str">
        <f t="shared" si="524"/>
        <v>&lt;c=A6EC41&gt;</v>
      </c>
      <c r="AL1674" s="11">
        <v>64</v>
      </c>
      <c r="AM1674" s="11" t="s">
        <v>298</v>
      </c>
      <c r="AN1674" s="11" t="s">
        <v>360</v>
      </c>
      <c r="AO1674" s="11" t="s">
        <v>304</v>
      </c>
      <c r="AP1674" s="11">
        <v>64</v>
      </c>
      <c r="AQ1674" s="11" t="s">
        <v>298</v>
      </c>
      <c r="AR1674" s="11" t="s">
        <v>361</v>
      </c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 t="str">
        <f t="shared" ref="BP1674:BP1737" si="526">Z1674</f>
        <v>使产业收入提高，升级消耗减少</v>
      </c>
      <c r="BQ1674" s="11" t="str">
        <f t="shared" si="514"/>
        <v>4级：放置在产业中时，产业收入提高&lt;c=A6EC41&gt;64&lt;/c&gt;倍，产业升级消耗减少&lt;c=A6EC41&gt;64&lt;/c&gt;倍</v>
      </c>
      <c r="BR1674" s="1">
        <f t="shared" si="506"/>
        <v>3</v>
      </c>
      <c r="BS1674" s="1">
        <f t="shared" si="507"/>
        <v>304</v>
      </c>
      <c r="BT1674" s="1">
        <f>COUNTIF($BS$10:BS1674,601)</f>
        <v>35</v>
      </c>
      <c r="BU1674" s="1">
        <f t="shared" si="508"/>
        <v>1</v>
      </c>
    </row>
    <row r="1675" spans="2:73">
      <c r="B1675" s="1" t="str">
        <f t="shared" ref="B1675:B1738" si="527">$C$3&amp;LEFT($D1675,7)</f>
        <v>SkillDescBrief4101603</v>
      </c>
      <c r="C1675" s="1" t="str">
        <f t="shared" ref="C1675:C1738" si="528">$C$4&amp;$D1675</f>
        <v>SkillDescDetail410160305</v>
      </c>
      <c r="D1675" s="3">
        <v>410160305</v>
      </c>
      <c r="E1675" s="3">
        <v>4101603</v>
      </c>
      <c r="F1675" s="3">
        <v>5</v>
      </c>
      <c r="G1675" s="3" t="s">
        <v>332</v>
      </c>
      <c r="H1675" s="3"/>
      <c r="I1675" s="3" t="s">
        <v>333</v>
      </c>
      <c r="J1675" s="3"/>
      <c r="K1675" s="3" t="s">
        <v>334</v>
      </c>
      <c r="L1675" s="3"/>
      <c r="M1675" s="3"/>
      <c r="N1675" s="3"/>
      <c r="O1675" s="3"/>
      <c r="P1675" s="3"/>
      <c r="Q1675" s="3" t="s">
        <v>335</v>
      </c>
      <c r="R1675" s="3"/>
      <c r="S1675" s="3" t="str">
        <f>IF(H1675="","",$B$2&amp;G1675&amp;$B$2&amp;$B$1&amp;H1675)</f>
        <v/>
      </c>
      <c r="T1675" s="3" t="str">
        <f>IF(J1675="","",$B$2&amp;I1675&amp;$B$2&amp;$B$1&amp;J1675)</f>
        <v/>
      </c>
      <c r="U1675" s="3" t="str">
        <f>IF(L1675="","",$B$2&amp;K1675&amp;$B$2&amp;$B$1&amp;L1675)</f>
        <v/>
      </c>
      <c r="V1675" s="3" t="str">
        <f>IF(N1675="","",$B$2&amp;M1675&amp;$B$2&amp;$B$1&amp;N1675)</f>
        <v/>
      </c>
      <c r="W1675" s="3" t="str">
        <f>IF(P1675="","",$B$2&amp;O1675&amp;$B$2&amp;$B$1&amp;P1675)</f>
        <v/>
      </c>
      <c r="X1675" s="3" t="str">
        <f>IF(R1675="","",$B$2&amp;Q1675&amp;$B$2&amp;$B$1&amp;R1675)</f>
        <v/>
      </c>
      <c r="Y1675" s="3" t="str">
        <f t="shared" si="525"/>
        <v>{}</v>
      </c>
      <c r="Z1675" s="11" t="s">
        <v>358</v>
      </c>
      <c r="AA1675" s="11" t="str">
        <f t="shared" si="517"/>
        <v>5级：放置在产业中时，产业收入提高&lt;c=A6EC41&gt;128&lt;/c&gt;倍，产业升级消耗减少&lt;c=A6EC41&gt;128&lt;/c&gt;倍</v>
      </c>
      <c r="AB1675" s="11"/>
      <c r="AC1675" s="11"/>
      <c r="AD1675" s="11">
        <v>5</v>
      </c>
      <c r="AE1675" s="11"/>
      <c r="AF1675" s="11" t="s">
        <v>345</v>
      </c>
      <c r="AG1675" s="11"/>
      <c r="AH1675" s="11"/>
      <c r="AI1675" s="11"/>
      <c r="AJ1675" s="11" t="s">
        <v>359</v>
      </c>
      <c r="AK1675" s="11" t="str">
        <f t="shared" si="524"/>
        <v>&lt;c=A6EC41&gt;</v>
      </c>
      <c r="AL1675" s="11">
        <v>128</v>
      </c>
      <c r="AM1675" s="11" t="s">
        <v>298</v>
      </c>
      <c r="AN1675" s="11" t="s">
        <v>360</v>
      </c>
      <c r="AO1675" s="11" t="s">
        <v>304</v>
      </c>
      <c r="AP1675" s="11">
        <v>128</v>
      </c>
      <c r="AQ1675" s="11" t="s">
        <v>298</v>
      </c>
      <c r="AR1675" s="11" t="s">
        <v>361</v>
      </c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 t="str">
        <f t="shared" si="526"/>
        <v>使产业收入提高，升级消耗减少</v>
      </c>
      <c r="BQ1675" s="11" t="str">
        <f t="shared" si="514"/>
        <v>5级：放置在产业中时，产业收入提高&lt;c=A6EC41&gt;128&lt;/c&gt;倍，产业升级消耗减少&lt;c=A6EC41&gt;128&lt;/c&gt;倍</v>
      </c>
      <c r="BR1675" s="1">
        <f t="shared" ref="BR1675:BR1738" si="529">MOD(E1675,100)</f>
        <v>3</v>
      </c>
      <c r="BS1675" s="1">
        <f t="shared" ref="BS1675:BS1738" si="530">BR1675*100+F1675</f>
        <v>305</v>
      </c>
      <c r="BT1675" s="1">
        <f>COUNTIF($BS$10:BS1675,601)</f>
        <v>35</v>
      </c>
      <c r="BU1675" s="1">
        <f t="shared" ref="BU1675:BU1738" si="531">IF(MOD(BT1675,2)=0,0,1)</f>
        <v>1</v>
      </c>
    </row>
    <row r="1676" spans="2:73">
      <c r="B1676" s="1" t="str">
        <f t="shared" si="527"/>
        <v>SkillDescBrief// 战斗被动</v>
      </c>
      <c r="C1676" s="1" t="str">
        <f t="shared" si="528"/>
        <v>SkillDescDetail// 战斗被动1</v>
      </c>
      <c r="D1676" s="7" t="s">
        <v>337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 t="str">
        <f t="shared" si="525"/>
        <v/>
      </c>
      <c r="Z1676" s="10" t="s">
        <v>336</v>
      </c>
      <c r="AA1676" s="10" t="str">
        <f t="shared" si="517"/>
        <v/>
      </c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  <c r="BI1676" s="10"/>
      <c r="BJ1676" s="10"/>
      <c r="BK1676" s="10"/>
      <c r="BL1676" s="10"/>
      <c r="BM1676" s="10"/>
      <c r="BN1676" s="10"/>
      <c r="BO1676" s="10"/>
      <c r="BP1676" s="10" t="str">
        <f t="shared" si="526"/>
        <v/>
      </c>
      <c r="BQ1676" s="10" t="str">
        <f t="shared" si="514"/>
        <v/>
      </c>
      <c r="BR1676" s="1">
        <f t="shared" si="529"/>
        <v>0</v>
      </c>
      <c r="BS1676" s="1">
        <f t="shared" si="530"/>
        <v>0</v>
      </c>
      <c r="BT1676" s="1">
        <f>COUNTIF($BS$10:BS1676,601)</f>
        <v>35</v>
      </c>
      <c r="BU1676" s="1">
        <f t="shared" si="531"/>
        <v>1</v>
      </c>
    </row>
    <row r="1677" spans="2:73">
      <c r="B1677" s="1" t="str">
        <f t="shared" si="527"/>
        <v>SkillDescBrief4101604</v>
      </c>
      <c r="C1677" s="1" t="str">
        <f t="shared" si="528"/>
        <v>SkillDescDetail410160401</v>
      </c>
      <c r="D1677" s="3">
        <v>410160401</v>
      </c>
      <c r="E1677" s="3">
        <v>4101604</v>
      </c>
      <c r="F1677" s="3">
        <v>1</v>
      </c>
      <c r="G1677" s="3" t="s">
        <v>332</v>
      </c>
      <c r="H1677" s="3">
        <f ca="1">ROUND(_xlfn.XLOOKUP($F1677,$D$1:$D$5,$E$1:$E$5)*OFFSET(H1677,5-$F1677,0)/0.05,0)*0.05</f>
        <v>0.85</v>
      </c>
      <c r="I1677" s="3" t="s">
        <v>333</v>
      </c>
      <c r="J1677" s="3"/>
      <c r="K1677" s="3" t="s">
        <v>334</v>
      </c>
      <c r="L1677" s="3"/>
      <c r="M1677" s="3"/>
      <c r="N1677" s="3"/>
      <c r="O1677" s="3"/>
      <c r="P1677" s="3"/>
      <c r="Q1677" s="3" t="s">
        <v>335</v>
      </c>
      <c r="R1677" s="3"/>
      <c r="S1677" s="3" t="str">
        <f ca="1">IF(H1677="","",$B$2&amp;G1677&amp;$B$2&amp;$B$1&amp;H1677)</f>
        <v>"AtkPower":0.85</v>
      </c>
      <c r="T1677" s="3" t="str">
        <f>IF(J1677="","",$B$2&amp;I1677&amp;$B$2&amp;$B$1&amp;J1677)</f>
        <v/>
      </c>
      <c r="U1677" s="3" t="str">
        <f>IF(L1677="","",$B$2&amp;K1677&amp;$B$2&amp;$B$1&amp;L1677)</f>
        <v/>
      </c>
      <c r="V1677" s="3" t="str">
        <f>IF(N1677="","",$B$2&amp;M1677&amp;$B$2&amp;$B$1&amp;N1677)</f>
        <v/>
      </c>
      <c r="W1677" s="3" t="str">
        <f>IF(P1677="","",$B$2&amp;O1677&amp;$B$2&amp;$B$1&amp;P1677)</f>
        <v/>
      </c>
      <c r="X1677" s="3" t="str">
        <f>IF(R1677="","",$B$2&amp;Q1677&amp;$B$2&amp;$B$1&amp;R1677)</f>
        <v/>
      </c>
      <c r="Y1677" s="3" t="str">
        <f ca="1" t="shared" si="525"/>
        <v>{"AtkPower":0.85}</v>
      </c>
      <c r="Z1677" s="11" t="s">
        <v>794</v>
      </c>
      <c r="AA1677" s="11" t="str">
        <f ca="1" t="shared" si="517"/>
        <v>核心技能对中毒敌人额外造成&lt;q=attr_atk&gt;&lt;c=A6EC41&gt;85%&lt;/c&gt;伤害</v>
      </c>
      <c r="AB1677" s="11"/>
      <c r="AC1677" s="11"/>
      <c r="AD1677" s="11"/>
      <c r="AE1677" s="11"/>
      <c r="AF1677" s="11"/>
      <c r="AG1677" s="11"/>
      <c r="AH1677" s="11"/>
      <c r="AI1677" s="11"/>
      <c r="AJ1677" s="11" t="s">
        <v>795</v>
      </c>
      <c r="AK1677" s="11" t="str">
        <f t="shared" ref="AK1677:AK1681" si="532">$B$8&amp;$B$6</f>
        <v>&lt;q=attr_atk&gt;&lt;c=A6EC41&gt;</v>
      </c>
      <c r="AL1677" s="11" t="str">
        <f ca="1" t="shared" ref="AL1677:AL1681" si="533">ROUND($H1677*100,2)&amp;"%"</f>
        <v>85%</v>
      </c>
      <c r="AM1677" s="11" t="s">
        <v>298</v>
      </c>
      <c r="AN1677" s="11" t="s">
        <v>344</v>
      </c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 t="str">
        <f t="shared" si="526"/>
        <v>核心技能对中毒敌人造成额外伤害</v>
      </c>
      <c r="BQ1677" s="11" t="str">
        <f ca="1" t="shared" si="514"/>
        <v>核心技能对中毒敌人额外造成&lt;q=attr_atk&gt;&lt;c=A6EC41&gt;85%&lt;/c&gt;伤害</v>
      </c>
      <c r="BR1677" s="1">
        <f t="shared" si="529"/>
        <v>4</v>
      </c>
      <c r="BS1677" s="1">
        <f t="shared" si="530"/>
        <v>401</v>
      </c>
      <c r="BT1677" s="1">
        <f>COUNTIF($BS$10:BS1677,601)</f>
        <v>35</v>
      </c>
      <c r="BU1677" s="1">
        <f t="shared" si="531"/>
        <v>1</v>
      </c>
    </row>
    <row r="1678" spans="2:73">
      <c r="B1678" s="1" t="str">
        <f t="shared" si="527"/>
        <v>SkillDescBrief4101604</v>
      </c>
      <c r="C1678" s="1" t="str">
        <f t="shared" si="528"/>
        <v>SkillDescDetail410160402</v>
      </c>
      <c r="D1678" s="3">
        <v>410160402</v>
      </c>
      <c r="E1678" s="3">
        <v>4101604</v>
      </c>
      <c r="F1678" s="3">
        <v>2</v>
      </c>
      <c r="G1678" s="3" t="s">
        <v>332</v>
      </c>
      <c r="H1678" s="3">
        <f ca="1">ROUND(_xlfn.XLOOKUP($F1678,$D$1:$D$5,$E$1:$E$5)*OFFSET(H1678,5-$F1678,0)/0.05,0)*0.05</f>
        <v>0.9</v>
      </c>
      <c r="I1678" s="3" t="s">
        <v>333</v>
      </c>
      <c r="J1678" s="3"/>
      <c r="K1678" s="3" t="s">
        <v>334</v>
      </c>
      <c r="L1678" s="3"/>
      <c r="M1678" s="3"/>
      <c r="N1678" s="3"/>
      <c r="O1678" s="3"/>
      <c r="P1678" s="3"/>
      <c r="Q1678" s="3" t="s">
        <v>335</v>
      </c>
      <c r="R1678" s="3"/>
      <c r="S1678" s="3" t="str">
        <f ca="1">IF(H1678="","",$B$2&amp;G1678&amp;$B$2&amp;$B$1&amp;H1678)</f>
        <v>"AtkPower":0.9</v>
      </c>
      <c r="T1678" s="3" t="str">
        <f>IF(J1678="","",$B$2&amp;I1678&amp;$B$2&amp;$B$1&amp;J1678)</f>
        <v/>
      </c>
      <c r="U1678" s="3" t="str">
        <f>IF(L1678="","",$B$2&amp;K1678&amp;$B$2&amp;$B$1&amp;L1678)</f>
        <v/>
      </c>
      <c r="V1678" s="3" t="str">
        <f>IF(N1678="","",$B$2&amp;M1678&amp;$B$2&amp;$B$1&amp;N1678)</f>
        <v/>
      </c>
      <c r="W1678" s="3" t="str">
        <f>IF(P1678="","",$B$2&amp;O1678&amp;$B$2&amp;$B$1&amp;P1678)</f>
        <v/>
      </c>
      <c r="X1678" s="3" t="str">
        <f>IF(R1678="","",$B$2&amp;Q1678&amp;$B$2&amp;$B$1&amp;R1678)</f>
        <v/>
      </c>
      <c r="Y1678" s="3" t="str">
        <f ca="1" t="shared" si="525"/>
        <v>{"AtkPower":0.9}</v>
      </c>
      <c r="Z1678" s="11" t="s">
        <v>794</v>
      </c>
      <c r="AA1678" s="11" t="str">
        <f ca="1" t="shared" si="517"/>
        <v>2级：造成的伤害提升至&lt;q=attr_atk&gt;&lt;c=A6EC41&gt;90%&lt;/c&gt;</v>
      </c>
      <c r="AB1678" s="11"/>
      <c r="AC1678" s="11"/>
      <c r="AD1678" s="11">
        <v>2</v>
      </c>
      <c r="AE1678" s="11"/>
      <c r="AF1678" s="11" t="s">
        <v>345</v>
      </c>
      <c r="AG1678" s="11"/>
      <c r="AH1678" s="11"/>
      <c r="AI1678" s="11"/>
      <c r="AJ1678" s="11" t="s">
        <v>446</v>
      </c>
      <c r="AK1678" s="11" t="str">
        <f t="shared" si="532"/>
        <v>&lt;q=attr_atk&gt;&lt;c=A6EC41&gt;</v>
      </c>
      <c r="AL1678" s="11" t="str">
        <f ca="1" t="shared" si="533"/>
        <v>90%</v>
      </c>
      <c r="AM1678" s="11" t="s">
        <v>298</v>
      </c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 t="str">
        <f t="shared" si="526"/>
        <v>核心技能对中毒敌人造成额外伤害</v>
      </c>
      <c r="BQ1678" s="11" t="str">
        <f ca="1" t="shared" si="514"/>
        <v>2级：造成的伤害提升至&lt;q=attr_atk&gt;&lt;c=A6EC41&gt;90%&lt;/c&gt;</v>
      </c>
      <c r="BR1678" s="1">
        <f t="shared" si="529"/>
        <v>4</v>
      </c>
      <c r="BS1678" s="1">
        <f t="shared" si="530"/>
        <v>402</v>
      </c>
      <c r="BT1678" s="1">
        <f>COUNTIF($BS$10:BS1678,601)</f>
        <v>35</v>
      </c>
      <c r="BU1678" s="1">
        <f t="shared" si="531"/>
        <v>1</v>
      </c>
    </row>
    <row r="1679" spans="2:73">
      <c r="B1679" s="1" t="str">
        <f t="shared" si="527"/>
        <v>SkillDescBrief4101604</v>
      </c>
      <c r="C1679" s="1" t="str">
        <f t="shared" si="528"/>
        <v>SkillDescDetail410160403</v>
      </c>
      <c r="D1679" s="3">
        <v>410160403</v>
      </c>
      <c r="E1679" s="3">
        <v>4101604</v>
      </c>
      <c r="F1679" s="3">
        <v>3</v>
      </c>
      <c r="G1679" s="3" t="s">
        <v>332</v>
      </c>
      <c r="H1679" s="3">
        <f ca="1">ROUND(_xlfn.XLOOKUP($F1679,$D$1:$D$5,$E$1:$E$5)*OFFSET(H1679,5-$F1679,0)/0.05,0)*0.05</f>
        <v>0.95</v>
      </c>
      <c r="I1679" s="3" t="s">
        <v>333</v>
      </c>
      <c r="J1679" s="3"/>
      <c r="K1679" s="3" t="s">
        <v>334</v>
      </c>
      <c r="L1679" s="3"/>
      <c r="M1679" s="3"/>
      <c r="N1679" s="3"/>
      <c r="O1679" s="3"/>
      <c r="P1679" s="3"/>
      <c r="Q1679" s="3" t="s">
        <v>335</v>
      </c>
      <c r="R1679" s="3"/>
      <c r="S1679" s="3" t="str">
        <f ca="1">IF(H1679="","",$B$2&amp;G1679&amp;$B$2&amp;$B$1&amp;H1679)</f>
        <v>"AtkPower":0.95</v>
      </c>
      <c r="T1679" s="3" t="str">
        <f>IF(J1679="","",$B$2&amp;I1679&amp;$B$2&amp;$B$1&amp;J1679)</f>
        <v/>
      </c>
      <c r="U1679" s="3" t="str">
        <f>IF(L1679="","",$B$2&amp;K1679&amp;$B$2&amp;$B$1&amp;L1679)</f>
        <v/>
      </c>
      <c r="V1679" s="3" t="str">
        <f>IF(N1679="","",$B$2&amp;M1679&amp;$B$2&amp;$B$1&amp;N1679)</f>
        <v/>
      </c>
      <c r="W1679" s="3" t="str">
        <f>IF(P1679="","",$B$2&amp;O1679&amp;$B$2&amp;$B$1&amp;P1679)</f>
        <v/>
      </c>
      <c r="X1679" s="3" t="str">
        <f>IF(R1679="","",$B$2&amp;Q1679&amp;$B$2&amp;$B$1&amp;R1679)</f>
        <v/>
      </c>
      <c r="Y1679" s="3" t="str">
        <f ca="1" t="shared" si="525"/>
        <v>{"AtkPower":0.95}</v>
      </c>
      <c r="Z1679" s="11" t="s">
        <v>794</v>
      </c>
      <c r="AA1679" s="11" t="str">
        <f ca="1" t="shared" si="517"/>
        <v>3级：造成的伤害提升至&lt;q=attr_atk&gt;&lt;c=A6EC41&gt;95%&lt;/c&gt;</v>
      </c>
      <c r="AB1679" s="11"/>
      <c r="AC1679" s="11"/>
      <c r="AD1679" s="11">
        <v>3</v>
      </c>
      <c r="AE1679" s="11"/>
      <c r="AF1679" s="11" t="s">
        <v>345</v>
      </c>
      <c r="AG1679" s="11"/>
      <c r="AH1679" s="11"/>
      <c r="AI1679" s="11"/>
      <c r="AJ1679" s="11" t="s">
        <v>446</v>
      </c>
      <c r="AK1679" s="11" t="str">
        <f t="shared" si="532"/>
        <v>&lt;q=attr_atk&gt;&lt;c=A6EC41&gt;</v>
      </c>
      <c r="AL1679" s="11" t="str">
        <f ca="1" t="shared" si="533"/>
        <v>95%</v>
      </c>
      <c r="AM1679" s="11" t="s">
        <v>298</v>
      </c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 t="str">
        <f t="shared" si="526"/>
        <v>核心技能对中毒敌人造成额外伤害</v>
      </c>
      <c r="BQ1679" s="11" t="str">
        <f ca="1" t="shared" si="514"/>
        <v>3级：造成的伤害提升至&lt;q=attr_atk&gt;&lt;c=A6EC41&gt;95%&lt;/c&gt;</v>
      </c>
      <c r="BR1679" s="1">
        <f t="shared" si="529"/>
        <v>4</v>
      </c>
      <c r="BS1679" s="1">
        <f t="shared" si="530"/>
        <v>403</v>
      </c>
      <c r="BT1679" s="1">
        <f>COUNTIF($BS$10:BS1679,601)</f>
        <v>35</v>
      </c>
      <c r="BU1679" s="1">
        <f t="shared" si="531"/>
        <v>1</v>
      </c>
    </row>
    <row r="1680" spans="2:73">
      <c r="B1680" s="1" t="str">
        <f t="shared" si="527"/>
        <v>SkillDescBrief4101604</v>
      </c>
      <c r="C1680" s="1" t="str">
        <f t="shared" si="528"/>
        <v>SkillDescDetail410160404</v>
      </c>
      <c r="D1680" s="3">
        <v>410160404</v>
      </c>
      <c r="E1680" s="3">
        <v>4101604</v>
      </c>
      <c r="F1680" s="3">
        <v>4</v>
      </c>
      <c r="G1680" s="3" t="s">
        <v>332</v>
      </c>
      <c r="H1680" s="3">
        <f ca="1">ROUND(_xlfn.XLOOKUP($F1680,$D$1:$D$5,$E$1:$E$5)*OFFSET(H1680,5-$F1680,0)/0.05,0)*0.05</f>
        <v>1.1</v>
      </c>
      <c r="I1680" s="3" t="s">
        <v>333</v>
      </c>
      <c r="J1680" s="3"/>
      <c r="K1680" s="3" t="s">
        <v>334</v>
      </c>
      <c r="L1680" s="3"/>
      <c r="M1680" s="3"/>
      <c r="N1680" s="3"/>
      <c r="O1680" s="3"/>
      <c r="P1680" s="3"/>
      <c r="Q1680" s="3" t="s">
        <v>335</v>
      </c>
      <c r="R1680" s="3"/>
      <c r="S1680" s="3" t="str">
        <f ca="1">IF(H1680="","",$B$2&amp;G1680&amp;$B$2&amp;$B$1&amp;H1680)</f>
        <v>"AtkPower":1.1</v>
      </c>
      <c r="T1680" s="3" t="str">
        <f>IF(J1680="","",$B$2&amp;I1680&amp;$B$2&amp;$B$1&amp;J1680)</f>
        <v/>
      </c>
      <c r="U1680" s="3" t="str">
        <f>IF(L1680="","",$B$2&amp;K1680&amp;$B$2&amp;$B$1&amp;L1680)</f>
        <v/>
      </c>
      <c r="V1680" s="3" t="str">
        <f>IF(N1680="","",$B$2&amp;M1680&amp;$B$2&amp;$B$1&amp;N1680)</f>
        <v/>
      </c>
      <c r="W1680" s="3" t="str">
        <f>IF(P1680="","",$B$2&amp;O1680&amp;$B$2&amp;$B$1&amp;P1680)</f>
        <v/>
      </c>
      <c r="X1680" s="3" t="str">
        <f>IF(R1680="","",$B$2&amp;Q1680&amp;$B$2&amp;$B$1&amp;R1680)</f>
        <v/>
      </c>
      <c r="Y1680" s="3" t="str">
        <f ca="1" t="shared" si="525"/>
        <v>{"AtkPower":1.1}</v>
      </c>
      <c r="Z1680" s="11" t="s">
        <v>794</v>
      </c>
      <c r="AA1680" s="11" t="str">
        <f ca="1" t="shared" si="517"/>
        <v>4级：造成的伤害提升至&lt;q=attr_atk&gt;&lt;c=A6EC41&gt;110%&lt;/c&gt;</v>
      </c>
      <c r="AB1680" s="11"/>
      <c r="AC1680" s="11"/>
      <c r="AD1680" s="11">
        <v>4</v>
      </c>
      <c r="AE1680" s="11"/>
      <c r="AF1680" s="11" t="s">
        <v>345</v>
      </c>
      <c r="AG1680" s="11"/>
      <c r="AH1680" s="11"/>
      <c r="AI1680" s="11"/>
      <c r="AJ1680" s="11" t="s">
        <v>446</v>
      </c>
      <c r="AK1680" s="11" t="str">
        <f t="shared" si="532"/>
        <v>&lt;q=attr_atk&gt;&lt;c=A6EC41&gt;</v>
      </c>
      <c r="AL1680" s="11" t="str">
        <f ca="1" t="shared" si="533"/>
        <v>110%</v>
      </c>
      <c r="AM1680" s="11" t="s">
        <v>298</v>
      </c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 t="str">
        <f t="shared" si="526"/>
        <v>核心技能对中毒敌人造成额外伤害</v>
      </c>
      <c r="BQ1680" s="11" t="str">
        <f ca="1" t="shared" si="514"/>
        <v>4级：造成的伤害提升至&lt;q=attr_atk&gt;&lt;c=A6EC41&gt;110%&lt;/c&gt;</v>
      </c>
      <c r="BR1680" s="1">
        <f t="shared" si="529"/>
        <v>4</v>
      </c>
      <c r="BS1680" s="1">
        <f t="shared" si="530"/>
        <v>404</v>
      </c>
      <c r="BT1680" s="1">
        <f>COUNTIF($BS$10:BS1680,601)</f>
        <v>35</v>
      </c>
      <c r="BU1680" s="1">
        <f t="shared" si="531"/>
        <v>1</v>
      </c>
    </row>
    <row r="1681" spans="2:73">
      <c r="B1681" s="1" t="str">
        <f t="shared" si="527"/>
        <v>SkillDescBrief4101604</v>
      </c>
      <c r="C1681" s="1" t="str">
        <f t="shared" si="528"/>
        <v>SkillDescDetail410160405</v>
      </c>
      <c r="D1681" s="3">
        <v>410160405</v>
      </c>
      <c r="E1681" s="3">
        <v>4101604</v>
      </c>
      <c r="F1681" s="3">
        <v>5</v>
      </c>
      <c r="G1681" s="3" t="s">
        <v>332</v>
      </c>
      <c r="H1681" s="3">
        <v>1.2</v>
      </c>
      <c r="I1681" s="3" t="s">
        <v>333</v>
      </c>
      <c r="J1681" s="3"/>
      <c r="K1681" s="3" t="s">
        <v>334</v>
      </c>
      <c r="L1681" s="3"/>
      <c r="M1681" s="3"/>
      <c r="N1681" s="3"/>
      <c r="O1681" s="3"/>
      <c r="P1681" s="3"/>
      <c r="Q1681" s="3" t="s">
        <v>335</v>
      </c>
      <c r="R1681" s="3"/>
      <c r="S1681" s="3" t="str">
        <f>IF(H1681="","",$B$2&amp;G1681&amp;$B$2&amp;$B$1&amp;H1681)</f>
        <v>"AtkPower":1.2</v>
      </c>
      <c r="T1681" s="3" t="str">
        <f>IF(J1681="","",$B$2&amp;I1681&amp;$B$2&amp;$B$1&amp;J1681)</f>
        <v/>
      </c>
      <c r="U1681" s="3" t="str">
        <f>IF(L1681="","",$B$2&amp;K1681&amp;$B$2&amp;$B$1&amp;L1681)</f>
        <v/>
      </c>
      <c r="V1681" s="3" t="str">
        <f>IF(N1681="","",$B$2&amp;M1681&amp;$B$2&amp;$B$1&amp;N1681)</f>
        <v/>
      </c>
      <c r="W1681" s="3" t="str">
        <f>IF(P1681="","",$B$2&amp;O1681&amp;$B$2&amp;$B$1&amp;P1681)</f>
        <v/>
      </c>
      <c r="X1681" s="3" t="str">
        <f>IF(R1681="","",$B$2&amp;Q1681&amp;$B$2&amp;$B$1&amp;R1681)</f>
        <v/>
      </c>
      <c r="Y1681" s="3" t="str">
        <f t="shared" si="525"/>
        <v>{"AtkPower":1.2}</v>
      </c>
      <c r="Z1681" s="11" t="s">
        <v>794</v>
      </c>
      <c r="AA1681" s="11" t="str">
        <f t="shared" si="517"/>
        <v>5级：造成的伤害提升至&lt;q=attr_atk&gt;&lt;c=A6EC41&gt;120%&lt;/c&gt;</v>
      </c>
      <c r="AB1681" s="11"/>
      <c r="AC1681" s="11"/>
      <c r="AD1681" s="11">
        <v>5</v>
      </c>
      <c r="AE1681" s="11"/>
      <c r="AF1681" s="11" t="s">
        <v>345</v>
      </c>
      <c r="AG1681" s="11"/>
      <c r="AH1681" s="11"/>
      <c r="AI1681" s="11"/>
      <c r="AJ1681" s="11" t="s">
        <v>446</v>
      </c>
      <c r="AK1681" s="11" t="str">
        <f t="shared" si="532"/>
        <v>&lt;q=attr_atk&gt;&lt;c=A6EC41&gt;</v>
      </c>
      <c r="AL1681" s="11" t="str">
        <f t="shared" si="533"/>
        <v>120%</v>
      </c>
      <c r="AM1681" s="11" t="s">
        <v>298</v>
      </c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 t="str">
        <f t="shared" si="526"/>
        <v>核心技能对中毒敌人造成额外伤害</v>
      </c>
      <c r="BQ1681" s="11" t="str">
        <f t="shared" si="514"/>
        <v>5级：造成的伤害提升至&lt;q=attr_atk&gt;&lt;c=A6EC41&gt;120%&lt;/c&gt;</v>
      </c>
      <c r="BR1681" s="1">
        <f t="shared" si="529"/>
        <v>4</v>
      </c>
      <c r="BS1681" s="1">
        <f t="shared" si="530"/>
        <v>405</v>
      </c>
      <c r="BT1681" s="1">
        <f>COUNTIF($BS$10:BS1681,601)</f>
        <v>35</v>
      </c>
      <c r="BU1681" s="1">
        <f t="shared" si="531"/>
        <v>1</v>
      </c>
    </row>
    <row r="1682" spans="2:73">
      <c r="B1682" s="1" t="str">
        <f t="shared" si="527"/>
        <v>SkillDescBrief// 战斗被动</v>
      </c>
      <c r="C1682" s="1" t="str">
        <f t="shared" si="528"/>
        <v>SkillDescDetail// 战斗被动2</v>
      </c>
      <c r="D1682" s="7" t="s">
        <v>338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 t="str">
        <f t="shared" si="525"/>
        <v/>
      </c>
      <c r="Z1682" s="10" t="s">
        <v>336</v>
      </c>
      <c r="AA1682" s="10" t="str">
        <f t="shared" si="517"/>
        <v/>
      </c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  <c r="BI1682" s="10"/>
      <c r="BJ1682" s="10"/>
      <c r="BK1682" s="10"/>
      <c r="BL1682" s="10"/>
      <c r="BM1682" s="10"/>
      <c r="BN1682" s="10"/>
      <c r="BO1682" s="10"/>
      <c r="BP1682" s="10" t="str">
        <f t="shared" si="526"/>
        <v/>
      </c>
      <c r="BQ1682" s="10" t="str">
        <f t="shared" si="514"/>
        <v/>
      </c>
      <c r="BR1682" s="1">
        <f t="shared" si="529"/>
        <v>0</v>
      </c>
      <c r="BS1682" s="1">
        <f t="shared" si="530"/>
        <v>0</v>
      </c>
      <c r="BT1682" s="1">
        <f>COUNTIF($BS$10:BS1682,601)</f>
        <v>35</v>
      </c>
      <c r="BU1682" s="1">
        <f t="shared" si="531"/>
        <v>1</v>
      </c>
    </row>
    <row r="1683" spans="2:73">
      <c r="B1683" s="1" t="str">
        <f t="shared" si="527"/>
        <v>SkillDescBrief4101605</v>
      </c>
      <c r="C1683" s="1" t="str">
        <f t="shared" si="528"/>
        <v>SkillDescDetail410160501</v>
      </c>
      <c r="D1683" s="3">
        <v>410160501</v>
      </c>
      <c r="E1683" s="3">
        <v>4101605</v>
      </c>
      <c r="F1683" s="3">
        <v>1</v>
      </c>
      <c r="G1683" s="3" t="s">
        <v>332</v>
      </c>
      <c r="H1683" s="3"/>
      <c r="I1683" s="3" t="s">
        <v>333</v>
      </c>
      <c r="J1683" s="3"/>
      <c r="K1683" s="3" t="s">
        <v>334</v>
      </c>
      <c r="L1683" s="3"/>
      <c r="M1683" s="3"/>
      <c r="N1683" s="3"/>
      <c r="O1683" s="3"/>
      <c r="P1683" s="3"/>
      <c r="Q1683" s="3" t="s">
        <v>335</v>
      </c>
      <c r="R1683" s="3"/>
      <c r="S1683" s="3" t="str">
        <f>IF(H1683="","",$B$2&amp;G1683&amp;$B$2&amp;$B$1&amp;H1683)</f>
        <v/>
      </c>
      <c r="T1683" s="3" t="str">
        <f>IF(J1683="","",$B$2&amp;I1683&amp;$B$2&amp;$B$1&amp;J1683)</f>
        <v/>
      </c>
      <c r="U1683" s="3" t="str">
        <f>IF(L1683="","",$B$2&amp;K1683&amp;$B$2&amp;$B$1&amp;L1683)</f>
        <v/>
      </c>
      <c r="V1683" s="3" t="str">
        <f>IF(N1683="","",$B$2&amp;M1683&amp;$B$2&amp;$B$1&amp;N1683)</f>
        <v/>
      </c>
      <c r="W1683" s="3" t="str">
        <f>IF(P1683="","",$B$2&amp;O1683&amp;$B$2&amp;$B$1&amp;P1683)</f>
        <v/>
      </c>
      <c r="X1683" s="3" t="str">
        <f>IF(R1683="","",$B$2&amp;Q1683&amp;$B$2&amp;$B$1&amp;R1683)</f>
        <v/>
      </c>
      <c r="Y1683" s="3" t="str">
        <f t="shared" si="525"/>
        <v>{}</v>
      </c>
      <c r="Z1683" s="11" t="s">
        <v>336</v>
      </c>
      <c r="AA1683" s="11" t="str">
        <f t="shared" si="517"/>
        <v/>
      </c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 t="str">
        <f t="shared" si="526"/>
        <v/>
      </c>
      <c r="BQ1683" s="11" t="str">
        <f t="shared" si="514"/>
        <v/>
      </c>
      <c r="BR1683" s="1">
        <f t="shared" si="529"/>
        <v>5</v>
      </c>
      <c r="BS1683" s="1">
        <f t="shared" si="530"/>
        <v>501</v>
      </c>
      <c r="BT1683" s="1">
        <f>COUNTIF($BS$10:BS1683,601)</f>
        <v>35</v>
      </c>
      <c r="BU1683" s="1">
        <f t="shared" si="531"/>
        <v>1</v>
      </c>
    </row>
    <row r="1684" spans="2:73">
      <c r="B1684" s="1" t="str">
        <f t="shared" si="527"/>
        <v>SkillDescBrief4101605</v>
      </c>
      <c r="C1684" s="1" t="str">
        <f t="shared" si="528"/>
        <v>SkillDescDetail410160502</v>
      </c>
      <c r="D1684" s="3">
        <v>410160502</v>
      </c>
      <c r="E1684" s="3">
        <v>4101605</v>
      </c>
      <c r="F1684" s="3">
        <v>2</v>
      </c>
      <c r="G1684" s="3" t="s">
        <v>332</v>
      </c>
      <c r="H1684" s="3"/>
      <c r="I1684" s="3" t="s">
        <v>333</v>
      </c>
      <c r="J1684" s="3"/>
      <c r="K1684" s="3" t="s">
        <v>334</v>
      </c>
      <c r="L1684" s="3"/>
      <c r="M1684" s="3"/>
      <c r="N1684" s="3"/>
      <c r="O1684" s="3"/>
      <c r="P1684" s="3"/>
      <c r="Q1684" s="3" t="s">
        <v>335</v>
      </c>
      <c r="R1684" s="3"/>
      <c r="S1684" s="3" t="str">
        <f>IF(H1684="","",$B$2&amp;G1684&amp;$B$2&amp;$B$1&amp;H1684)</f>
        <v/>
      </c>
      <c r="T1684" s="3" t="str">
        <f>IF(J1684="","",$B$2&amp;I1684&amp;$B$2&amp;$B$1&amp;J1684)</f>
        <v/>
      </c>
      <c r="U1684" s="3" t="str">
        <f>IF(L1684="","",$B$2&amp;K1684&amp;$B$2&amp;$B$1&amp;L1684)</f>
        <v/>
      </c>
      <c r="V1684" s="3" t="str">
        <f>IF(N1684="","",$B$2&amp;M1684&amp;$B$2&amp;$B$1&amp;N1684)</f>
        <v/>
      </c>
      <c r="W1684" s="3" t="str">
        <f>IF(P1684="","",$B$2&amp;O1684&amp;$B$2&amp;$B$1&amp;P1684)</f>
        <v/>
      </c>
      <c r="X1684" s="3" t="str">
        <f>IF(R1684="","",$B$2&amp;Q1684&amp;$B$2&amp;$B$1&amp;R1684)</f>
        <v/>
      </c>
      <c r="Y1684" s="3" t="str">
        <f t="shared" si="525"/>
        <v>{}</v>
      </c>
      <c r="Z1684" s="11" t="s">
        <v>336</v>
      </c>
      <c r="AA1684" s="11" t="str">
        <f t="shared" si="517"/>
        <v/>
      </c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 t="str">
        <f t="shared" si="526"/>
        <v/>
      </c>
      <c r="BQ1684" s="11" t="str">
        <f t="shared" si="514"/>
        <v/>
      </c>
      <c r="BR1684" s="1">
        <f t="shared" si="529"/>
        <v>5</v>
      </c>
      <c r="BS1684" s="1">
        <f t="shared" si="530"/>
        <v>502</v>
      </c>
      <c r="BT1684" s="1">
        <f>COUNTIF($BS$10:BS1684,601)</f>
        <v>35</v>
      </c>
      <c r="BU1684" s="1">
        <f t="shared" si="531"/>
        <v>1</v>
      </c>
    </row>
    <row r="1685" spans="2:73">
      <c r="B1685" s="1" t="str">
        <f t="shared" si="527"/>
        <v>SkillDescBrief4101605</v>
      </c>
      <c r="C1685" s="1" t="str">
        <f t="shared" si="528"/>
        <v>SkillDescDetail410160503</v>
      </c>
      <c r="D1685" s="3">
        <v>410160503</v>
      </c>
      <c r="E1685" s="3">
        <v>4101605</v>
      </c>
      <c r="F1685" s="3">
        <v>3</v>
      </c>
      <c r="G1685" s="3" t="s">
        <v>332</v>
      </c>
      <c r="H1685" s="3"/>
      <c r="I1685" s="3" t="s">
        <v>333</v>
      </c>
      <c r="J1685" s="3"/>
      <c r="K1685" s="3" t="s">
        <v>334</v>
      </c>
      <c r="L1685" s="3"/>
      <c r="M1685" s="3"/>
      <c r="N1685" s="3"/>
      <c r="O1685" s="3"/>
      <c r="P1685" s="3"/>
      <c r="Q1685" s="3" t="s">
        <v>335</v>
      </c>
      <c r="R1685" s="3"/>
      <c r="S1685" s="3" t="str">
        <f>IF(H1685="","",$B$2&amp;G1685&amp;$B$2&amp;$B$1&amp;H1685)</f>
        <v/>
      </c>
      <c r="T1685" s="3" t="str">
        <f>IF(J1685="","",$B$2&amp;I1685&amp;$B$2&amp;$B$1&amp;J1685)</f>
        <v/>
      </c>
      <c r="U1685" s="3" t="str">
        <f>IF(L1685="","",$B$2&amp;K1685&amp;$B$2&amp;$B$1&amp;L1685)</f>
        <v/>
      </c>
      <c r="V1685" s="3" t="str">
        <f>IF(N1685="","",$B$2&amp;M1685&amp;$B$2&amp;$B$1&amp;N1685)</f>
        <v/>
      </c>
      <c r="W1685" s="3" t="str">
        <f>IF(P1685="","",$B$2&amp;O1685&amp;$B$2&amp;$B$1&amp;P1685)</f>
        <v/>
      </c>
      <c r="X1685" s="3" t="str">
        <f>IF(R1685="","",$B$2&amp;Q1685&amp;$B$2&amp;$B$1&amp;R1685)</f>
        <v/>
      </c>
      <c r="Y1685" s="3" t="str">
        <f t="shared" si="525"/>
        <v>{}</v>
      </c>
      <c r="Z1685" s="11" t="s">
        <v>336</v>
      </c>
      <c r="AA1685" s="11" t="str">
        <f t="shared" si="517"/>
        <v/>
      </c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 t="str">
        <f t="shared" si="526"/>
        <v/>
      </c>
      <c r="BQ1685" s="11" t="str">
        <f t="shared" si="514"/>
        <v/>
      </c>
      <c r="BR1685" s="1">
        <f t="shared" si="529"/>
        <v>5</v>
      </c>
      <c r="BS1685" s="1">
        <f t="shared" si="530"/>
        <v>503</v>
      </c>
      <c r="BT1685" s="1">
        <f>COUNTIF($BS$10:BS1685,601)</f>
        <v>35</v>
      </c>
      <c r="BU1685" s="1">
        <f t="shared" si="531"/>
        <v>1</v>
      </c>
    </row>
    <row r="1686" spans="2:73">
      <c r="B1686" s="1" t="str">
        <f t="shared" si="527"/>
        <v>SkillDescBrief4101605</v>
      </c>
      <c r="C1686" s="1" t="str">
        <f t="shared" si="528"/>
        <v>SkillDescDetail410160504</v>
      </c>
      <c r="D1686" s="3">
        <v>410160504</v>
      </c>
      <c r="E1686" s="3">
        <v>4101605</v>
      </c>
      <c r="F1686" s="3">
        <v>4</v>
      </c>
      <c r="G1686" s="3" t="s">
        <v>332</v>
      </c>
      <c r="H1686" s="3"/>
      <c r="I1686" s="3" t="s">
        <v>333</v>
      </c>
      <c r="J1686" s="3"/>
      <c r="K1686" s="3" t="s">
        <v>334</v>
      </c>
      <c r="L1686" s="3"/>
      <c r="M1686" s="3"/>
      <c r="N1686" s="3"/>
      <c r="O1686" s="3"/>
      <c r="P1686" s="3"/>
      <c r="Q1686" s="3" t="s">
        <v>335</v>
      </c>
      <c r="R1686" s="3"/>
      <c r="S1686" s="3" t="str">
        <f>IF(H1686="","",$B$2&amp;G1686&amp;$B$2&amp;$B$1&amp;H1686)</f>
        <v/>
      </c>
      <c r="T1686" s="3" t="str">
        <f>IF(J1686="","",$B$2&amp;I1686&amp;$B$2&amp;$B$1&amp;J1686)</f>
        <v/>
      </c>
      <c r="U1686" s="3" t="str">
        <f>IF(L1686="","",$B$2&amp;K1686&amp;$B$2&amp;$B$1&amp;L1686)</f>
        <v/>
      </c>
      <c r="V1686" s="3" t="str">
        <f>IF(N1686="","",$B$2&amp;M1686&amp;$B$2&amp;$B$1&amp;N1686)</f>
        <v/>
      </c>
      <c r="W1686" s="3" t="str">
        <f>IF(P1686="","",$B$2&amp;O1686&amp;$B$2&amp;$B$1&amp;P1686)</f>
        <v/>
      </c>
      <c r="X1686" s="3" t="str">
        <f>IF(R1686="","",$B$2&amp;Q1686&amp;$B$2&amp;$B$1&amp;R1686)</f>
        <v/>
      </c>
      <c r="Y1686" s="3" t="str">
        <f t="shared" si="525"/>
        <v>{}</v>
      </c>
      <c r="Z1686" s="11" t="s">
        <v>336</v>
      </c>
      <c r="AA1686" s="11" t="str">
        <f t="shared" si="517"/>
        <v/>
      </c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 t="str">
        <f t="shared" si="526"/>
        <v/>
      </c>
      <c r="BQ1686" s="11" t="str">
        <f t="shared" si="514"/>
        <v/>
      </c>
      <c r="BR1686" s="1">
        <f t="shared" si="529"/>
        <v>5</v>
      </c>
      <c r="BS1686" s="1">
        <f t="shared" si="530"/>
        <v>504</v>
      </c>
      <c r="BT1686" s="1">
        <f>COUNTIF($BS$10:BS1686,601)</f>
        <v>35</v>
      </c>
      <c r="BU1686" s="1">
        <f t="shared" si="531"/>
        <v>1</v>
      </c>
    </row>
    <row r="1687" spans="2:73">
      <c r="B1687" s="1" t="str">
        <f t="shared" si="527"/>
        <v>SkillDescBrief4101605</v>
      </c>
      <c r="C1687" s="1" t="str">
        <f t="shared" si="528"/>
        <v>SkillDescDetail410160505</v>
      </c>
      <c r="D1687" s="3">
        <v>410160505</v>
      </c>
      <c r="E1687" s="3">
        <v>4101605</v>
      </c>
      <c r="F1687" s="3">
        <v>5</v>
      </c>
      <c r="G1687" s="3" t="s">
        <v>332</v>
      </c>
      <c r="H1687" s="3"/>
      <c r="I1687" s="3" t="s">
        <v>333</v>
      </c>
      <c r="J1687" s="3"/>
      <c r="K1687" s="3" t="s">
        <v>334</v>
      </c>
      <c r="L1687" s="3"/>
      <c r="M1687" s="3"/>
      <c r="N1687" s="3"/>
      <c r="O1687" s="3"/>
      <c r="P1687" s="3"/>
      <c r="Q1687" s="3" t="s">
        <v>335</v>
      </c>
      <c r="R1687" s="3"/>
      <c r="S1687" s="3" t="str">
        <f>IF(H1687="","",$B$2&amp;G1687&amp;$B$2&amp;$B$1&amp;H1687)</f>
        <v/>
      </c>
      <c r="T1687" s="3" t="str">
        <f>IF(J1687="","",$B$2&amp;I1687&amp;$B$2&amp;$B$1&amp;J1687)</f>
        <v/>
      </c>
      <c r="U1687" s="3" t="str">
        <f>IF(L1687="","",$B$2&amp;K1687&amp;$B$2&amp;$B$1&amp;L1687)</f>
        <v/>
      </c>
      <c r="V1687" s="3" t="str">
        <f>IF(N1687="","",$B$2&amp;M1687&amp;$B$2&amp;$B$1&amp;N1687)</f>
        <v/>
      </c>
      <c r="W1687" s="3" t="str">
        <f>IF(P1687="","",$B$2&amp;O1687&amp;$B$2&amp;$B$1&amp;P1687)</f>
        <v/>
      </c>
      <c r="X1687" s="3" t="str">
        <f>IF(R1687="","",$B$2&amp;Q1687&amp;$B$2&amp;$B$1&amp;R1687)</f>
        <v/>
      </c>
      <c r="Y1687" s="3" t="str">
        <f t="shared" si="525"/>
        <v>{}</v>
      </c>
      <c r="Z1687" s="11" t="s">
        <v>336</v>
      </c>
      <c r="AA1687" s="11" t="str">
        <f t="shared" si="517"/>
        <v/>
      </c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 t="str">
        <f t="shared" si="526"/>
        <v/>
      </c>
      <c r="BQ1687" s="11" t="str">
        <f t="shared" si="514"/>
        <v/>
      </c>
      <c r="BR1687" s="1">
        <f t="shared" si="529"/>
        <v>5</v>
      </c>
      <c r="BS1687" s="1">
        <f t="shared" si="530"/>
        <v>505</v>
      </c>
      <c r="BT1687" s="1">
        <f>COUNTIF($BS$10:BS1687,601)</f>
        <v>35</v>
      </c>
      <c r="BU1687" s="1">
        <f t="shared" si="531"/>
        <v>1</v>
      </c>
    </row>
    <row r="1688" spans="2:73">
      <c r="B1688" s="1" t="str">
        <f t="shared" si="527"/>
        <v>SkillDescBrief// 战斗被动</v>
      </c>
      <c r="C1688" s="1" t="str">
        <f t="shared" si="528"/>
        <v>SkillDescDetail// 战斗被动3</v>
      </c>
      <c r="D1688" s="7" t="s">
        <v>339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 t="str">
        <f t="shared" si="525"/>
        <v/>
      </c>
      <c r="Z1688" s="10" t="s">
        <v>336</v>
      </c>
      <c r="AA1688" s="10" t="str">
        <f t="shared" si="517"/>
        <v/>
      </c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  <c r="BI1688" s="10"/>
      <c r="BJ1688" s="10"/>
      <c r="BK1688" s="10"/>
      <c r="BL1688" s="10"/>
      <c r="BM1688" s="10"/>
      <c r="BN1688" s="10"/>
      <c r="BO1688" s="10"/>
      <c r="BP1688" s="10" t="str">
        <f t="shared" si="526"/>
        <v/>
      </c>
      <c r="BQ1688" s="10" t="str">
        <f t="shared" si="514"/>
        <v/>
      </c>
      <c r="BR1688" s="1">
        <f t="shared" si="529"/>
        <v>0</v>
      </c>
      <c r="BS1688" s="1">
        <f t="shared" si="530"/>
        <v>0</v>
      </c>
      <c r="BT1688" s="1">
        <f>COUNTIF($BS$10:BS1688,601)</f>
        <v>35</v>
      </c>
      <c r="BU1688" s="1">
        <f t="shared" si="531"/>
        <v>1</v>
      </c>
    </row>
    <row r="1689" spans="2:73">
      <c r="B1689" s="1" t="str">
        <f t="shared" si="527"/>
        <v>SkillDescBrief4101606</v>
      </c>
      <c r="C1689" s="1" t="str">
        <f t="shared" si="528"/>
        <v>SkillDescDetail410160601</v>
      </c>
      <c r="D1689" s="3">
        <v>410160601</v>
      </c>
      <c r="E1689" s="3">
        <v>4101606</v>
      </c>
      <c r="F1689" s="3">
        <v>1</v>
      </c>
      <c r="G1689" s="3" t="s">
        <v>332</v>
      </c>
      <c r="H1689" s="3"/>
      <c r="I1689" s="3" t="s">
        <v>333</v>
      </c>
      <c r="J1689" s="3"/>
      <c r="K1689" s="3" t="s">
        <v>334</v>
      </c>
      <c r="L1689" s="3"/>
      <c r="M1689" s="3"/>
      <c r="N1689" s="3"/>
      <c r="O1689" s="3"/>
      <c r="P1689" s="3"/>
      <c r="Q1689" s="3" t="s">
        <v>335</v>
      </c>
      <c r="R1689" s="3"/>
      <c r="S1689" s="3" t="str">
        <f>IF(H1689="","",$B$2&amp;G1689&amp;$B$2&amp;$B$1&amp;H1689)</f>
        <v/>
      </c>
      <c r="T1689" s="3" t="str">
        <f>IF(J1689="","",$B$2&amp;I1689&amp;$B$2&amp;$B$1&amp;J1689)</f>
        <v/>
      </c>
      <c r="U1689" s="3" t="str">
        <f>IF(L1689="","",$B$2&amp;K1689&amp;$B$2&amp;$B$1&amp;L1689)</f>
        <v/>
      </c>
      <c r="V1689" s="3" t="str">
        <f>IF(N1689="","",$B$2&amp;M1689&amp;$B$2&amp;$B$1&amp;N1689)</f>
        <v/>
      </c>
      <c r="W1689" s="3" t="str">
        <f>IF(P1689="","",$B$2&amp;O1689&amp;$B$2&amp;$B$1&amp;P1689)</f>
        <v/>
      </c>
      <c r="X1689" s="3" t="str">
        <f>IF(R1689="","",$B$2&amp;Q1689&amp;$B$2&amp;$B$1&amp;R1689)</f>
        <v/>
      </c>
      <c r="Y1689" s="3" t="str">
        <f t="shared" si="525"/>
        <v>{}</v>
      </c>
      <c r="Z1689" s="11" t="s">
        <v>341</v>
      </c>
      <c r="AA1689" s="11" t="str">
        <f t="shared" si="517"/>
        <v>投掷燃烧瓶，对&lt;c=A6EC41&gt;1&lt;/c&gt;个敌人造成&lt;q=attr_atk&gt;&lt;c=A6EC41&gt;0%&lt;/c&gt;伤害</v>
      </c>
      <c r="AB1689" s="11"/>
      <c r="AC1689" s="11"/>
      <c r="AD1689" s="11"/>
      <c r="AE1689" s="11"/>
      <c r="AF1689" s="11"/>
      <c r="AG1689" s="11"/>
      <c r="AH1689" s="11"/>
      <c r="AI1689" s="11"/>
      <c r="AJ1689" s="11" t="s">
        <v>342</v>
      </c>
      <c r="AK1689" s="11" t="str">
        <f>$B$6</f>
        <v>&lt;c=A6EC41&gt;</v>
      </c>
      <c r="AL1689" s="11">
        <v>1</v>
      </c>
      <c r="AM1689" s="11" t="s">
        <v>298</v>
      </c>
      <c r="AN1689" s="11" t="s">
        <v>343</v>
      </c>
      <c r="AO1689" s="11"/>
      <c r="AP1689" s="11"/>
      <c r="AQ1689" s="11"/>
      <c r="AR1689" s="11"/>
      <c r="AS1689" s="11" t="str">
        <f t="shared" ref="AS1689:AS1693" si="534">$B$8&amp;$B$6</f>
        <v>&lt;q=attr_atk&gt;&lt;c=A6EC41&gt;</v>
      </c>
      <c r="AT1689" s="13" t="str">
        <f t="shared" ref="AT1689:AT1693" si="535">ROUND(H1689*100,2)&amp;"%"</f>
        <v>0%</v>
      </c>
      <c r="AU1689" s="11" t="s">
        <v>298</v>
      </c>
      <c r="AV1689" s="11" t="s">
        <v>344</v>
      </c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 t="str">
        <f t="shared" si="526"/>
        <v>这是另一个专属装备技能，它必须很好很强大</v>
      </c>
      <c r="BQ1689" s="11" t="str">
        <f t="shared" si="514"/>
        <v>投掷燃烧瓶，对&lt;c=A6EC41&gt;1&lt;/c&gt;个敌人造成&lt;q=attr_atk&gt;&lt;c=A6EC41&gt;0%&lt;/c&gt;伤害</v>
      </c>
      <c r="BR1689" s="1">
        <f t="shared" si="529"/>
        <v>6</v>
      </c>
      <c r="BS1689" s="1">
        <f t="shared" si="530"/>
        <v>601</v>
      </c>
      <c r="BT1689" s="1">
        <f>COUNTIF($BS$10:BS1689,601)</f>
        <v>36</v>
      </c>
      <c r="BU1689" s="1">
        <f t="shared" si="531"/>
        <v>0</v>
      </c>
    </row>
    <row r="1690" spans="2:73">
      <c r="B1690" s="1" t="str">
        <f t="shared" si="527"/>
        <v>SkillDescBrief4101606</v>
      </c>
      <c r="C1690" s="1" t="str">
        <f t="shared" si="528"/>
        <v>SkillDescDetail410160602</v>
      </c>
      <c r="D1690" s="3">
        <v>410160602</v>
      </c>
      <c r="E1690" s="3">
        <v>4101606</v>
      </c>
      <c r="F1690" s="3">
        <v>2</v>
      </c>
      <c r="G1690" s="3" t="s">
        <v>332</v>
      </c>
      <c r="H1690" s="3"/>
      <c r="I1690" s="3" t="s">
        <v>333</v>
      </c>
      <c r="J1690" s="3"/>
      <c r="K1690" s="3" t="s">
        <v>334</v>
      </c>
      <c r="L1690" s="3"/>
      <c r="M1690" s="3"/>
      <c r="N1690" s="3"/>
      <c r="O1690" s="3"/>
      <c r="P1690" s="3"/>
      <c r="Q1690" s="3" t="s">
        <v>335</v>
      </c>
      <c r="R1690" s="3"/>
      <c r="S1690" s="3" t="str">
        <f>IF(H1690="","",$B$2&amp;G1690&amp;$B$2&amp;$B$1&amp;H1690)</f>
        <v/>
      </c>
      <c r="T1690" s="3" t="str">
        <f>IF(J1690="","",$B$2&amp;I1690&amp;$B$2&amp;$B$1&amp;J1690)</f>
        <v/>
      </c>
      <c r="U1690" s="3" t="str">
        <f>IF(L1690="","",$B$2&amp;K1690&amp;$B$2&amp;$B$1&amp;L1690)</f>
        <v/>
      </c>
      <c r="V1690" s="3" t="str">
        <f>IF(N1690="","",$B$2&amp;M1690&amp;$B$2&amp;$B$1&amp;N1690)</f>
        <v/>
      </c>
      <c r="W1690" s="3" t="str">
        <f>IF(P1690="","",$B$2&amp;O1690&amp;$B$2&amp;$B$1&amp;P1690)</f>
        <v/>
      </c>
      <c r="X1690" s="3" t="str">
        <f>IF(R1690="","",$B$2&amp;Q1690&amp;$B$2&amp;$B$1&amp;R1690)</f>
        <v/>
      </c>
      <c r="Y1690" s="3" t="str">
        <f t="shared" si="525"/>
        <v>{}</v>
      </c>
      <c r="Z1690" s="11" t="s">
        <v>341</v>
      </c>
      <c r="AA1690" s="11" t="str">
        <f t="shared" si="517"/>
        <v>2级：伤害提升至&lt;q=attr_atk&gt;&lt;c=A6EC41&gt;0%&lt;/c&gt;</v>
      </c>
      <c r="AB1690" s="11"/>
      <c r="AC1690" s="11"/>
      <c r="AD1690" s="11">
        <v>2</v>
      </c>
      <c r="AE1690" s="11"/>
      <c r="AF1690" s="11" t="s">
        <v>345</v>
      </c>
      <c r="AG1690" s="11"/>
      <c r="AH1690" s="11"/>
      <c r="AI1690" s="11"/>
      <c r="AJ1690" s="11"/>
      <c r="AK1690" s="11"/>
      <c r="AL1690" s="11"/>
      <c r="AM1690" s="11"/>
      <c r="AN1690" s="11" t="s">
        <v>346</v>
      </c>
      <c r="AO1690" s="11"/>
      <c r="AP1690" s="11"/>
      <c r="AQ1690" s="11"/>
      <c r="AR1690" s="11"/>
      <c r="AS1690" s="11" t="str">
        <f t="shared" si="534"/>
        <v>&lt;q=attr_atk&gt;&lt;c=A6EC41&gt;</v>
      </c>
      <c r="AT1690" s="13" t="str">
        <f t="shared" si="535"/>
        <v>0%</v>
      </c>
      <c r="AU1690" s="11" t="s">
        <v>298</v>
      </c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 t="str">
        <f t="shared" si="526"/>
        <v>这是另一个专属装备技能，它必须很好很强大</v>
      </c>
      <c r="BQ1690" s="11" t="str">
        <f t="shared" si="514"/>
        <v>2级：伤害提升至&lt;q=attr_atk&gt;&lt;c=A6EC41&gt;0%&lt;/c&gt;</v>
      </c>
      <c r="BR1690" s="1">
        <f t="shared" si="529"/>
        <v>6</v>
      </c>
      <c r="BS1690" s="1">
        <f t="shared" si="530"/>
        <v>602</v>
      </c>
      <c r="BT1690" s="1">
        <f>COUNTIF($BS$10:BS1690,601)</f>
        <v>36</v>
      </c>
      <c r="BU1690" s="1">
        <f t="shared" si="531"/>
        <v>0</v>
      </c>
    </row>
    <row r="1691" spans="2:73">
      <c r="B1691" s="1" t="str">
        <f t="shared" si="527"/>
        <v>SkillDescBrief4101606</v>
      </c>
      <c r="C1691" s="1" t="str">
        <f t="shared" si="528"/>
        <v>SkillDescDetail410160603</v>
      </c>
      <c r="D1691" s="3">
        <v>410160603</v>
      </c>
      <c r="E1691" s="3">
        <v>4101606</v>
      </c>
      <c r="F1691" s="3">
        <v>3</v>
      </c>
      <c r="G1691" s="3" t="s">
        <v>332</v>
      </c>
      <c r="H1691" s="3"/>
      <c r="I1691" s="3" t="s">
        <v>333</v>
      </c>
      <c r="J1691" s="3"/>
      <c r="K1691" s="3" t="s">
        <v>334</v>
      </c>
      <c r="L1691" s="3"/>
      <c r="M1691" s="3"/>
      <c r="N1691" s="3"/>
      <c r="O1691" s="3"/>
      <c r="P1691" s="3"/>
      <c r="Q1691" s="3" t="s">
        <v>335</v>
      </c>
      <c r="R1691" s="3"/>
      <c r="S1691" s="3" t="str">
        <f>IF(H1691="","",$B$2&amp;G1691&amp;$B$2&amp;$B$1&amp;H1691)</f>
        <v/>
      </c>
      <c r="T1691" s="3" t="str">
        <f>IF(J1691="","",$B$2&amp;I1691&amp;$B$2&amp;$B$1&amp;J1691)</f>
        <v/>
      </c>
      <c r="U1691" s="3" t="str">
        <f>IF(L1691="","",$B$2&amp;K1691&amp;$B$2&amp;$B$1&amp;L1691)</f>
        <v/>
      </c>
      <c r="V1691" s="3" t="str">
        <f>IF(N1691="","",$B$2&amp;M1691&amp;$B$2&amp;$B$1&amp;N1691)</f>
        <v/>
      </c>
      <c r="W1691" s="3" t="str">
        <f>IF(P1691="","",$B$2&amp;O1691&amp;$B$2&amp;$B$1&amp;P1691)</f>
        <v/>
      </c>
      <c r="X1691" s="3" t="str">
        <f>IF(R1691="","",$B$2&amp;Q1691&amp;$B$2&amp;$B$1&amp;R1691)</f>
        <v/>
      </c>
      <c r="Y1691" s="3" t="str">
        <f t="shared" si="525"/>
        <v>{}</v>
      </c>
      <c r="Z1691" s="11" t="s">
        <v>341</v>
      </c>
      <c r="AA1691" s="11" t="str">
        <f t="shared" si="517"/>
        <v>3级：伤害提升至&lt;q=attr_atk&gt;&lt;c=A6EC41&gt;0%&lt;/c&gt;</v>
      </c>
      <c r="AB1691" s="11"/>
      <c r="AC1691" s="11"/>
      <c r="AD1691" s="11">
        <v>3</v>
      </c>
      <c r="AE1691" s="11"/>
      <c r="AF1691" s="11" t="s">
        <v>345</v>
      </c>
      <c r="AG1691" s="11"/>
      <c r="AH1691" s="11"/>
      <c r="AI1691" s="11"/>
      <c r="AJ1691" s="11"/>
      <c r="AK1691" s="11"/>
      <c r="AL1691" s="11"/>
      <c r="AM1691" s="11"/>
      <c r="AN1691" s="11" t="s">
        <v>346</v>
      </c>
      <c r="AO1691" s="11"/>
      <c r="AP1691" s="11"/>
      <c r="AQ1691" s="11"/>
      <c r="AR1691" s="11"/>
      <c r="AS1691" s="11" t="str">
        <f t="shared" si="534"/>
        <v>&lt;q=attr_atk&gt;&lt;c=A6EC41&gt;</v>
      </c>
      <c r="AT1691" s="13" t="str">
        <f t="shared" si="535"/>
        <v>0%</v>
      </c>
      <c r="AU1691" s="11" t="s">
        <v>298</v>
      </c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 t="str">
        <f t="shared" si="526"/>
        <v>这是另一个专属装备技能，它必须很好很强大</v>
      </c>
      <c r="BQ1691" s="11" t="str">
        <f t="shared" si="514"/>
        <v>3级：伤害提升至&lt;q=attr_atk&gt;&lt;c=A6EC41&gt;0%&lt;/c&gt;</v>
      </c>
      <c r="BR1691" s="1">
        <f t="shared" si="529"/>
        <v>6</v>
      </c>
      <c r="BS1691" s="1">
        <f t="shared" si="530"/>
        <v>603</v>
      </c>
      <c r="BT1691" s="1">
        <f>COUNTIF($BS$10:BS1691,601)</f>
        <v>36</v>
      </c>
      <c r="BU1691" s="1">
        <f t="shared" si="531"/>
        <v>0</v>
      </c>
    </row>
    <row r="1692" spans="2:73">
      <c r="B1692" s="1" t="str">
        <f t="shared" si="527"/>
        <v>SkillDescBrief4101606</v>
      </c>
      <c r="C1692" s="1" t="str">
        <f t="shared" si="528"/>
        <v>SkillDescDetail410160604</v>
      </c>
      <c r="D1692" s="3">
        <v>410160604</v>
      </c>
      <c r="E1692" s="3">
        <v>4101606</v>
      </c>
      <c r="F1692" s="3">
        <v>4</v>
      </c>
      <c r="G1692" s="3" t="s">
        <v>332</v>
      </c>
      <c r="H1692" s="3"/>
      <c r="I1692" s="3" t="s">
        <v>333</v>
      </c>
      <c r="J1692" s="3"/>
      <c r="K1692" s="3" t="s">
        <v>334</v>
      </c>
      <c r="L1692" s="3"/>
      <c r="M1692" s="3"/>
      <c r="N1692" s="3"/>
      <c r="O1692" s="3"/>
      <c r="P1692" s="3"/>
      <c r="Q1692" s="3" t="s">
        <v>335</v>
      </c>
      <c r="R1692" s="3"/>
      <c r="S1692" s="3" t="str">
        <f>IF(H1692="","",$B$2&amp;G1692&amp;$B$2&amp;$B$1&amp;H1692)</f>
        <v/>
      </c>
      <c r="T1692" s="3" t="str">
        <f>IF(J1692="","",$B$2&amp;I1692&amp;$B$2&amp;$B$1&amp;J1692)</f>
        <v/>
      </c>
      <c r="U1692" s="3" t="str">
        <f>IF(L1692="","",$B$2&amp;K1692&amp;$B$2&amp;$B$1&amp;L1692)</f>
        <v/>
      </c>
      <c r="V1692" s="3" t="str">
        <f>IF(N1692="","",$B$2&amp;M1692&amp;$B$2&amp;$B$1&amp;N1692)</f>
        <v/>
      </c>
      <c r="W1692" s="3" t="str">
        <f>IF(P1692="","",$B$2&amp;O1692&amp;$B$2&amp;$B$1&amp;P1692)</f>
        <v/>
      </c>
      <c r="X1692" s="3" t="str">
        <f>IF(R1692="","",$B$2&amp;Q1692&amp;$B$2&amp;$B$1&amp;R1692)</f>
        <v/>
      </c>
      <c r="Y1692" s="3" t="str">
        <f t="shared" si="525"/>
        <v>{}</v>
      </c>
      <c r="Z1692" s="11" t="s">
        <v>341</v>
      </c>
      <c r="AA1692" s="11" t="str">
        <f t="shared" si="517"/>
        <v>4级：伤害提升至&lt;q=attr_atk&gt;&lt;c=A6EC41&gt;0%&lt;/c&gt;</v>
      </c>
      <c r="AB1692" s="11"/>
      <c r="AC1692" s="11"/>
      <c r="AD1692" s="11">
        <v>4</v>
      </c>
      <c r="AE1692" s="11"/>
      <c r="AF1692" s="11" t="s">
        <v>345</v>
      </c>
      <c r="AG1692" s="11"/>
      <c r="AH1692" s="11"/>
      <c r="AI1692" s="11"/>
      <c r="AJ1692" s="11"/>
      <c r="AK1692" s="11"/>
      <c r="AL1692" s="11"/>
      <c r="AM1692" s="11"/>
      <c r="AN1692" s="11" t="s">
        <v>346</v>
      </c>
      <c r="AO1692" s="11"/>
      <c r="AP1692" s="11"/>
      <c r="AQ1692" s="11"/>
      <c r="AR1692" s="11"/>
      <c r="AS1692" s="11" t="str">
        <f t="shared" si="534"/>
        <v>&lt;q=attr_atk&gt;&lt;c=A6EC41&gt;</v>
      </c>
      <c r="AT1692" s="13" t="str">
        <f t="shared" si="535"/>
        <v>0%</v>
      </c>
      <c r="AU1692" s="11" t="s">
        <v>298</v>
      </c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 t="str">
        <f t="shared" si="526"/>
        <v>这是另一个专属装备技能，它必须很好很强大</v>
      </c>
      <c r="BQ1692" s="11" t="str">
        <f t="shared" si="514"/>
        <v>4级：伤害提升至&lt;q=attr_atk&gt;&lt;c=A6EC41&gt;0%&lt;/c&gt;</v>
      </c>
      <c r="BR1692" s="1">
        <f t="shared" si="529"/>
        <v>6</v>
      </c>
      <c r="BS1692" s="1">
        <f t="shared" si="530"/>
        <v>604</v>
      </c>
      <c r="BT1692" s="1">
        <f>COUNTIF($BS$10:BS1692,601)</f>
        <v>36</v>
      </c>
      <c r="BU1692" s="1">
        <f t="shared" si="531"/>
        <v>0</v>
      </c>
    </row>
    <row r="1693" spans="2:73">
      <c r="B1693" s="1" t="str">
        <f t="shared" si="527"/>
        <v>SkillDescBrief4101606</v>
      </c>
      <c r="C1693" s="1" t="str">
        <f t="shared" si="528"/>
        <v>SkillDescDetail410160605</v>
      </c>
      <c r="D1693" s="3">
        <v>410160605</v>
      </c>
      <c r="E1693" s="3">
        <v>4101606</v>
      </c>
      <c r="F1693" s="3">
        <v>5</v>
      </c>
      <c r="G1693" s="3" t="s">
        <v>332</v>
      </c>
      <c r="H1693" s="3"/>
      <c r="I1693" s="3" t="s">
        <v>333</v>
      </c>
      <c r="J1693" s="3"/>
      <c r="K1693" s="3" t="s">
        <v>334</v>
      </c>
      <c r="L1693" s="3"/>
      <c r="M1693" s="3"/>
      <c r="N1693" s="3"/>
      <c r="O1693" s="3"/>
      <c r="P1693" s="3"/>
      <c r="Q1693" s="3" t="s">
        <v>335</v>
      </c>
      <c r="R1693" s="3"/>
      <c r="S1693" s="3" t="str">
        <f>IF(H1693="","",$B$2&amp;G1693&amp;$B$2&amp;$B$1&amp;H1693)</f>
        <v/>
      </c>
      <c r="T1693" s="3" t="str">
        <f>IF(J1693="","",$B$2&amp;I1693&amp;$B$2&amp;$B$1&amp;J1693)</f>
        <v/>
      </c>
      <c r="U1693" s="3" t="str">
        <f>IF(L1693="","",$B$2&amp;K1693&amp;$B$2&amp;$B$1&amp;L1693)</f>
        <v/>
      </c>
      <c r="V1693" s="3" t="str">
        <f>IF(N1693="","",$B$2&amp;M1693&amp;$B$2&amp;$B$1&amp;N1693)</f>
        <v/>
      </c>
      <c r="W1693" s="3" t="str">
        <f>IF(P1693="","",$B$2&amp;O1693&amp;$B$2&amp;$B$1&amp;P1693)</f>
        <v/>
      </c>
      <c r="X1693" s="3" t="str">
        <f>IF(R1693="","",$B$2&amp;Q1693&amp;$B$2&amp;$B$1&amp;R1693)</f>
        <v/>
      </c>
      <c r="Y1693" s="3" t="str">
        <f t="shared" si="525"/>
        <v>{}</v>
      </c>
      <c r="Z1693" s="11" t="s">
        <v>347</v>
      </c>
      <c r="AA1693" s="11" t="str">
        <f t="shared" si="517"/>
        <v>5级：伤害提升至&lt;q=attr_atk&gt;&lt;c=A6EC41&gt;0%&lt;/c&gt;</v>
      </c>
      <c r="AB1693" s="11"/>
      <c r="AC1693" s="11"/>
      <c r="AD1693" s="11">
        <v>5</v>
      </c>
      <c r="AE1693" s="11"/>
      <c r="AF1693" s="11" t="s">
        <v>345</v>
      </c>
      <c r="AG1693" s="11"/>
      <c r="AH1693" s="11"/>
      <c r="AI1693" s="11"/>
      <c r="AJ1693" s="11"/>
      <c r="AK1693" s="11"/>
      <c r="AL1693" s="11"/>
      <c r="AM1693" s="11"/>
      <c r="AN1693" s="11" t="s">
        <v>346</v>
      </c>
      <c r="AO1693" s="11"/>
      <c r="AP1693" s="11"/>
      <c r="AQ1693" s="11"/>
      <c r="AR1693" s="11"/>
      <c r="AS1693" s="11" t="str">
        <f t="shared" si="534"/>
        <v>&lt;q=attr_atk&gt;&lt;c=A6EC41&gt;</v>
      </c>
      <c r="AT1693" s="13" t="str">
        <f t="shared" si="535"/>
        <v>0%</v>
      </c>
      <c r="AU1693" s="11" t="s">
        <v>298</v>
      </c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 t="str">
        <f t="shared" si="526"/>
        <v>这是另一个专属装备技能，它必须非常好非常强大</v>
      </c>
      <c r="BQ1693" s="11" t="str">
        <f t="shared" si="514"/>
        <v>5级：伤害提升至&lt;q=attr_atk&gt;&lt;c=A6EC41&gt;0%&lt;/c&gt;</v>
      </c>
      <c r="BR1693" s="1">
        <f t="shared" si="529"/>
        <v>6</v>
      </c>
      <c r="BS1693" s="1">
        <f t="shared" si="530"/>
        <v>605</v>
      </c>
      <c r="BT1693" s="1">
        <f>COUNTIF($BS$10:BS1693,601)</f>
        <v>36</v>
      </c>
      <c r="BU1693" s="1">
        <f t="shared" si="531"/>
        <v>0</v>
      </c>
    </row>
    <row r="1694" spans="2:73">
      <c r="B1694" s="1" t="str">
        <f t="shared" si="527"/>
        <v>SkillDescBrief// 战斗被动</v>
      </c>
      <c r="C1694" s="1" t="str">
        <f t="shared" si="528"/>
        <v>SkillDescDetail// 战斗被动4</v>
      </c>
      <c r="D1694" s="7" t="s">
        <v>340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 t="str">
        <f t="shared" si="525"/>
        <v/>
      </c>
      <c r="Z1694" s="10" t="s">
        <v>336</v>
      </c>
      <c r="AA1694" s="10" t="str">
        <f t="shared" si="517"/>
        <v/>
      </c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  <c r="BI1694" s="10"/>
      <c r="BJ1694" s="10"/>
      <c r="BK1694" s="10"/>
      <c r="BL1694" s="10"/>
      <c r="BM1694" s="10"/>
      <c r="BN1694" s="10"/>
      <c r="BO1694" s="10"/>
      <c r="BP1694" s="10" t="str">
        <f t="shared" si="526"/>
        <v/>
      </c>
      <c r="BQ1694" s="10" t="str">
        <f t="shared" si="514"/>
        <v/>
      </c>
      <c r="BR1694" s="1">
        <f t="shared" si="529"/>
        <v>0</v>
      </c>
      <c r="BS1694" s="1">
        <f t="shared" si="530"/>
        <v>0</v>
      </c>
      <c r="BT1694" s="1">
        <f>COUNTIF($BS$10:BS1694,601)</f>
        <v>36</v>
      </c>
      <c r="BU1694" s="1">
        <f t="shared" si="531"/>
        <v>0</v>
      </c>
    </row>
    <row r="1695" spans="2:73">
      <c r="B1695" s="1" t="str">
        <f t="shared" si="527"/>
        <v>SkillDescBrief4101607</v>
      </c>
      <c r="C1695" s="1" t="str">
        <f t="shared" si="528"/>
        <v>SkillDescDetail410160701</v>
      </c>
      <c r="D1695" s="3">
        <v>410160701</v>
      </c>
      <c r="E1695" s="3">
        <v>4101607</v>
      </c>
      <c r="F1695" s="3">
        <v>1</v>
      </c>
      <c r="G1695" s="3" t="s">
        <v>332</v>
      </c>
      <c r="H1695" s="3">
        <v>0.3</v>
      </c>
      <c r="I1695" s="3" t="s">
        <v>333</v>
      </c>
      <c r="J1695" s="3"/>
      <c r="K1695" s="3" t="s">
        <v>334</v>
      </c>
      <c r="L1695" s="3"/>
      <c r="M1695" s="3"/>
      <c r="N1695" s="3"/>
      <c r="O1695" s="3"/>
      <c r="P1695" s="3"/>
      <c r="Q1695" s="3" t="s">
        <v>335</v>
      </c>
      <c r="R1695" s="3"/>
      <c r="S1695" s="3" t="str">
        <f>IF(H1695="","",$B$2&amp;G1695&amp;$B$2&amp;$B$1&amp;H1695)</f>
        <v>"AtkPower":0.3</v>
      </c>
      <c r="T1695" s="3" t="str">
        <f>IF(J1695="","",$B$2&amp;I1695&amp;$B$2&amp;$B$1&amp;J1695)</f>
        <v/>
      </c>
      <c r="U1695" s="3" t="str">
        <f>IF(L1695="","",$B$2&amp;K1695&amp;$B$2&amp;$B$1&amp;L1695)</f>
        <v/>
      </c>
      <c r="V1695" s="3" t="str">
        <f>IF(N1695="","",$B$2&amp;M1695&amp;$B$2&amp;$B$1&amp;N1695)</f>
        <v/>
      </c>
      <c r="W1695" s="3" t="str">
        <f>IF(P1695="","",$B$2&amp;O1695&amp;$B$2&amp;$B$1&amp;P1695)</f>
        <v/>
      </c>
      <c r="X1695" s="3" t="str">
        <f>IF(R1695="","",$B$2&amp;Q1695&amp;$B$2&amp;$B$1&amp;R1695)</f>
        <v/>
      </c>
      <c r="Y1695" s="3" t="str">
        <f t="shared" si="525"/>
        <v>{"AtkPower":0.3}</v>
      </c>
      <c r="Z1695" s="11" t="s">
        <v>796</v>
      </c>
      <c r="AA1695" s="11" t="str">
        <f t="shared" si="517"/>
        <v>对中毒的敌人造成的伤害提升&lt;c=A6EC41&gt;30%&lt;/c&gt;</v>
      </c>
      <c r="AB1695" s="11"/>
      <c r="AC1695" s="11"/>
      <c r="AD1695" s="11"/>
      <c r="AE1695" s="11"/>
      <c r="AF1695" s="11"/>
      <c r="AG1695" s="11"/>
      <c r="AH1695" s="11"/>
      <c r="AI1695" s="11"/>
      <c r="AJ1695" s="11" t="s">
        <v>797</v>
      </c>
      <c r="AK1695" s="11" t="str">
        <f>$B$6</f>
        <v>&lt;c=A6EC41&gt;</v>
      </c>
      <c r="AL1695" s="11" t="str">
        <f>ROUND($H1695*100,2)&amp;"%"</f>
        <v>30%</v>
      </c>
      <c r="AM1695" s="11" t="s">
        <v>298</v>
      </c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 t="str">
        <f t="shared" si="526"/>
        <v>对中毒的敌人额外造成伤害</v>
      </c>
      <c r="BQ1695" s="11" t="str">
        <f t="shared" si="514"/>
        <v>对中毒的敌人造成的伤害提升&lt;c=A6EC41&gt;30%&lt;/c&gt;</v>
      </c>
      <c r="BR1695" s="1">
        <f t="shared" si="529"/>
        <v>7</v>
      </c>
      <c r="BS1695" s="1">
        <f t="shared" si="530"/>
        <v>701</v>
      </c>
      <c r="BT1695" s="1">
        <f>COUNTIF($BS$10:BS1695,601)</f>
        <v>36</v>
      </c>
      <c r="BU1695" s="1">
        <f t="shared" si="531"/>
        <v>0</v>
      </c>
    </row>
    <row r="1696" spans="2:73">
      <c r="B1696" s="1" t="str">
        <f t="shared" si="527"/>
        <v>SkillDescBrief4101607</v>
      </c>
      <c r="C1696" s="1" t="str">
        <f t="shared" si="528"/>
        <v>SkillDescDetail410160702</v>
      </c>
      <c r="D1696" s="3">
        <v>410160702</v>
      </c>
      <c r="E1696" s="3">
        <v>4101607</v>
      </c>
      <c r="F1696" s="3">
        <v>2</v>
      </c>
      <c r="G1696" s="3" t="s">
        <v>332</v>
      </c>
      <c r="H1696" s="3"/>
      <c r="I1696" s="3" t="s">
        <v>333</v>
      </c>
      <c r="J1696" s="3"/>
      <c r="K1696" s="3" t="s">
        <v>334</v>
      </c>
      <c r="L1696" s="3"/>
      <c r="M1696" s="3"/>
      <c r="N1696" s="3"/>
      <c r="O1696" s="3"/>
      <c r="P1696" s="3"/>
      <c r="Q1696" s="3" t="s">
        <v>335</v>
      </c>
      <c r="R1696" s="3"/>
      <c r="S1696" s="3" t="str">
        <f>IF(H1696="","",$B$2&amp;G1696&amp;$B$2&amp;$B$1&amp;H1696)</f>
        <v/>
      </c>
      <c r="T1696" s="3" t="str">
        <f>IF(J1696="","",$B$2&amp;I1696&amp;$B$2&amp;$B$1&amp;J1696)</f>
        <v/>
      </c>
      <c r="U1696" s="3" t="str">
        <f>IF(L1696="","",$B$2&amp;K1696&amp;$B$2&amp;$B$1&amp;L1696)</f>
        <v/>
      </c>
      <c r="V1696" s="3" t="str">
        <f>IF(N1696="","",$B$2&amp;M1696&amp;$B$2&amp;$B$1&amp;N1696)</f>
        <v/>
      </c>
      <c r="W1696" s="3" t="str">
        <f>IF(P1696="","",$B$2&amp;O1696&amp;$B$2&amp;$B$1&amp;P1696)</f>
        <v/>
      </c>
      <c r="X1696" s="3" t="str">
        <f>IF(R1696="","",$B$2&amp;Q1696&amp;$B$2&amp;$B$1&amp;R1696)</f>
        <v/>
      </c>
      <c r="Y1696" s="3" t="str">
        <f t="shared" si="525"/>
        <v>{}</v>
      </c>
      <c r="Z1696" s="11" t="s">
        <v>336</v>
      </c>
      <c r="AA1696" s="11" t="str">
        <f t="shared" si="517"/>
        <v/>
      </c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 t="str">
        <f t="shared" si="526"/>
        <v/>
      </c>
      <c r="BQ1696" s="11" t="str">
        <f t="shared" si="514"/>
        <v/>
      </c>
      <c r="BR1696" s="1">
        <f t="shared" si="529"/>
        <v>7</v>
      </c>
      <c r="BS1696" s="1">
        <f t="shared" si="530"/>
        <v>702</v>
      </c>
      <c r="BT1696" s="1">
        <f>COUNTIF($BS$10:BS1696,601)</f>
        <v>36</v>
      </c>
      <c r="BU1696" s="1">
        <f t="shared" si="531"/>
        <v>0</v>
      </c>
    </row>
    <row r="1697" spans="2:73">
      <c r="B1697" s="1" t="str">
        <f t="shared" si="527"/>
        <v>SkillDescBrief4101607</v>
      </c>
      <c r="C1697" s="1" t="str">
        <f t="shared" si="528"/>
        <v>SkillDescDetail410160703</v>
      </c>
      <c r="D1697" s="3">
        <v>410160703</v>
      </c>
      <c r="E1697" s="3">
        <v>4101607</v>
      </c>
      <c r="F1697" s="3">
        <v>3</v>
      </c>
      <c r="G1697" s="3" t="s">
        <v>332</v>
      </c>
      <c r="H1697" s="3"/>
      <c r="I1697" s="3" t="s">
        <v>333</v>
      </c>
      <c r="J1697" s="3"/>
      <c r="K1697" s="3" t="s">
        <v>334</v>
      </c>
      <c r="L1697" s="3"/>
      <c r="M1697" s="3"/>
      <c r="N1697" s="3"/>
      <c r="O1697" s="3"/>
      <c r="P1697" s="3"/>
      <c r="Q1697" s="3" t="s">
        <v>335</v>
      </c>
      <c r="R1697" s="3"/>
      <c r="S1697" s="3" t="str">
        <f>IF(H1697="","",$B$2&amp;G1697&amp;$B$2&amp;$B$1&amp;H1697)</f>
        <v/>
      </c>
      <c r="T1697" s="3" t="str">
        <f>IF(J1697="","",$B$2&amp;I1697&amp;$B$2&amp;$B$1&amp;J1697)</f>
        <v/>
      </c>
      <c r="U1697" s="3" t="str">
        <f>IF(L1697="","",$B$2&amp;K1697&amp;$B$2&amp;$B$1&amp;L1697)</f>
        <v/>
      </c>
      <c r="V1697" s="3" t="str">
        <f>IF(N1697="","",$B$2&amp;M1697&amp;$B$2&amp;$B$1&amp;N1697)</f>
        <v/>
      </c>
      <c r="W1697" s="3" t="str">
        <f>IF(P1697="","",$B$2&amp;O1697&amp;$B$2&amp;$B$1&amp;P1697)</f>
        <v/>
      </c>
      <c r="X1697" s="3" t="str">
        <f>IF(R1697="","",$B$2&amp;Q1697&amp;$B$2&amp;$B$1&amp;R1697)</f>
        <v/>
      </c>
      <c r="Y1697" s="3" t="str">
        <f t="shared" si="525"/>
        <v>{}</v>
      </c>
      <c r="Z1697" s="11" t="s">
        <v>336</v>
      </c>
      <c r="AA1697" s="11" t="str">
        <f t="shared" si="517"/>
        <v/>
      </c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 t="str">
        <f t="shared" si="526"/>
        <v/>
      </c>
      <c r="BQ1697" s="11" t="str">
        <f t="shared" ref="BQ1697:BQ1760" si="536">AA1697</f>
        <v/>
      </c>
      <c r="BR1697" s="1">
        <f t="shared" si="529"/>
        <v>7</v>
      </c>
      <c r="BS1697" s="1">
        <f t="shared" si="530"/>
        <v>703</v>
      </c>
      <c r="BT1697" s="1">
        <f>COUNTIF($BS$10:BS1697,601)</f>
        <v>36</v>
      </c>
      <c r="BU1697" s="1">
        <f t="shared" si="531"/>
        <v>0</v>
      </c>
    </row>
    <row r="1698" spans="2:73">
      <c r="B1698" s="1" t="str">
        <f t="shared" si="527"/>
        <v>SkillDescBrief4101607</v>
      </c>
      <c r="C1698" s="1" t="str">
        <f t="shared" si="528"/>
        <v>SkillDescDetail410160704</v>
      </c>
      <c r="D1698" s="3">
        <v>410160704</v>
      </c>
      <c r="E1698" s="3">
        <v>4101607</v>
      </c>
      <c r="F1698" s="3">
        <v>4</v>
      </c>
      <c r="G1698" s="3" t="s">
        <v>332</v>
      </c>
      <c r="H1698" s="3"/>
      <c r="I1698" s="3" t="s">
        <v>333</v>
      </c>
      <c r="J1698" s="3"/>
      <c r="K1698" s="3" t="s">
        <v>334</v>
      </c>
      <c r="L1698" s="3"/>
      <c r="M1698" s="3"/>
      <c r="N1698" s="3"/>
      <c r="O1698" s="3"/>
      <c r="P1698" s="3"/>
      <c r="Q1698" s="3" t="s">
        <v>335</v>
      </c>
      <c r="R1698" s="3"/>
      <c r="S1698" s="3" t="str">
        <f>IF(H1698="","",$B$2&amp;G1698&amp;$B$2&amp;$B$1&amp;H1698)</f>
        <v/>
      </c>
      <c r="T1698" s="3" t="str">
        <f>IF(J1698="","",$B$2&amp;I1698&amp;$B$2&amp;$B$1&amp;J1698)</f>
        <v/>
      </c>
      <c r="U1698" s="3" t="str">
        <f>IF(L1698="","",$B$2&amp;K1698&amp;$B$2&amp;$B$1&amp;L1698)</f>
        <v/>
      </c>
      <c r="V1698" s="3" t="str">
        <f>IF(N1698="","",$B$2&amp;M1698&amp;$B$2&amp;$B$1&amp;N1698)</f>
        <v/>
      </c>
      <c r="W1698" s="3" t="str">
        <f>IF(P1698="","",$B$2&amp;O1698&amp;$B$2&amp;$B$1&amp;P1698)</f>
        <v/>
      </c>
      <c r="X1698" s="3" t="str">
        <f>IF(R1698="","",$B$2&amp;Q1698&amp;$B$2&amp;$B$1&amp;R1698)</f>
        <v/>
      </c>
      <c r="Y1698" s="3" t="str">
        <f t="shared" si="525"/>
        <v>{}</v>
      </c>
      <c r="Z1698" s="11" t="s">
        <v>336</v>
      </c>
      <c r="AA1698" s="11" t="str">
        <f t="shared" si="517"/>
        <v/>
      </c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 t="str">
        <f t="shared" si="526"/>
        <v/>
      </c>
      <c r="BQ1698" s="11" t="str">
        <f t="shared" si="536"/>
        <v/>
      </c>
      <c r="BR1698" s="1">
        <f t="shared" si="529"/>
        <v>7</v>
      </c>
      <c r="BS1698" s="1">
        <f t="shared" si="530"/>
        <v>704</v>
      </c>
      <c r="BT1698" s="1">
        <f>COUNTIF($BS$10:BS1698,601)</f>
        <v>36</v>
      </c>
      <c r="BU1698" s="1">
        <f t="shared" si="531"/>
        <v>0</v>
      </c>
    </row>
    <row r="1699" spans="2:73">
      <c r="B1699" s="1" t="str">
        <f t="shared" si="527"/>
        <v>SkillDescBrief4101607</v>
      </c>
      <c r="C1699" s="1" t="str">
        <f t="shared" si="528"/>
        <v>SkillDescDetail410160705</v>
      </c>
      <c r="D1699" s="3">
        <v>410160705</v>
      </c>
      <c r="E1699" s="3">
        <v>4101607</v>
      </c>
      <c r="F1699" s="3">
        <v>5</v>
      </c>
      <c r="G1699" s="3" t="s">
        <v>332</v>
      </c>
      <c r="H1699" s="3"/>
      <c r="I1699" s="3" t="s">
        <v>333</v>
      </c>
      <c r="J1699" s="3"/>
      <c r="K1699" s="3" t="s">
        <v>334</v>
      </c>
      <c r="L1699" s="3"/>
      <c r="M1699" s="3"/>
      <c r="N1699" s="3"/>
      <c r="O1699" s="3"/>
      <c r="P1699" s="3"/>
      <c r="Q1699" s="3" t="s">
        <v>335</v>
      </c>
      <c r="R1699" s="3"/>
      <c r="S1699" s="3" t="str">
        <f>IF(H1699="","",$B$2&amp;G1699&amp;$B$2&amp;$B$1&amp;H1699)</f>
        <v/>
      </c>
      <c r="T1699" s="3" t="str">
        <f>IF(J1699="","",$B$2&amp;I1699&amp;$B$2&amp;$B$1&amp;J1699)</f>
        <v/>
      </c>
      <c r="U1699" s="3" t="str">
        <f>IF(L1699="","",$B$2&amp;K1699&amp;$B$2&amp;$B$1&amp;L1699)</f>
        <v/>
      </c>
      <c r="V1699" s="3" t="str">
        <f>IF(N1699="","",$B$2&amp;M1699&amp;$B$2&amp;$B$1&amp;N1699)</f>
        <v/>
      </c>
      <c r="W1699" s="3" t="str">
        <f>IF(P1699="","",$B$2&amp;O1699&amp;$B$2&amp;$B$1&amp;P1699)</f>
        <v/>
      </c>
      <c r="X1699" s="3" t="str">
        <f>IF(R1699="","",$B$2&amp;Q1699&amp;$B$2&amp;$B$1&amp;R1699)</f>
        <v/>
      </c>
      <c r="Y1699" s="3" t="str">
        <f t="shared" si="525"/>
        <v>{}</v>
      </c>
      <c r="Z1699" s="11" t="s">
        <v>336</v>
      </c>
      <c r="AA1699" s="11" t="str">
        <f t="shared" si="517"/>
        <v/>
      </c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 t="str">
        <f t="shared" si="526"/>
        <v/>
      </c>
      <c r="BQ1699" s="11" t="str">
        <f t="shared" si="536"/>
        <v/>
      </c>
      <c r="BR1699" s="1">
        <f t="shared" si="529"/>
        <v>7</v>
      </c>
      <c r="BS1699" s="1">
        <f t="shared" si="530"/>
        <v>705</v>
      </c>
      <c r="BT1699" s="1">
        <f>COUNTIF($BS$10:BS1699,601)</f>
        <v>36</v>
      </c>
      <c r="BU1699" s="1">
        <f t="shared" si="531"/>
        <v>0</v>
      </c>
    </row>
    <row r="1700" spans="2:73">
      <c r="B1700" s="1" t="str">
        <f t="shared" si="527"/>
        <v>SkillDescBrief// 普攻-强</v>
      </c>
      <c r="C1700" s="1" t="str">
        <f t="shared" si="528"/>
        <v>SkillDescDetail// 普攻-强化攻击</v>
      </c>
      <c r="D1700" s="7" t="s">
        <v>458</v>
      </c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 t="str">
        <f t="shared" si="525"/>
        <v/>
      </c>
      <c r="Z1700" s="10" t="s">
        <v>336</v>
      </c>
      <c r="AA1700" s="10" t="str">
        <f t="shared" si="517"/>
        <v/>
      </c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  <c r="BI1700" s="10"/>
      <c r="BJ1700" s="10"/>
      <c r="BK1700" s="10"/>
      <c r="BL1700" s="10"/>
      <c r="BM1700" s="10"/>
      <c r="BN1700" s="10"/>
      <c r="BO1700" s="10"/>
      <c r="BP1700" s="10" t="str">
        <f t="shared" si="526"/>
        <v/>
      </c>
      <c r="BQ1700" s="10" t="str">
        <f t="shared" si="536"/>
        <v/>
      </c>
      <c r="BR1700" s="1">
        <f t="shared" si="529"/>
        <v>0</v>
      </c>
      <c r="BS1700" s="1">
        <f t="shared" si="530"/>
        <v>0</v>
      </c>
      <c r="BT1700" s="1">
        <f>COUNTIF($BS$10:BS1700,601)</f>
        <v>36</v>
      </c>
      <c r="BU1700" s="1">
        <f t="shared" si="531"/>
        <v>0</v>
      </c>
    </row>
    <row r="1701" spans="2:73">
      <c r="B1701" s="1" t="str">
        <f t="shared" si="527"/>
        <v>SkillDescBrief4101608</v>
      </c>
      <c r="C1701" s="1" t="str">
        <f t="shared" si="528"/>
        <v>SkillDescDetail410160801</v>
      </c>
      <c r="D1701" s="3">
        <v>410160801</v>
      </c>
      <c r="E1701" s="3">
        <v>4101608</v>
      </c>
      <c r="F1701" s="3">
        <v>1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 t="str">
        <f>IF(H1701="","",$B$2&amp;G1701&amp;$B$2&amp;$B$1&amp;H1701)</f>
        <v/>
      </c>
      <c r="T1701" s="3" t="str">
        <f>IF(J1701="","",$B$2&amp;I1701&amp;$B$2&amp;$B$1&amp;J1701)</f>
        <v/>
      </c>
      <c r="U1701" s="3" t="str">
        <f>IF(L1701="","",$B$2&amp;K1701&amp;$B$2&amp;$B$1&amp;L1701)</f>
        <v/>
      </c>
      <c r="V1701" s="3" t="str">
        <f>IF(N1701="","",$B$2&amp;M1701&amp;$B$2&amp;$B$1&amp;N1701)</f>
        <v/>
      </c>
      <c r="W1701" s="3" t="str">
        <f>IF(P1701="","",$B$2&amp;O1701&amp;$B$2&amp;$B$1&amp;P1701)</f>
        <v/>
      </c>
      <c r="X1701" s="3" t="str">
        <f>IF(R1701="","",$B$2&amp;Q1701&amp;$B$2&amp;$B$1&amp;R1701)</f>
        <v/>
      </c>
      <c r="Y1701" s="3" t="str">
        <f t="shared" si="525"/>
        <v>{}</v>
      </c>
      <c r="Z1701" s="11" t="s">
        <v>336</v>
      </c>
      <c r="AA1701" s="11" t="str">
        <f t="shared" si="517"/>
        <v/>
      </c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 t="str">
        <f t="shared" si="526"/>
        <v/>
      </c>
      <c r="BQ1701" s="11" t="str">
        <f t="shared" si="536"/>
        <v/>
      </c>
      <c r="BR1701" s="1">
        <f t="shared" si="529"/>
        <v>8</v>
      </c>
      <c r="BS1701" s="1">
        <f t="shared" si="530"/>
        <v>801</v>
      </c>
      <c r="BT1701" s="1">
        <f>COUNTIF($BS$10:BS1701,601)</f>
        <v>36</v>
      </c>
      <c r="BU1701" s="1">
        <f t="shared" si="531"/>
        <v>0</v>
      </c>
    </row>
    <row r="1702" spans="2:73">
      <c r="B1702" s="1" t="str">
        <f t="shared" si="527"/>
        <v>SkillDescBrief4101608</v>
      </c>
      <c r="C1702" s="1" t="str">
        <f t="shared" si="528"/>
        <v>SkillDescDetail410160802</v>
      </c>
      <c r="D1702" s="3">
        <v>410160802</v>
      </c>
      <c r="E1702" s="3">
        <v>4101608</v>
      </c>
      <c r="F1702" s="3">
        <v>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 t="str">
        <f>IF(H1702="","",$B$2&amp;G1702&amp;$B$2&amp;$B$1&amp;H1702)</f>
        <v/>
      </c>
      <c r="T1702" s="3" t="str">
        <f>IF(J1702="","",$B$2&amp;I1702&amp;$B$2&amp;$B$1&amp;J1702)</f>
        <v/>
      </c>
      <c r="U1702" s="3" t="str">
        <f>IF(L1702="","",$B$2&amp;K1702&amp;$B$2&amp;$B$1&amp;L1702)</f>
        <v/>
      </c>
      <c r="V1702" s="3" t="str">
        <f>IF(N1702="","",$B$2&amp;M1702&amp;$B$2&amp;$B$1&amp;N1702)</f>
        <v/>
      </c>
      <c r="W1702" s="3" t="str">
        <f>IF(P1702="","",$B$2&amp;O1702&amp;$B$2&amp;$B$1&amp;P1702)</f>
        <v/>
      </c>
      <c r="X1702" s="3" t="str">
        <f>IF(R1702="","",$B$2&amp;Q1702&amp;$B$2&amp;$B$1&amp;R1702)</f>
        <v/>
      </c>
      <c r="Y1702" s="3" t="str">
        <f t="shared" si="525"/>
        <v>{}</v>
      </c>
      <c r="Z1702" s="11" t="s">
        <v>336</v>
      </c>
      <c r="AA1702" s="11" t="str">
        <f t="shared" si="517"/>
        <v/>
      </c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 t="str">
        <f t="shared" si="526"/>
        <v/>
      </c>
      <c r="BQ1702" s="11" t="str">
        <f t="shared" si="536"/>
        <v/>
      </c>
      <c r="BR1702" s="1">
        <f t="shared" si="529"/>
        <v>8</v>
      </c>
      <c r="BS1702" s="1">
        <f t="shared" si="530"/>
        <v>802</v>
      </c>
      <c r="BT1702" s="1">
        <f>COUNTIF($BS$10:BS1702,601)</f>
        <v>36</v>
      </c>
      <c r="BU1702" s="1">
        <f t="shared" si="531"/>
        <v>0</v>
      </c>
    </row>
    <row r="1703" spans="2:73">
      <c r="B1703" s="1" t="str">
        <f t="shared" si="527"/>
        <v>SkillDescBrief4101608</v>
      </c>
      <c r="C1703" s="1" t="str">
        <f t="shared" si="528"/>
        <v>SkillDescDetail410160803</v>
      </c>
      <c r="D1703" s="3">
        <v>410160803</v>
      </c>
      <c r="E1703" s="3">
        <v>4101608</v>
      </c>
      <c r="F1703" s="3">
        <v>3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 t="str">
        <f>IF(H1703="","",$B$2&amp;G1703&amp;$B$2&amp;$B$1&amp;H1703)</f>
        <v/>
      </c>
      <c r="T1703" s="3" t="str">
        <f>IF(J1703="","",$B$2&amp;I1703&amp;$B$2&amp;$B$1&amp;J1703)</f>
        <v/>
      </c>
      <c r="U1703" s="3" t="str">
        <f>IF(L1703="","",$B$2&amp;K1703&amp;$B$2&amp;$B$1&amp;L1703)</f>
        <v/>
      </c>
      <c r="V1703" s="3" t="str">
        <f>IF(N1703="","",$B$2&amp;M1703&amp;$B$2&amp;$B$1&amp;N1703)</f>
        <v/>
      </c>
      <c r="W1703" s="3" t="str">
        <f>IF(P1703="","",$B$2&amp;O1703&amp;$B$2&amp;$B$1&amp;P1703)</f>
        <v/>
      </c>
      <c r="X1703" s="3" t="str">
        <f>IF(R1703="","",$B$2&amp;Q1703&amp;$B$2&amp;$B$1&amp;R1703)</f>
        <v/>
      </c>
      <c r="Y1703" s="3" t="str">
        <f t="shared" si="525"/>
        <v>{}</v>
      </c>
      <c r="Z1703" s="11" t="s">
        <v>336</v>
      </c>
      <c r="AA1703" s="11" t="str">
        <f t="shared" si="517"/>
        <v/>
      </c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 t="str">
        <f t="shared" si="526"/>
        <v/>
      </c>
      <c r="BQ1703" s="11" t="str">
        <f t="shared" si="536"/>
        <v/>
      </c>
      <c r="BR1703" s="1">
        <f t="shared" si="529"/>
        <v>8</v>
      </c>
      <c r="BS1703" s="1">
        <f t="shared" si="530"/>
        <v>803</v>
      </c>
      <c r="BT1703" s="1">
        <f>COUNTIF($BS$10:BS1703,601)</f>
        <v>36</v>
      </c>
      <c r="BU1703" s="1">
        <f t="shared" si="531"/>
        <v>0</v>
      </c>
    </row>
    <row r="1704" spans="2:73">
      <c r="B1704" s="1" t="str">
        <f t="shared" si="527"/>
        <v>SkillDescBrief4101608</v>
      </c>
      <c r="C1704" s="1" t="str">
        <f t="shared" si="528"/>
        <v>SkillDescDetail410160804</v>
      </c>
      <c r="D1704" s="3">
        <v>410160804</v>
      </c>
      <c r="E1704" s="3">
        <v>4101608</v>
      </c>
      <c r="F1704" s="3">
        <v>4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 t="str">
        <f>IF(H1704="","",$B$2&amp;G1704&amp;$B$2&amp;$B$1&amp;H1704)</f>
        <v/>
      </c>
      <c r="T1704" s="3" t="str">
        <f>IF(J1704="","",$B$2&amp;I1704&amp;$B$2&amp;$B$1&amp;J1704)</f>
        <v/>
      </c>
      <c r="U1704" s="3" t="str">
        <f>IF(L1704="","",$B$2&amp;K1704&amp;$B$2&amp;$B$1&amp;L1704)</f>
        <v/>
      </c>
      <c r="V1704" s="3" t="str">
        <f>IF(N1704="","",$B$2&amp;M1704&amp;$B$2&amp;$B$1&amp;N1704)</f>
        <v/>
      </c>
      <c r="W1704" s="3" t="str">
        <f>IF(P1704="","",$B$2&amp;O1704&amp;$B$2&amp;$B$1&amp;P1704)</f>
        <v/>
      </c>
      <c r="X1704" s="3" t="str">
        <f>IF(R1704="","",$B$2&amp;Q1704&amp;$B$2&amp;$B$1&amp;R1704)</f>
        <v/>
      </c>
      <c r="Y1704" s="3" t="str">
        <f t="shared" si="525"/>
        <v>{}</v>
      </c>
      <c r="Z1704" s="11" t="s">
        <v>336</v>
      </c>
      <c r="AA1704" s="11" t="str">
        <f t="shared" ref="AA1704:AA1767" si="537">_xlfn.TEXTJOIN("",1,AB1704:BO1704)</f>
        <v/>
      </c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 t="str">
        <f t="shared" si="526"/>
        <v/>
      </c>
      <c r="BQ1704" s="11" t="str">
        <f t="shared" si="536"/>
        <v/>
      </c>
      <c r="BR1704" s="1">
        <f t="shared" si="529"/>
        <v>8</v>
      </c>
      <c r="BS1704" s="1">
        <f t="shared" si="530"/>
        <v>804</v>
      </c>
      <c r="BT1704" s="1">
        <f>COUNTIF($BS$10:BS1704,601)</f>
        <v>36</v>
      </c>
      <c r="BU1704" s="1">
        <f t="shared" si="531"/>
        <v>0</v>
      </c>
    </row>
    <row r="1705" spans="2:73">
      <c r="B1705" s="1" t="str">
        <f t="shared" si="527"/>
        <v>SkillDescBrief4101608</v>
      </c>
      <c r="C1705" s="1" t="str">
        <f t="shared" si="528"/>
        <v>SkillDescDetail410160805</v>
      </c>
      <c r="D1705" s="3">
        <v>410160805</v>
      </c>
      <c r="E1705" s="3">
        <v>4101608</v>
      </c>
      <c r="F1705" s="3">
        <v>5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 t="str">
        <f>IF(H1705="","",$B$2&amp;G1705&amp;$B$2&amp;$B$1&amp;H1705)</f>
        <v/>
      </c>
      <c r="T1705" s="3" t="str">
        <f>IF(J1705="","",$B$2&amp;I1705&amp;$B$2&amp;$B$1&amp;J1705)</f>
        <v/>
      </c>
      <c r="U1705" s="3" t="str">
        <f>IF(L1705="","",$B$2&amp;K1705&amp;$B$2&amp;$B$1&amp;L1705)</f>
        <v/>
      </c>
      <c r="V1705" s="3" t="str">
        <f>IF(N1705="","",$B$2&amp;M1705&amp;$B$2&amp;$B$1&amp;N1705)</f>
        <v/>
      </c>
      <c r="W1705" s="3" t="str">
        <f>IF(P1705="","",$B$2&amp;O1705&amp;$B$2&amp;$B$1&amp;P1705)</f>
        <v/>
      </c>
      <c r="X1705" s="3" t="str">
        <f>IF(R1705="","",$B$2&amp;Q1705&amp;$B$2&amp;$B$1&amp;R1705)</f>
        <v/>
      </c>
      <c r="Y1705" s="3" t="str">
        <f t="shared" si="525"/>
        <v>{}</v>
      </c>
      <c r="Z1705" s="11" t="s">
        <v>336</v>
      </c>
      <c r="AA1705" s="11" t="str">
        <f t="shared" si="537"/>
        <v/>
      </c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 t="str">
        <f t="shared" si="526"/>
        <v/>
      </c>
      <c r="BQ1705" s="11" t="str">
        <f t="shared" si="536"/>
        <v/>
      </c>
      <c r="BR1705" s="1">
        <f t="shared" si="529"/>
        <v>8</v>
      </c>
      <c r="BS1705" s="1">
        <f t="shared" si="530"/>
        <v>805</v>
      </c>
      <c r="BT1705" s="1">
        <f>COUNTIF($BS$10:BS1705,601)</f>
        <v>36</v>
      </c>
      <c r="BU1705" s="1">
        <f t="shared" si="531"/>
        <v>0</v>
      </c>
    </row>
    <row r="1706" spans="2:73">
      <c r="B1706" s="1" t="str">
        <f t="shared" si="527"/>
        <v>SkillDescBrief// 充能手枪</v>
      </c>
      <c r="C1706" s="1" t="str">
        <f t="shared" si="528"/>
        <v>SkillDescDetail// 充能手枪&amp;激光炮</v>
      </c>
      <c r="D1706" s="7" t="s">
        <v>798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 t="str">
        <f t="shared" si="525"/>
        <v/>
      </c>
      <c r="Z1706" s="10" t="s">
        <v>336</v>
      </c>
      <c r="AA1706" s="10" t="str">
        <f t="shared" si="537"/>
        <v/>
      </c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  <c r="BI1706" s="10"/>
      <c r="BJ1706" s="10"/>
      <c r="BK1706" s="10"/>
      <c r="BL1706" s="10"/>
      <c r="BM1706" s="10"/>
      <c r="BN1706" s="10"/>
      <c r="BO1706" s="10"/>
      <c r="BP1706" s="10" t="str">
        <f t="shared" si="526"/>
        <v/>
      </c>
      <c r="BQ1706" s="10" t="str">
        <f t="shared" si="536"/>
        <v/>
      </c>
      <c r="BR1706" s="1">
        <f t="shared" si="529"/>
        <v>0</v>
      </c>
      <c r="BS1706" s="1">
        <f t="shared" si="530"/>
        <v>0</v>
      </c>
      <c r="BT1706" s="1">
        <f>COUNTIF($BS$10:BS1706,601)</f>
        <v>36</v>
      </c>
      <c r="BU1706" s="1">
        <f t="shared" si="531"/>
        <v>0</v>
      </c>
    </row>
    <row r="1707" spans="2:73">
      <c r="B1707" s="1" t="str">
        <f t="shared" si="527"/>
        <v>SkillDescBrief// 普攻</v>
      </c>
      <c r="C1707" s="1" t="str">
        <f t="shared" si="528"/>
        <v>SkillDescDetail// 普攻</v>
      </c>
      <c r="D1707" s="7" t="s">
        <v>331</v>
      </c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 t="str">
        <f t="shared" si="525"/>
        <v/>
      </c>
      <c r="Z1707" s="10" t="s">
        <v>336</v>
      </c>
      <c r="AA1707" s="10" t="str">
        <f t="shared" si="537"/>
        <v/>
      </c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  <c r="BI1707" s="10"/>
      <c r="BJ1707" s="10"/>
      <c r="BK1707" s="10"/>
      <c r="BL1707" s="10"/>
      <c r="BM1707" s="10"/>
      <c r="BN1707" s="10"/>
      <c r="BO1707" s="10"/>
      <c r="BP1707" s="10" t="str">
        <f t="shared" si="526"/>
        <v/>
      </c>
      <c r="BQ1707" s="10" t="str">
        <f t="shared" si="536"/>
        <v/>
      </c>
      <c r="BR1707" s="1">
        <f t="shared" si="529"/>
        <v>0</v>
      </c>
      <c r="BS1707" s="1">
        <f t="shared" si="530"/>
        <v>0</v>
      </c>
      <c r="BT1707" s="1">
        <f>COUNTIF($BS$10:BS1707,601)</f>
        <v>36</v>
      </c>
      <c r="BU1707" s="1">
        <f t="shared" si="531"/>
        <v>0</v>
      </c>
    </row>
    <row r="1708" spans="2:73">
      <c r="B1708" s="1" t="str">
        <f t="shared" si="527"/>
        <v>SkillDescBrief4101701</v>
      </c>
      <c r="C1708" s="1" t="str">
        <f t="shared" si="528"/>
        <v>SkillDescDetail410170101</v>
      </c>
      <c r="D1708" s="3">
        <v>410170101</v>
      </c>
      <c r="E1708" s="3">
        <v>4101701</v>
      </c>
      <c r="F1708" s="3">
        <v>1</v>
      </c>
      <c r="G1708" s="3" t="s">
        <v>332</v>
      </c>
      <c r="H1708" s="3">
        <f ca="1">ROUND(_xlfn.XLOOKUP($F1708,$D$1:$D$5,$E$1:$E$5)*OFFSET(H1708,5-$F1708,0)/0.05,0)*0.05</f>
        <v>0.5</v>
      </c>
      <c r="I1708" s="3" t="s">
        <v>333</v>
      </c>
      <c r="J1708" s="3"/>
      <c r="K1708" s="3" t="s">
        <v>334</v>
      </c>
      <c r="L1708" s="3"/>
      <c r="M1708" s="3"/>
      <c r="N1708" s="3"/>
      <c r="O1708" s="3"/>
      <c r="P1708" s="3"/>
      <c r="Q1708" s="3" t="s">
        <v>335</v>
      </c>
      <c r="R1708" s="3"/>
      <c r="S1708" s="3" t="str">
        <f ca="1">IF(H1708="","",$B$2&amp;G1708&amp;$B$2&amp;$B$1&amp;H1708)</f>
        <v>"AtkPower":0.5</v>
      </c>
      <c r="T1708" s="3" t="str">
        <f>IF(J1708="","",$B$2&amp;I1708&amp;$B$2&amp;$B$1&amp;J1708)</f>
        <v/>
      </c>
      <c r="U1708" s="3" t="str">
        <f>IF(L1708="","",$B$2&amp;K1708&amp;$B$2&amp;$B$1&amp;L1708)</f>
        <v/>
      </c>
      <c r="V1708" s="3" t="str">
        <f>IF(N1708="","",$B$2&amp;M1708&amp;$B$2&amp;$B$1&amp;N1708)</f>
        <v/>
      </c>
      <c r="W1708" s="3" t="str">
        <f>IF(P1708="","",$B$2&amp;O1708&amp;$B$2&amp;$B$1&amp;P1708)</f>
        <v/>
      </c>
      <c r="X1708" s="3" t="str">
        <f>IF(R1708="","",$B$2&amp;Q1708&amp;$B$2&amp;$B$1&amp;R1708)</f>
        <v/>
      </c>
      <c r="Y1708" s="3" t="str">
        <f ca="1" t="shared" si="525"/>
        <v>{"AtkPower":0.5}</v>
      </c>
      <c r="Z1708" s="11" t="s">
        <v>799</v>
      </c>
      <c r="AA1708" s="11" t="str">
        <f ca="1" t="shared" si="537"/>
        <v>使用充能手枪射击，对&lt;c=A6EC41&gt;1&lt;/c&gt;个敌人额外造成&lt;q=attr_atk&gt;&lt;c=A6EC41&gt;50%&lt;/c&gt;伤害</v>
      </c>
      <c r="AB1708" s="11"/>
      <c r="AC1708" s="11"/>
      <c r="AD1708" s="11"/>
      <c r="AE1708" s="11"/>
      <c r="AF1708" s="11"/>
      <c r="AG1708" s="11"/>
      <c r="AH1708" s="11"/>
      <c r="AI1708" s="11"/>
      <c r="AJ1708" s="11" t="s">
        <v>800</v>
      </c>
      <c r="AK1708" s="11" t="str">
        <f>$B$6</f>
        <v>&lt;c=A6EC41&gt;</v>
      </c>
      <c r="AL1708" s="12">
        <v>1</v>
      </c>
      <c r="AM1708" s="11" t="s">
        <v>298</v>
      </c>
      <c r="AN1708" s="11" t="s">
        <v>801</v>
      </c>
      <c r="AO1708" s="11" t="str">
        <f>$B$8&amp;$B$6</f>
        <v>&lt;q=attr_atk&gt;&lt;c=A6EC41&gt;</v>
      </c>
      <c r="AP1708" s="11" t="str">
        <f ca="1">ROUND($H1708*100,2)&amp;"%"</f>
        <v>50%</v>
      </c>
      <c r="AQ1708" s="11" t="s">
        <v>298</v>
      </c>
      <c r="AR1708" s="11" t="s">
        <v>344</v>
      </c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 t="str">
        <f t="shared" si="526"/>
        <v>使用充能手枪射击</v>
      </c>
      <c r="BQ1708" s="11" t="str">
        <f ca="1" t="shared" si="536"/>
        <v>使用充能手枪射击，对&lt;c=A6EC41&gt;1&lt;/c&gt;个敌人额外造成&lt;q=attr_atk&gt;&lt;c=A6EC41&gt;50%&lt;/c&gt;伤害</v>
      </c>
      <c r="BR1708" s="1">
        <f t="shared" si="529"/>
        <v>1</v>
      </c>
      <c r="BS1708" s="1">
        <f t="shared" si="530"/>
        <v>101</v>
      </c>
      <c r="BT1708" s="1">
        <f>COUNTIF($BS$10:BS1708,601)</f>
        <v>36</v>
      </c>
      <c r="BU1708" s="1">
        <f t="shared" si="531"/>
        <v>0</v>
      </c>
    </row>
    <row r="1709" spans="2:73">
      <c r="B1709" s="1" t="str">
        <f t="shared" si="527"/>
        <v>SkillDescBrief4101701</v>
      </c>
      <c r="C1709" s="1" t="str">
        <f t="shared" si="528"/>
        <v>SkillDescDetail410170102</v>
      </c>
      <c r="D1709" s="3">
        <v>410170102</v>
      </c>
      <c r="E1709" s="3">
        <v>4101701</v>
      </c>
      <c r="F1709" s="3">
        <v>2</v>
      </c>
      <c r="G1709" s="3" t="s">
        <v>332</v>
      </c>
      <c r="H1709" s="3">
        <f ca="1">ROUND(_xlfn.XLOOKUP($F1709,$D$1:$D$5,$E$1:$E$5)*OFFSET(H1709,5-$F1709,0)/0.05,0)*0.05</f>
        <v>0.55</v>
      </c>
      <c r="I1709" s="3" t="s">
        <v>333</v>
      </c>
      <c r="J1709" s="3"/>
      <c r="K1709" s="3" t="s">
        <v>334</v>
      </c>
      <c r="L1709" s="3"/>
      <c r="M1709" s="3"/>
      <c r="N1709" s="3"/>
      <c r="O1709" s="3"/>
      <c r="P1709" s="3"/>
      <c r="Q1709" s="3" t="s">
        <v>335</v>
      </c>
      <c r="R1709" s="3"/>
      <c r="S1709" s="3" t="str">
        <f ca="1">IF(H1709="","",$B$2&amp;G1709&amp;$B$2&amp;$B$1&amp;H1709)</f>
        <v>"AtkPower":0.55</v>
      </c>
      <c r="T1709" s="3" t="str">
        <f>IF(J1709="","",$B$2&amp;I1709&amp;$B$2&amp;$B$1&amp;J1709)</f>
        <v/>
      </c>
      <c r="U1709" s="3" t="str">
        <f>IF(L1709="","",$B$2&amp;K1709&amp;$B$2&amp;$B$1&amp;L1709)</f>
        <v/>
      </c>
      <c r="V1709" s="3" t="str">
        <f>IF(N1709="","",$B$2&amp;M1709&amp;$B$2&amp;$B$1&amp;N1709)</f>
        <v/>
      </c>
      <c r="W1709" s="3" t="str">
        <f>IF(P1709="","",$B$2&amp;O1709&amp;$B$2&amp;$B$1&amp;P1709)</f>
        <v/>
      </c>
      <c r="X1709" s="3" t="str">
        <f>IF(R1709="","",$B$2&amp;Q1709&amp;$B$2&amp;$B$1&amp;R1709)</f>
        <v/>
      </c>
      <c r="Y1709" s="3" t="str">
        <f ca="1" t="shared" si="525"/>
        <v>{"AtkPower":0.55}</v>
      </c>
      <c r="Z1709" s="11" t="s">
        <v>799</v>
      </c>
      <c r="AA1709" s="11" t="str">
        <f ca="1" t="shared" si="537"/>
        <v>2级：造成的伤害提升至&lt;q=attr_atk&gt;&lt;c=A6EC41&gt;55%&lt;/c&gt;</v>
      </c>
      <c r="AB1709" s="11"/>
      <c r="AC1709" s="11"/>
      <c r="AD1709" s="11">
        <v>2</v>
      </c>
      <c r="AE1709" s="11"/>
      <c r="AF1709" s="11" t="s">
        <v>345</v>
      </c>
      <c r="AG1709" s="11"/>
      <c r="AH1709" s="11"/>
      <c r="AI1709" s="11"/>
      <c r="AJ1709" s="11" t="s">
        <v>446</v>
      </c>
      <c r="AK1709" s="11" t="str">
        <f t="shared" ref="AK1709:AK1712" si="538">$B$8&amp;$B$6</f>
        <v>&lt;q=attr_atk&gt;&lt;c=A6EC41&gt;</v>
      </c>
      <c r="AL1709" s="11" t="str">
        <f ca="1" t="shared" ref="AL1709:AL1712" si="539">ROUND($H1709*100,2)&amp;"%"</f>
        <v>55%</v>
      </c>
      <c r="AM1709" s="11" t="s">
        <v>298</v>
      </c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 t="str">
        <f t="shared" si="526"/>
        <v>使用充能手枪射击</v>
      </c>
      <c r="BQ1709" s="11" t="str">
        <f ca="1" t="shared" si="536"/>
        <v>2级：造成的伤害提升至&lt;q=attr_atk&gt;&lt;c=A6EC41&gt;55%&lt;/c&gt;</v>
      </c>
      <c r="BR1709" s="1">
        <f t="shared" si="529"/>
        <v>1</v>
      </c>
      <c r="BS1709" s="1">
        <f t="shared" si="530"/>
        <v>102</v>
      </c>
      <c r="BT1709" s="1">
        <f>COUNTIF($BS$10:BS1709,601)</f>
        <v>36</v>
      </c>
      <c r="BU1709" s="1">
        <f t="shared" si="531"/>
        <v>0</v>
      </c>
    </row>
    <row r="1710" spans="2:73">
      <c r="B1710" s="1" t="str">
        <f t="shared" si="527"/>
        <v>SkillDescBrief4101701</v>
      </c>
      <c r="C1710" s="1" t="str">
        <f t="shared" si="528"/>
        <v>SkillDescDetail410170103</v>
      </c>
      <c r="D1710" s="3">
        <v>410170103</v>
      </c>
      <c r="E1710" s="3">
        <v>4101701</v>
      </c>
      <c r="F1710" s="3">
        <v>3</v>
      </c>
      <c r="G1710" s="3" t="s">
        <v>332</v>
      </c>
      <c r="H1710" s="3">
        <v>0.6</v>
      </c>
      <c r="I1710" s="3" t="s">
        <v>333</v>
      </c>
      <c r="J1710" s="3"/>
      <c r="K1710" s="3" t="s">
        <v>334</v>
      </c>
      <c r="L1710" s="3"/>
      <c r="M1710" s="3"/>
      <c r="N1710" s="3"/>
      <c r="O1710" s="3"/>
      <c r="P1710" s="3"/>
      <c r="Q1710" s="3" t="s">
        <v>335</v>
      </c>
      <c r="R1710" s="3"/>
      <c r="S1710" s="3" t="str">
        <f>IF(H1710="","",$B$2&amp;G1710&amp;$B$2&amp;$B$1&amp;H1710)</f>
        <v>"AtkPower":0.6</v>
      </c>
      <c r="T1710" s="3" t="str">
        <f>IF(J1710="","",$B$2&amp;I1710&amp;$B$2&amp;$B$1&amp;J1710)</f>
        <v/>
      </c>
      <c r="U1710" s="3" t="str">
        <f>IF(L1710="","",$B$2&amp;K1710&amp;$B$2&amp;$B$1&amp;L1710)</f>
        <v/>
      </c>
      <c r="V1710" s="3" t="str">
        <f>IF(N1710="","",$B$2&amp;M1710&amp;$B$2&amp;$B$1&amp;N1710)</f>
        <v/>
      </c>
      <c r="W1710" s="3" t="str">
        <f>IF(P1710="","",$B$2&amp;O1710&amp;$B$2&amp;$B$1&amp;P1710)</f>
        <v/>
      </c>
      <c r="X1710" s="3" t="str">
        <f>IF(R1710="","",$B$2&amp;Q1710&amp;$B$2&amp;$B$1&amp;R1710)</f>
        <v/>
      </c>
      <c r="Y1710" s="3" t="str">
        <f t="shared" si="525"/>
        <v>{"AtkPower":0.6}</v>
      </c>
      <c r="Z1710" s="11" t="s">
        <v>799</v>
      </c>
      <c r="AA1710" s="11" t="str">
        <f t="shared" si="537"/>
        <v>3级：造成的伤害提升至&lt;q=attr_atk&gt;&lt;c=A6EC41&gt;60%&lt;/c&gt;</v>
      </c>
      <c r="AB1710" s="11"/>
      <c r="AC1710" s="11"/>
      <c r="AD1710" s="11">
        <v>3</v>
      </c>
      <c r="AE1710" s="11"/>
      <c r="AF1710" s="11" t="s">
        <v>345</v>
      </c>
      <c r="AG1710" s="11"/>
      <c r="AH1710" s="11"/>
      <c r="AI1710" s="11"/>
      <c r="AJ1710" s="11" t="s">
        <v>446</v>
      </c>
      <c r="AK1710" s="11" t="str">
        <f t="shared" si="538"/>
        <v>&lt;q=attr_atk&gt;&lt;c=A6EC41&gt;</v>
      </c>
      <c r="AL1710" s="11" t="str">
        <f t="shared" si="539"/>
        <v>60%</v>
      </c>
      <c r="AM1710" s="11" t="s">
        <v>298</v>
      </c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 t="str">
        <f t="shared" si="526"/>
        <v>使用充能手枪射击</v>
      </c>
      <c r="BQ1710" s="11" t="str">
        <f t="shared" si="536"/>
        <v>3级：造成的伤害提升至&lt;q=attr_atk&gt;&lt;c=A6EC41&gt;60%&lt;/c&gt;</v>
      </c>
      <c r="BR1710" s="1">
        <f t="shared" si="529"/>
        <v>1</v>
      </c>
      <c r="BS1710" s="1">
        <f t="shared" si="530"/>
        <v>103</v>
      </c>
      <c r="BT1710" s="1">
        <f>COUNTIF($BS$10:BS1710,601)</f>
        <v>36</v>
      </c>
      <c r="BU1710" s="1">
        <f t="shared" si="531"/>
        <v>0</v>
      </c>
    </row>
    <row r="1711" spans="2:73">
      <c r="B1711" s="1" t="str">
        <f t="shared" si="527"/>
        <v>SkillDescBrief4101701</v>
      </c>
      <c r="C1711" s="1" t="str">
        <f t="shared" si="528"/>
        <v>SkillDescDetail410170104</v>
      </c>
      <c r="D1711" s="3">
        <v>410170104</v>
      </c>
      <c r="E1711" s="3">
        <v>4101701</v>
      </c>
      <c r="F1711" s="3">
        <v>4</v>
      </c>
      <c r="G1711" s="3" t="s">
        <v>332</v>
      </c>
      <c r="H1711" s="3">
        <f ca="1">ROUND(_xlfn.XLOOKUP($F1711,$D$1:$D$5,$E$1:$E$5)*OFFSET(H1711,5-$F1711,0)/0.05,0)*0.05</f>
        <v>0.65</v>
      </c>
      <c r="I1711" s="3" t="s">
        <v>333</v>
      </c>
      <c r="J1711" s="3"/>
      <c r="K1711" s="3" t="s">
        <v>334</v>
      </c>
      <c r="L1711" s="3"/>
      <c r="M1711" s="3"/>
      <c r="N1711" s="3"/>
      <c r="O1711" s="3"/>
      <c r="P1711" s="3"/>
      <c r="Q1711" s="3" t="s">
        <v>335</v>
      </c>
      <c r="R1711" s="3"/>
      <c r="S1711" s="3" t="str">
        <f ca="1">IF(H1711="","",$B$2&amp;G1711&amp;$B$2&amp;$B$1&amp;H1711)</f>
        <v>"AtkPower":0.65</v>
      </c>
      <c r="T1711" s="3" t="str">
        <f>IF(J1711="","",$B$2&amp;I1711&amp;$B$2&amp;$B$1&amp;J1711)</f>
        <v/>
      </c>
      <c r="U1711" s="3" t="str">
        <f>IF(L1711="","",$B$2&amp;K1711&amp;$B$2&amp;$B$1&amp;L1711)</f>
        <v/>
      </c>
      <c r="V1711" s="3" t="str">
        <f>IF(N1711="","",$B$2&amp;M1711&amp;$B$2&amp;$B$1&amp;N1711)</f>
        <v/>
      </c>
      <c r="W1711" s="3" t="str">
        <f>IF(P1711="","",$B$2&amp;O1711&amp;$B$2&amp;$B$1&amp;P1711)</f>
        <v/>
      </c>
      <c r="X1711" s="3" t="str">
        <f>IF(R1711="","",$B$2&amp;Q1711&amp;$B$2&amp;$B$1&amp;R1711)</f>
        <v/>
      </c>
      <c r="Y1711" s="3" t="str">
        <f ca="1" t="shared" si="525"/>
        <v>{"AtkPower":0.65}</v>
      </c>
      <c r="Z1711" s="11" t="s">
        <v>799</v>
      </c>
      <c r="AA1711" s="11" t="str">
        <f ca="1" t="shared" si="537"/>
        <v>4级：造成的伤害提升至&lt;q=attr_atk&gt;&lt;c=A6EC41&gt;65%&lt;/c&gt;</v>
      </c>
      <c r="AB1711" s="11"/>
      <c r="AC1711" s="11"/>
      <c r="AD1711" s="11">
        <v>4</v>
      </c>
      <c r="AE1711" s="11"/>
      <c r="AF1711" s="11" t="s">
        <v>345</v>
      </c>
      <c r="AG1711" s="11"/>
      <c r="AH1711" s="11"/>
      <c r="AI1711" s="11"/>
      <c r="AJ1711" s="11" t="s">
        <v>446</v>
      </c>
      <c r="AK1711" s="11" t="str">
        <f t="shared" si="538"/>
        <v>&lt;q=attr_atk&gt;&lt;c=A6EC41&gt;</v>
      </c>
      <c r="AL1711" s="11" t="str">
        <f ca="1" t="shared" si="539"/>
        <v>65%</v>
      </c>
      <c r="AM1711" s="11" t="s">
        <v>298</v>
      </c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 t="str">
        <f t="shared" si="526"/>
        <v>使用充能手枪射击</v>
      </c>
      <c r="BQ1711" s="11" t="str">
        <f ca="1" t="shared" si="536"/>
        <v>4级：造成的伤害提升至&lt;q=attr_atk&gt;&lt;c=A6EC41&gt;65%&lt;/c&gt;</v>
      </c>
      <c r="BR1711" s="1">
        <f t="shared" si="529"/>
        <v>1</v>
      </c>
      <c r="BS1711" s="1">
        <f t="shared" si="530"/>
        <v>104</v>
      </c>
      <c r="BT1711" s="1">
        <f>COUNTIF($BS$10:BS1711,601)</f>
        <v>36</v>
      </c>
      <c r="BU1711" s="1">
        <f t="shared" si="531"/>
        <v>0</v>
      </c>
    </row>
    <row r="1712" spans="2:73">
      <c r="B1712" s="1" t="str">
        <f t="shared" si="527"/>
        <v>SkillDescBrief4101701</v>
      </c>
      <c r="C1712" s="1" t="str">
        <f t="shared" si="528"/>
        <v>SkillDescDetail410170105</v>
      </c>
      <c r="D1712" s="3">
        <v>410170105</v>
      </c>
      <c r="E1712" s="3">
        <v>4101701</v>
      </c>
      <c r="F1712" s="3">
        <v>5</v>
      </c>
      <c r="G1712" s="3" t="s">
        <v>332</v>
      </c>
      <c r="H1712" s="3">
        <v>0.7</v>
      </c>
      <c r="I1712" s="3" t="s">
        <v>333</v>
      </c>
      <c r="J1712" s="3"/>
      <c r="K1712" s="3" t="s">
        <v>334</v>
      </c>
      <c r="L1712" s="3"/>
      <c r="M1712" s="3"/>
      <c r="N1712" s="3"/>
      <c r="O1712" s="3"/>
      <c r="P1712" s="3"/>
      <c r="Q1712" s="3" t="s">
        <v>335</v>
      </c>
      <c r="R1712" s="3"/>
      <c r="S1712" s="3" t="str">
        <f>IF(H1712="","",$B$2&amp;G1712&amp;$B$2&amp;$B$1&amp;H1712)</f>
        <v>"AtkPower":0.7</v>
      </c>
      <c r="T1712" s="3" t="str">
        <f>IF(J1712="","",$B$2&amp;I1712&amp;$B$2&amp;$B$1&amp;J1712)</f>
        <v/>
      </c>
      <c r="U1712" s="3" t="str">
        <f>IF(L1712="","",$B$2&amp;K1712&amp;$B$2&amp;$B$1&amp;L1712)</f>
        <v/>
      </c>
      <c r="V1712" s="3" t="str">
        <f>IF(N1712="","",$B$2&amp;M1712&amp;$B$2&amp;$B$1&amp;N1712)</f>
        <v/>
      </c>
      <c r="W1712" s="3" t="str">
        <f>IF(P1712="","",$B$2&amp;O1712&amp;$B$2&amp;$B$1&amp;P1712)</f>
        <v/>
      </c>
      <c r="X1712" s="3" t="str">
        <f>IF(R1712="","",$B$2&amp;Q1712&amp;$B$2&amp;$B$1&amp;R1712)</f>
        <v/>
      </c>
      <c r="Y1712" s="3" t="str">
        <f t="shared" si="525"/>
        <v>{"AtkPower":0.7}</v>
      </c>
      <c r="Z1712" s="11" t="s">
        <v>799</v>
      </c>
      <c r="AA1712" s="11" t="str">
        <f t="shared" si="537"/>
        <v>5级：造成的伤害提升至&lt;q=attr_atk&gt;&lt;c=A6EC41&gt;70%&lt;/c&gt;</v>
      </c>
      <c r="AB1712" s="11"/>
      <c r="AC1712" s="11"/>
      <c r="AD1712" s="11">
        <v>5</v>
      </c>
      <c r="AE1712" s="11"/>
      <c r="AF1712" s="11" t="s">
        <v>345</v>
      </c>
      <c r="AG1712" s="11"/>
      <c r="AH1712" s="11"/>
      <c r="AI1712" s="11"/>
      <c r="AJ1712" s="11" t="s">
        <v>446</v>
      </c>
      <c r="AK1712" s="11" t="str">
        <f t="shared" si="538"/>
        <v>&lt;q=attr_atk&gt;&lt;c=A6EC41&gt;</v>
      </c>
      <c r="AL1712" s="11" t="str">
        <f t="shared" si="539"/>
        <v>70%</v>
      </c>
      <c r="AM1712" s="11" t="s">
        <v>298</v>
      </c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 t="str">
        <f t="shared" si="526"/>
        <v>使用充能手枪射击</v>
      </c>
      <c r="BQ1712" s="11" t="str">
        <f t="shared" si="536"/>
        <v>5级：造成的伤害提升至&lt;q=attr_atk&gt;&lt;c=A6EC41&gt;70%&lt;/c&gt;</v>
      </c>
      <c r="BR1712" s="1">
        <f t="shared" si="529"/>
        <v>1</v>
      </c>
      <c r="BS1712" s="1">
        <f t="shared" si="530"/>
        <v>105</v>
      </c>
      <c r="BT1712" s="1">
        <f>COUNTIF($BS$10:BS1712,601)</f>
        <v>36</v>
      </c>
      <c r="BU1712" s="1">
        <f t="shared" si="531"/>
        <v>0</v>
      </c>
    </row>
    <row r="1713" spans="2:73">
      <c r="B1713" s="1" t="str">
        <f t="shared" si="527"/>
        <v>SkillDescBrief// 大招</v>
      </c>
      <c r="C1713" s="1" t="str">
        <f t="shared" si="528"/>
        <v>SkillDescDetail// 大招</v>
      </c>
      <c r="D1713" s="7" t="s">
        <v>199</v>
      </c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 t="str">
        <f t="shared" si="525"/>
        <v/>
      </c>
      <c r="Z1713" s="10" t="s">
        <v>336</v>
      </c>
      <c r="AA1713" s="10" t="str">
        <f t="shared" si="537"/>
        <v/>
      </c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  <c r="BI1713" s="10"/>
      <c r="BJ1713" s="10"/>
      <c r="BK1713" s="10"/>
      <c r="BL1713" s="10"/>
      <c r="BM1713" s="10"/>
      <c r="BN1713" s="10"/>
      <c r="BO1713" s="10"/>
      <c r="BP1713" s="10" t="str">
        <f t="shared" si="526"/>
        <v/>
      </c>
      <c r="BQ1713" s="10" t="str">
        <f t="shared" si="536"/>
        <v/>
      </c>
      <c r="BR1713" s="1">
        <f t="shared" si="529"/>
        <v>0</v>
      </c>
      <c r="BS1713" s="1">
        <f t="shared" si="530"/>
        <v>0</v>
      </c>
      <c r="BT1713" s="1">
        <f>COUNTIF($BS$10:BS1713,601)</f>
        <v>36</v>
      </c>
      <c r="BU1713" s="1">
        <f t="shared" si="531"/>
        <v>0</v>
      </c>
    </row>
    <row r="1714" spans="2:73">
      <c r="B1714" s="1" t="str">
        <f t="shared" si="527"/>
        <v>SkillDescBrief4101702</v>
      </c>
      <c r="C1714" s="1" t="str">
        <f t="shared" si="528"/>
        <v>SkillDescDetail410170201</v>
      </c>
      <c r="D1714" s="3">
        <v>410170201</v>
      </c>
      <c r="E1714" s="3">
        <v>4101702</v>
      </c>
      <c r="F1714" s="3">
        <v>1</v>
      </c>
      <c r="G1714" s="3" t="s">
        <v>332</v>
      </c>
      <c r="H1714" s="3">
        <f ca="1">ROUND(_xlfn.XLOOKUP($F1714,$D$1:$D$5,$E$1:$E$5)*OFFSET(H1714,5-$F1714,0)/0.05,0)*0.05</f>
        <v>2.1</v>
      </c>
      <c r="I1714" s="3" t="s">
        <v>333</v>
      </c>
      <c r="J1714" s="3"/>
      <c r="K1714" s="3" t="s">
        <v>334</v>
      </c>
      <c r="L1714" s="3"/>
      <c r="M1714" s="3"/>
      <c r="N1714" s="3"/>
      <c r="O1714" s="3"/>
      <c r="P1714" s="3"/>
      <c r="Q1714" s="3" t="s">
        <v>335</v>
      </c>
      <c r="R1714" s="3"/>
      <c r="S1714" s="3" t="str">
        <f ca="1">IF(H1714="","",$B$2&amp;G1714&amp;$B$2&amp;$B$1&amp;H1714)</f>
        <v>"AtkPower":2.1</v>
      </c>
      <c r="T1714" s="3" t="str">
        <f>IF(J1714="","",$B$2&amp;I1714&amp;$B$2&amp;$B$1&amp;J1714)</f>
        <v/>
      </c>
      <c r="U1714" s="3" t="str">
        <f>IF(L1714="","",$B$2&amp;K1714&amp;$B$2&amp;$B$1&amp;L1714)</f>
        <v/>
      </c>
      <c r="V1714" s="3" t="str">
        <f>IF(N1714="","",$B$2&amp;M1714&amp;$B$2&amp;$B$1&amp;N1714)</f>
        <v/>
      </c>
      <c r="W1714" s="3" t="str">
        <f>IF(P1714="","",$B$2&amp;O1714&amp;$B$2&amp;$B$1&amp;P1714)</f>
        <v/>
      </c>
      <c r="X1714" s="3" t="str">
        <f>IF(R1714="","",$B$2&amp;Q1714&amp;$B$2&amp;$B$1&amp;R1714)</f>
        <v/>
      </c>
      <c r="Y1714" s="3" t="str">
        <f ca="1" t="shared" si="525"/>
        <v>{"AtkPower":2.1}</v>
      </c>
      <c r="Z1714" s="11" t="s">
        <v>802</v>
      </c>
      <c r="AA1714" s="11" t="str">
        <f ca="1" t="shared" si="537"/>
        <v>首次充能满时，将武器切换为激光炮；武器为激光炮时，发射大号激光炮弹，对所有敌人造成&lt;q=attr_atk&gt;&lt;c=A6EC41&gt;210%&lt;/c&gt;伤害，附带&lt;c=A6EC41&gt;1&lt;/c&gt;秒瘫痪</v>
      </c>
      <c r="AB1714" s="11"/>
      <c r="AC1714" s="11"/>
      <c r="AD1714" s="11"/>
      <c r="AE1714" s="11"/>
      <c r="AF1714" s="11"/>
      <c r="AG1714" s="11"/>
      <c r="AH1714" s="11"/>
      <c r="AI1714" s="11"/>
      <c r="AJ1714" s="11" t="s">
        <v>803</v>
      </c>
      <c r="AK1714" s="11" t="str">
        <f>$B$8&amp;$B$6</f>
        <v>&lt;q=attr_atk&gt;&lt;c=A6EC41&gt;</v>
      </c>
      <c r="AL1714" s="11" t="str">
        <f ca="1">ROUND($H1714*100,2)&amp;"%"</f>
        <v>210%</v>
      </c>
      <c r="AM1714" s="11" t="s">
        <v>298</v>
      </c>
      <c r="AN1714" s="11" t="s">
        <v>638</v>
      </c>
      <c r="AO1714" s="11" t="str">
        <f>$B$6</f>
        <v>&lt;c=A6EC41&gt;</v>
      </c>
      <c r="AP1714" s="11">
        <v>1</v>
      </c>
      <c r="AQ1714" s="11" t="s">
        <v>298</v>
      </c>
      <c r="AR1714" s="11" t="s">
        <v>804</v>
      </c>
      <c r="AS1714" s="12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 t="str">
        <f t="shared" si="526"/>
        <v>首次充能时，武器切换为激光炮</v>
      </c>
      <c r="BQ1714" s="11" t="str">
        <f ca="1" t="shared" si="536"/>
        <v>首次充能满时，将武器切换为激光炮；武器为激光炮时，发射大号激光炮弹，对所有敌人造成&lt;q=attr_atk&gt;&lt;c=A6EC41&gt;210%&lt;/c&gt;伤害，附带&lt;c=A6EC41&gt;1&lt;/c&gt;秒瘫痪</v>
      </c>
      <c r="BR1714" s="1">
        <f t="shared" si="529"/>
        <v>2</v>
      </c>
      <c r="BS1714" s="1">
        <f t="shared" si="530"/>
        <v>201</v>
      </c>
      <c r="BT1714" s="1">
        <f>COUNTIF($BS$10:BS1714,601)</f>
        <v>36</v>
      </c>
      <c r="BU1714" s="1">
        <f t="shared" si="531"/>
        <v>0</v>
      </c>
    </row>
    <row r="1715" spans="2:73">
      <c r="B1715" s="1" t="str">
        <f t="shared" si="527"/>
        <v>SkillDescBrief4101702</v>
      </c>
      <c r="C1715" s="1" t="str">
        <f t="shared" si="528"/>
        <v>SkillDescDetail410170202</v>
      </c>
      <c r="D1715" s="3">
        <v>410170202</v>
      </c>
      <c r="E1715" s="3">
        <v>4101702</v>
      </c>
      <c r="F1715" s="3">
        <v>2</v>
      </c>
      <c r="G1715" s="3" t="s">
        <v>332</v>
      </c>
      <c r="H1715" s="3">
        <f ca="1">ROUND(_xlfn.XLOOKUP($F1715,$D$1:$D$5,$E$1:$E$5)*OFFSET(H1715,5-$F1715,0)/0.05,0)*0.05</f>
        <v>2.25</v>
      </c>
      <c r="I1715" s="3" t="s">
        <v>333</v>
      </c>
      <c r="J1715" s="3"/>
      <c r="K1715" s="3" t="s">
        <v>334</v>
      </c>
      <c r="L1715" s="3"/>
      <c r="M1715" s="3"/>
      <c r="N1715" s="3"/>
      <c r="O1715" s="3"/>
      <c r="P1715" s="3"/>
      <c r="Q1715" s="3" t="s">
        <v>335</v>
      </c>
      <c r="R1715" s="3"/>
      <c r="S1715" s="3" t="str">
        <f ca="1">IF(H1715="","",$B$2&amp;G1715&amp;$B$2&amp;$B$1&amp;H1715)</f>
        <v>"AtkPower":2.25</v>
      </c>
      <c r="T1715" s="3" t="str">
        <f>IF(J1715="","",$B$2&amp;I1715&amp;$B$2&amp;$B$1&amp;J1715)</f>
        <v/>
      </c>
      <c r="U1715" s="3" t="str">
        <f>IF(L1715="","",$B$2&amp;K1715&amp;$B$2&amp;$B$1&amp;L1715)</f>
        <v/>
      </c>
      <c r="V1715" s="3" t="str">
        <f>IF(N1715="","",$B$2&amp;M1715&amp;$B$2&amp;$B$1&amp;N1715)</f>
        <v/>
      </c>
      <c r="W1715" s="3" t="str">
        <f>IF(P1715="","",$B$2&amp;O1715&amp;$B$2&amp;$B$1&amp;P1715)</f>
        <v/>
      </c>
      <c r="X1715" s="3" t="str">
        <f>IF(R1715="","",$B$2&amp;Q1715&amp;$B$2&amp;$B$1&amp;R1715)</f>
        <v/>
      </c>
      <c r="Y1715" s="3" t="str">
        <f ca="1" t="shared" si="525"/>
        <v>{"AtkPower":2.25}</v>
      </c>
      <c r="Z1715" s="11" t="s">
        <v>802</v>
      </c>
      <c r="AA1715" s="11" t="str">
        <f ca="1" t="shared" si="537"/>
        <v>2级：造成的伤害提升至&lt;q=attr_atk&gt;&lt;c=A6EC41&gt;225%&lt;/c&gt;</v>
      </c>
      <c r="AB1715" s="11"/>
      <c r="AC1715" s="11"/>
      <c r="AD1715" s="11">
        <v>2</v>
      </c>
      <c r="AE1715" s="11"/>
      <c r="AF1715" s="11" t="s">
        <v>345</v>
      </c>
      <c r="AG1715" s="11"/>
      <c r="AH1715" s="11"/>
      <c r="AI1715" s="11"/>
      <c r="AJ1715" s="11" t="s">
        <v>446</v>
      </c>
      <c r="AK1715" s="11" t="str">
        <f t="shared" ref="AK1715:AK1718" si="540">$B$8&amp;$B$6</f>
        <v>&lt;q=attr_atk&gt;&lt;c=A6EC41&gt;</v>
      </c>
      <c r="AL1715" s="11" t="str">
        <f ca="1" t="shared" ref="AL1715:AL1718" si="541">ROUND($H1715*100,2)&amp;"%"</f>
        <v>225%</v>
      </c>
      <c r="AM1715" s="11" t="s">
        <v>298</v>
      </c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 t="str">
        <f t="shared" si="526"/>
        <v>首次充能时，武器切换为激光炮</v>
      </c>
      <c r="BQ1715" s="11" t="str">
        <f ca="1" t="shared" si="536"/>
        <v>2级：造成的伤害提升至&lt;q=attr_atk&gt;&lt;c=A6EC41&gt;225%&lt;/c&gt;</v>
      </c>
      <c r="BR1715" s="1">
        <f t="shared" si="529"/>
        <v>2</v>
      </c>
      <c r="BS1715" s="1">
        <f t="shared" si="530"/>
        <v>202</v>
      </c>
      <c r="BT1715" s="1">
        <f>COUNTIF($BS$10:BS1715,601)</f>
        <v>36</v>
      </c>
      <c r="BU1715" s="1">
        <f t="shared" si="531"/>
        <v>0</v>
      </c>
    </row>
    <row r="1716" spans="2:73">
      <c r="B1716" s="1" t="str">
        <f t="shared" si="527"/>
        <v>SkillDescBrief4101702</v>
      </c>
      <c r="C1716" s="1" t="str">
        <f t="shared" si="528"/>
        <v>SkillDescDetail410170203</v>
      </c>
      <c r="D1716" s="3">
        <v>410170203</v>
      </c>
      <c r="E1716" s="3">
        <v>4101702</v>
      </c>
      <c r="F1716" s="3">
        <v>3</v>
      </c>
      <c r="G1716" s="3" t="s">
        <v>332</v>
      </c>
      <c r="H1716" s="3">
        <f ca="1">ROUND(_xlfn.XLOOKUP($F1716,$D$1:$D$5,$E$1:$E$5)*OFFSET(H1716,5-$F1716,0)/0.05,0)*0.05</f>
        <v>2.4</v>
      </c>
      <c r="I1716" s="3" t="s">
        <v>333</v>
      </c>
      <c r="J1716" s="3"/>
      <c r="K1716" s="3" t="s">
        <v>334</v>
      </c>
      <c r="L1716" s="3"/>
      <c r="M1716" s="3"/>
      <c r="N1716" s="3"/>
      <c r="O1716" s="3"/>
      <c r="P1716" s="3"/>
      <c r="Q1716" s="3" t="s">
        <v>335</v>
      </c>
      <c r="R1716" s="3"/>
      <c r="S1716" s="3" t="str">
        <f ca="1">IF(H1716="","",$B$2&amp;G1716&amp;$B$2&amp;$B$1&amp;H1716)</f>
        <v>"AtkPower":2.4</v>
      </c>
      <c r="T1716" s="3" t="str">
        <f>IF(J1716="","",$B$2&amp;I1716&amp;$B$2&amp;$B$1&amp;J1716)</f>
        <v/>
      </c>
      <c r="U1716" s="3" t="str">
        <f>IF(L1716="","",$B$2&amp;K1716&amp;$B$2&amp;$B$1&amp;L1716)</f>
        <v/>
      </c>
      <c r="V1716" s="3" t="str">
        <f>IF(N1716="","",$B$2&amp;M1716&amp;$B$2&amp;$B$1&amp;N1716)</f>
        <v/>
      </c>
      <c r="W1716" s="3" t="str">
        <f>IF(P1716="","",$B$2&amp;O1716&amp;$B$2&amp;$B$1&amp;P1716)</f>
        <v/>
      </c>
      <c r="X1716" s="3" t="str">
        <f>IF(R1716="","",$B$2&amp;Q1716&amp;$B$2&amp;$B$1&amp;R1716)</f>
        <v/>
      </c>
      <c r="Y1716" s="3" t="str">
        <f ca="1" t="shared" si="525"/>
        <v>{"AtkPower":2.4}</v>
      </c>
      <c r="Z1716" s="11" t="s">
        <v>802</v>
      </c>
      <c r="AA1716" s="11" t="str">
        <f ca="1" t="shared" si="537"/>
        <v>3级：造成的伤害提升至&lt;q=attr_atk&gt;&lt;c=A6EC41&gt;240%&lt;/c&gt;</v>
      </c>
      <c r="AB1716" s="11"/>
      <c r="AC1716" s="11"/>
      <c r="AD1716" s="11">
        <v>3</v>
      </c>
      <c r="AE1716" s="11"/>
      <c r="AF1716" s="11" t="s">
        <v>345</v>
      </c>
      <c r="AG1716" s="11"/>
      <c r="AH1716" s="11"/>
      <c r="AI1716" s="11"/>
      <c r="AJ1716" s="11" t="s">
        <v>446</v>
      </c>
      <c r="AK1716" s="11" t="str">
        <f t="shared" si="540"/>
        <v>&lt;q=attr_atk&gt;&lt;c=A6EC41&gt;</v>
      </c>
      <c r="AL1716" s="11" t="str">
        <f ca="1" t="shared" si="541"/>
        <v>240%</v>
      </c>
      <c r="AM1716" s="11" t="s">
        <v>298</v>
      </c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 t="str">
        <f t="shared" si="526"/>
        <v>首次充能时，武器切换为激光炮</v>
      </c>
      <c r="BQ1716" s="11" t="str">
        <f ca="1" t="shared" si="536"/>
        <v>3级：造成的伤害提升至&lt;q=attr_atk&gt;&lt;c=A6EC41&gt;240%&lt;/c&gt;</v>
      </c>
      <c r="BR1716" s="1">
        <f t="shared" si="529"/>
        <v>2</v>
      </c>
      <c r="BS1716" s="1">
        <f t="shared" si="530"/>
        <v>203</v>
      </c>
      <c r="BT1716" s="1">
        <f>COUNTIF($BS$10:BS1716,601)</f>
        <v>36</v>
      </c>
      <c r="BU1716" s="1">
        <f t="shared" si="531"/>
        <v>0</v>
      </c>
    </row>
    <row r="1717" spans="2:73">
      <c r="B1717" s="1" t="str">
        <f t="shared" si="527"/>
        <v>SkillDescBrief4101702</v>
      </c>
      <c r="C1717" s="1" t="str">
        <f t="shared" si="528"/>
        <v>SkillDescDetail410170204</v>
      </c>
      <c r="D1717" s="3">
        <v>410170204</v>
      </c>
      <c r="E1717" s="3">
        <v>4101702</v>
      </c>
      <c r="F1717" s="3">
        <v>4</v>
      </c>
      <c r="G1717" s="3" t="s">
        <v>332</v>
      </c>
      <c r="H1717" s="3">
        <f ca="1">ROUND(_xlfn.XLOOKUP($F1717,$D$1:$D$5,$E$1:$E$5)*OFFSET(H1717,5-$F1717,0)/0.05,0)*0.05</f>
        <v>2.7</v>
      </c>
      <c r="I1717" s="3" t="s">
        <v>333</v>
      </c>
      <c r="J1717" s="3"/>
      <c r="K1717" s="3" t="s">
        <v>334</v>
      </c>
      <c r="L1717" s="3"/>
      <c r="M1717" s="3"/>
      <c r="N1717" s="3"/>
      <c r="O1717" s="3"/>
      <c r="P1717" s="3"/>
      <c r="Q1717" s="3" t="s">
        <v>335</v>
      </c>
      <c r="R1717" s="3"/>
      <c r="S1717" s="3" t="str">
        <f ca="1">IF(H1717="","",$B$2&amp;G1717&amp;$B$2&amp;$B$1&amp;H1717)</f>
        <v>"AtkPower":2.7</v>
      </c>
      <c r="T1717" s="3" t="str">
        <f>IF(J1717="","",$B$2&amp;I1717&amp;$B$2&amp;$B$1&amp;J1717)</f>
        <v/>
      </c>
      <c r="U1717" s="3" t="str">
        <f>IF(L1717="","",$B$2&amp;K1717&amp;$B$2&amp;$B$1&amp;L1717)</f>
        <v/>
      </c>
      <c r="V1717" s="3" t="str">
        <f>IF(N1717="","",$B$2&amp;M1717&amp;$B$2&amp;$B$1&amp;N1717)</f>
        <v/>
      </c>
      <c r="W1717" s="3" t="str">
        <f>IF(P1717="","",$B$2&amp;O1717&amp;$B$2&amp;$B$1&amp;P1717)</f>
        <v/>
      </c>
      <c r="X1717" s="3" t="str">
        <f>IF(R1717="","",$B$2&amp;Q1717&amp;$B$2&amp;$B$1&amp;R1717)</f>
        <v/>
      </c>
      <c r="Y1717" s="3" t="str">
        <f ca="1" t="shared" si="525"/>
        <v>{"AtkPower":2.7}</v>
      </c>
      <c r="Z1717" s="11" t="s">
        <v>802</v>
      </c>
      <c r="AA1717" s="11" t="str">
        <f ca="1" t="shared" si="537"/>
        <v>4级：造成的伤害提升至&lt;q=attr_atk&gt;&lt;c=A6EC41&gt;270%&lt;/c&gt;</v>
      </c>
      <c r="AB1717" s="11"/>
      <c r="AC1717" s="11"/>
      <c r="AD1717" s="11">
        <v>4</v>
      </c>
      <c r="AE1717" s="11"/>
      <c r="AF1717" s="11" t="s">
        <v>345</v>
      </c>
      <c r="AG1717" s="11"/>
      <c r="AH1717" s="11"/>
      <c r="AI1717" s="11"/>
      <c r="AJ1717" s="11" t="s">
        <v>446</v>
      </c>
      <c r="AK1717" s="11" t="str">
        <f t="shared" si="540"/>
        <v>&lt;q=attr_atk&gt;&lt;c=A6EC41&gt;</v>
      </c>
      <c r="AL1717" s="11" t="str">
        <f ca="1" t="shared" si="541"/>
        <v>270%</v>
      </c>
      <c r="AM1717" s="11" t="s">
        <v>298</v>
      </c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 t="str">
        <f t="shared" si="526"/>
        <v>首次充能时，武器切换为激光炮</v>
      </c>
      <c r="BQ1717" s="11" t="str">
        <f ca="1" t="shared" si="536"/>
        <v>4级：造成的伤害提升至&lt;q=attr_atk&gt;&lt;c=A6EC41&gt;270%&lt;/c&gt;</v>
      </c>
      <c r="BR1717" s="1">
        <f t="shared" si="529"/>
        <v>2</v>
      </c>
      <c r="BS1717" s="1">
        <f t="shared" si="530"/>
        <v>204</v>
      </c>
      <c r="BT1717" s="1">
        <f>COUNTIF($BS$10:BS1717,601)</f>
        <v>36</v>
      </c>
      <c r="BU1717" s="1">
        <f t="shared" si="531"/>
        <v>0</v>
      </c>
    </row>
    <row r="1718" spans="2:73">
      <c r="B1718" s="1" t="str">
        <f t="shared" si="527"/>
        <v>SkillDescBrief4101702</v>
      </c>
      <c r="C1718" s="1" t="str">
        <f t="shared" si="528"/>
        <v>SkillDescDetail410170205</v>
      </c>
      <c r="D1718" s="3">
        <v>410170205</v>
      </c>
      <c r="E1718" s="3">
        <v>4101702</v>
      </c>
      <c r="F1718" s="3">
        <v>5</v>
      </c>
      <c r="G1718" s="3" t="s">
        <v>332</v>
      </c>
      <c r="H1718" s="3">
        <v>3</v>
      </c>
      <c r="I1718" s="3" t="s">
        <v>333</v>
      </c>
      <c r="J1718" s="3"/>
      <c r="K1718" s="3" t="s">
        <v>334</v>
      </c>
      <c r="L1718" s="3"/>
      <c r="M1718" s="3"/>
      <c r="N1718" s="3"/>
      <c r="O1718" s="3"/>
      <c r="P1718" s="3"/>
      <c r="Q1718" s="3" t="s">
        <v>335</v>
      </c>
      <c r="R1718" s="3"/>
      <c r="S1718" s="3" t="str">
        <f>IF(H1718="","",$B$2&amp;G1718&amp;$B$2&amp;$B$1&amp;H1718)</f>
        <v>"AtkPower":3</v>
      </c>
      <c r="T1718" s="3" t="str">
        <f>IF(J1718="","",$B$2&amp;I1718&amp;$B$2&amp;$B$1&amp;J1718)</f>
        <v/>
      </c>
      <c r="U1718" s="3" t="str">
        <f>IF(L1718="","",$B$2&amp;K1718&amp;$B$2&amp;$B$1&amp;L1718)</f>
        <v/>
      </c>
      <c r="V1718" s="3" t="str">
        <f>IF(N1718="","",$B$2&amp;M1718&amp;$B$2&amp;$B$1&amp;N1718)</f>
        <v/>
      </c>
      <c r="W1718" s="3" t="str">
        <f>IF(P1718="","",$B$2&amp;O1718&amp;$B$2&amp;$B$1&amp;P1718)</f>
        <v/>
      </c>
      <c r="X1718" s="3" t="str">
        <f>IF(R1718="","",$B$2&amp;Q1718&amp;$B$2&amp;$B$1&amp;R1718)</f>
        <v/>
      </c>
      <c r="Y1718" s="3" t="str">
        <f t="shared" si="525"/>
        <v>{"AtkPower":3}</v>
      </c>
      <c r="Z1718" s="11" t="s">
        <v>802</v>
      </c>
      <c r="AA1718" s="11" t="str">
        <f t="shared" si="537"/>
        <v>5级：造成的伤害提升至&lt;q=attr_atk&gt;&lt;c=A6EC41&gt;300%&lt;/c&gt;</v>
      </c>
      <c r="AB1718" s="11"/>
      <c r="AC1718" s="11"/>
      <c r="AD1718" s="11">
        <v>5</v>
      </c>
      <c r="AE1718" s="11"/>
      <c r="AF1718" s="11" t="s">
        <v>345</v>
      </c>
      <c r="AG1718" s="11"/>
      <c r="AH1718" s="11"/>
      <c r="AI1718" s="11"/>
      <c r="AJ1718" s="11" t="s">
        <v>446</v>
      </c>
      <c r="AK1718" s="11" t="str">
        <f t="shared" si="540"/>
        <v>&lt;q=attr_atk&gt;&lt;c=A6EC41&gt;</v>
      </c>
      <c r="AL1718" s="11" t="str">
        <f t="shared" si="541"/>
        <v>300%</v>
      </c>
      <c r="AM1718" s="11" t="s">
        <v>298</v>
      </c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 t="str">
        <f t="shared" si="526"/>
        <v>首次充能时，武器切换为激光炮</v>
      </c>
      <c r="BQ1718" s="11" t="str">
        <f t="shared" si="536"/>
        <v>5级：造成的伤害提升至&lt;q=attr_atk&gt;&lt;c=A6EC41&gt;300%&lt;/c&gt;</v>
      </c>
      <c r="BR1718" s="1">
        <f t="shared" si="529"/>
        <v>2</v>
      </c>
      <c r="BS1718" s="1">
        <f t="shared" si="530"/>
        <v>205</v>
      </c>
      <c r="BT1718" s="1">
        <f>COUNTIF($BS$10:BS1718,601)</f>
        <v>36</v>
      </c>
      <c r="BU1718" s="1">
        <f t="shared" si="531"/>
        <v>0</v>
      </c>
    </row>
    <row r="1719" spans="2:73">
      <c r="B1719" s="1" t="str">
        <f t="shared" si="527"/>
        <v>SkillDescBrief// 经营被动</v>
      </c>
      <c r="C1719" s="1" t="str">
        <f t="shared" si="528"/>
        <v>SkillDescDetail// 经营被动</v>
      </c>
      <c r="D1719" s="7" t="s">
        <v>71</v>
      </c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 t="str">
        <f t="shared" si="525"/>
        <v/>
      </c>
      <c r="Z1719" s="10" t="s">
        <v>336</v>
      </c>
      <c r="AA1719" s="10" t="str">
        <f t="shared" si="537"/>
        <v/>
      </c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  <c r="BI1719" s="10"/>
      <c r="BJ1719" s="10"/>
      <c r="BK1719" s="10"/>
      <c r="BL1719" s="10"/>
      <c r="BM1719" s="10"/>
      <c r="BN1719" s="10"/>
      <c r="BO1719" s="10"/>
      <c r="BP1719" s="10" t="str">
        <f t="shared" si="526"/>
        <v/>
      </c>
      <c r="BQ1719" s="10" t="str">
        <f t="shared" si="536"/>
        <v/>
      </c>
      <c r="BR1719" s="1">
        <f t="shared" si="529"/>
        <v>0</v>
      </c>
      <c r="BS1719" s="1">
        <f t="shared" si="530"/>
        <v>0</v>
      </c>
      <c r="BT1719" s="1">
        <f>COUNTIF($BS$10:BS1719,601)</f>
        <v>36</v>
      </c>
      <c r="BU1719" s="1">
        <f t="shared" si="531"/>
        <v>0</v>
      </c>
    </row>
    <row r="1720" spans="2:73">
      <c r="B1720" s="1" t="str">
        <f t="shared" si="527"/>
        <v>SkillDescBrief4101703</v>
      </c>
      <c r="C1720" s="1" t="str">
        <f t="shared" si="528"/>
        <v>SkillDescDetail410170301</v>
      </c>
      <c r="D1720" s="3">
        <v>410170301</v>
      </c>
      <c r="E1720" s="3">
        <v>4101703</v>
      </c>
      <c r="F1720" s="3">
        <v>1</v>
      </c>
      <c r="G1720" s="3" t="s">
        <v>332</v>
      </c>
      <c r="H1720" s="3"/>
      <c r="I1720" s="3" t="s">
        <v>333</v>
      </c>
      <c r="J1720" s="3"/>
      <c r="K1720" s="3" t="s">
        <v>334</v>
      </c>
      <c r="L1720" s="3"/>
      <c r="M1720" s="3"/>
      <c r="N1720" s="3"/>
      <c r="O1720" s="3"/>
      <c r="P1720" s="3"/>
      <c r="Q1720" s="3" t="s">
        <v>335</v>
      </c>
      <c r="R1720" s="3"/>
      <c r="S1720" s="3" t="str">
        <f>IF(H1720="","",$B$2&amp;G1720&amp;$B$2&amp;$B$1&amp;H1720)</f>
        <v/>
      </c>
      <c r="T1720" s="3" t="str">
        <f>IF(J1720="","",$B$2&amp;I1720&amp;$B$2&amp;$B$1&amp;J1720)</f>
        <v/>
      </c>
      <c r="U1720" s="3" t="str">
        <f>IF(L1720="","",$B$2&amp;K1720&amp;$B$2&amp;$B$1&amp;L1720)</f>
        <v/>
      </c>
      <c r="V1720" s="3" t="str">
        <f>IF(N1720="","",$B$2&amp;M1720&amp;$B$2&amp;$B$1&amp;N1720)</f>
        <v/>
      </c>
      <c r="W1720" s="3" t="str">
        <f>IF(P1720="","",$B$2&amp;O1720&amp;$B$2&amp;$B$1&amp;P1720)</f>
        <v/>
      </c>
      <c r="X1720" s="3" t="str">
        <f>IF(R1720="","",$B$2&amp;Q1720&amp;$B$2&amp;$B$1&amp;R1720)</f>
        <v/>
      </c>
      <c r="Y1720" s="3" t="str">
        <f t="shared" si="525"/>
        <v>{}</v>
      </c>
      <c r="Z1720" s="11" t="s">
        <v>358</v>
      </c>
      <c r="AA1720" s="11" t="str">
        <f t="shared" si="537"/>
        <v>放置在产业中时，产业收入提高&lt;c=A6EC41&gt;2&lt;/c&gt;倍，产业升级消耗减少&lt;c=A6EC41&gt;2&lt;/c&gt;倍</v>
      </c>
      <c r="AB1720" s="11"/>
      <c r="AC1720" s="11"/>
      <c r="AD1720" s="11"/>
      <c r="AE1720" s="11"/>
      <c r="AF1720" s="11"/>
      <c r="AG1720" s="11"/>
      <c r="AH1720" s="11"/>
      <c r="AI1720" s="11"/>
      <c r="AJ1720" s="11" t="s">
        <v>359</v>
      </c>
      <c r="AK1720" s="11" t="str">
        <f t="shared" ref="AK1720:AK1724" si="542">$B$6</f>
        <v>&lt;c=A6EC41&gt;</v>
      </c>
      <c r="AL1720" s="11">
        <v>2</v>
      </c>
      <c r="AM1720" s="11" t="s">
        <v>298</v>
      </c>
      <c r="AN1720" s="11" t="s">
        <v>360</v>
      </c>
      <c r="AO1720" s="11" t="s">
        <v>304</v>
      </c>
      <c r="AP1720" s="11">
        <v>2</v>
      </c>
      <c r="AQ1720" s="11" t="s">
        <v>298</v>
      </c>
      <c r="AR1720" s="11" t="s">
        <v>361</v>
      </c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 t="str">
        <f t="shared" si="526"/>
        <v>使产业收入提高，升级消耗减少</v>
      </c>
      <c r="BQ1720" s="11" t="str">
        <f t="shared" si="536"/>
        <v>放置在产业中时，产业收入提高&lt;c=A6EC41&gt;2&lt;/c&gt;倍，产业升级消耗减少&lt;c=A6EC41&gt;2&lt;/c&gt;倍</v>
      </c>
      <c r="BR1720" s="1">
        <f t="shared" si="529"/>
        <v>3</v>
      </c>
      <c r="BS1720" s="1">
        <f t="shared" si="530"/>
        <v>301</v>
      </c>
      <c r="BT1720" s="1">
        <f>COUNTIF($BS$10:BS1720,601)</f>
        <v>36</v>
      </c>
      <c r="BU1720" s="1">
        <f t="shared" si="531"/>
        <v>0</v>
      </c>
    </row>
    <row r="1721" spans="2:73">
      <c r="B1721" s="1" t="str">
        <f t="shared" si="527"/>
        <v>SkillDescBrief4101703</v>
      </c>
      <c r="C1721" s="1" t="str">
        <f t="shared" si="528"/>
        <v>SkillDescDetail410170302</v>
      </c>
      <c r="D1721" s="3">
        <v>410170302</v>
      </c>
      <c r="E1721" s="3">
        <v>4101703</v>
      </c>
      <c r="F1721" s="3">
        <v>2</v>
      </c>
      <c r="G1721" s="3" t="s">
        <v>332</v>
      </c>
      <c r="H1721" s="3"/>
      <c r="I1721" s="3" t="s">
        <v>333</v>
      </c>
      <c r="J1721" s="3"/>
      <c r="K1721" s="3" t="s">
        <v>334</v>
      </c>
      <c r="L1721" s="3"/>
      <c r="M1721" s="3"/>
      <c r="N1721" s="3"/>
      <c r="O1721" s="3"/>
      <c r="P1721" s="3"/>
      <c r="Q1721" s="3" t="s">
        <v>335</v>
      </c>
      <c r="R1721" s="3"/>
      <c r="S1721" s="3" t="str">
        <f>IF(H1721="","",$B$2&amp;G1721&amp;$B$2&amp;$B$1&amp;H1721)</f>
        <v/>
      </c>
      <c r="T1721" s="3" t="str">
        <f>IF(J1721="","",$B$2&amp;I1721&amp;$B$2&amp;$B$1&amp;J1721)</f>
        <v/>
      </c>
      <c r="U1721" s="3" t="str">
        <f>IF(L1721="","",$B$2&amp;K1721&amp;$B$2&amp;$B$1&amp;L1721)</f>
        <v/>
      </c>
      <c r="V1721" s="3" t="str">
        <f>IF(N1721="","",$B$2&amp;M1721&amp;$B$2&amp;$B$1&amp;N1721)</f>
        <v/>
      </c>
      <c r="W1721" s="3" t="str">
        <f>IF(P1721="","",$B$2&amp;O1721&amp;$B$2&amp;$B$1&amp;P1721)</f>
        <v/>
      </c>
      <c r="X1721" s="3" t="str">
        <f>IF(R1721="","",$B$2&amp;Q1721&amp;$B$2&amp;$B$1&amp;R1721)</f>
        <v/>
      </c>
      <c r="Y1721" s="3" t="str">
        <f t="shared" si="525"/>
        <v>{}</v>
      </c>
      <c r="Z1721" s="11" t="s">
        <v>358</v>
      </c>
      <c r="AA1721" s="11" t="str">
        <f t="shared" si="537"/>
        <v>2级：放置在产业中时，产业收入提高&lt;c=A6EC41&gt;8&lt;/c&gt;倍，产业升级消耗减少&lt;c=A6EC41&gt;8&lt;/c&gt;倍</v>
      </c>
      <c r="AB1721" s="11"/>
      <c r="AC1721" s="11"/>
      <c r="AD1721" s="11">
        <v>2</v>
      </c>
      <c r="AE1721" s="11"/>
      <c r="AF1721" s="11" t="s">
        <v>345</v>
      </c>
      <c r="AG1721" s="11"/>
      <c r="AH1721" s="11"/>
      <c r="AI1721" s="11"/>
      <c r="AJ1721" s="11" t="s">
        <v>359</v>
      </c>
      <c r="AK1721" s="11" t="str">
        <f t="shared" si="542"/>
        <v>&lt;c=A6EC41&gt;</v>
      </c>
      <c r="AL1721" s="11">
        <f>AL1720*4</f>
        <v>8</v>
      </c>
      <c r="AM1721" s="11" t="s">
        <v>298</v>
      </c>
      <c r="AN1721" s="11" t="s">
        <v>360</v>
      </c>
      <c r="AO1721" s="11" t="s">
        <v>304</v>
      </c>
      <c r="AP1721" s="11">
        <f>AP1720*4</f>
        <v>8</v>
      </c>
      <c r="AQ1721" s="11" t="s">
        <v>298</v>
      </c>
      <c r="AR1721" s="11" t="s">
        <v>361</v>
      </c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 t="str">
        <f t="shared" si="526"/>
        <v>使产业收入提高，升级消耗减少</v>
      </c>
      <c r="BQ1721" s="11" t="str">
        <f t="shared" si="536"/>
        <v>2级：放置在产业中时，产业收入提高&lt;c=A6EC41&gt;8&lt;/c&gt;倍，产业升级消耗减少&lt;c=A6EC41&gt;8&lt;/c&gt;倍</v>
      </c>
      <c r="BR1721" s="1">
        <f t="shared" si="529"/>
        <v>3</v>
      </c>
      <c r="BS1721" s="1">
        <f t="shared" si="530"/>
        <v>302</v>
      </c>
      <c r="BT1721" s="1">
        <f>COUNTIF($BS$10:BS1721,601)</f>
        <v>36</v>
      </c>
      <c r="BU1721" s="1">
        <f t="shared" si="531"/>
        <v>0</v>
      </c>
    </row>
    <row r="1722" spans="2:73">
      <c r="B1722" s="1" t="str">
        <f t="shared" si="527"/>
        <v>SkillDescBrief4101703</v>
      </c>
      <c r="C1722" s="1" t="str">
        <f t="shared" si="528"/>
        <v>SkillDescDetail410170303</v>
      </c>
      <c r="D1722" s="3">
        <v>410170303</v>
      </c>
      <c r="E1722" s="3">
        <v>4101703</v>
      </c>
      <c r="F1722" s="3">
        <v>3</v>
      </c>
      <c r="G1722" s="3" t="s">
        <v>332</v>
      </c>
      <c r="H1722" s="3"/>
      <c r="I1722" s="3" t="s">
        <v>333</v>
      </c>
      <c r="J1722" s="3"/>
      <c r="K1722" s="3" t="s">
        <v>334</v>
      </c>
      <c r="L1722" s="3"/>
      <c r="M1722" s="3"/>
      <c r="N1722" s="3"/>
      <c r="O1722" s="3"/>
      <c r="P1722" s="3"/>
      <c r="Q1722" s="3" t="s">
        <v>335</v>
      </c>
      <c r="R1722" s="3"/>
      <c r="S1722" s="3" t="str">
        <f>IF(H1722="","",$B$2&amp;G1722&amp;$B$2&amp;$B$1&amp;H1722)</f>
        <v/>
      </c>
      <c r="T1722" s="3" t="str">
        <f>IF(J1722="","",$B$2&amp;I1722&amp;$B$2&amp;$B$1&amp;J1722)</f>
        <v/>
      </c>
      <c r="U1722" s="3" t="str">
        <f>IF(L1722="","",$B$2&amp;K1722&amp;$B$2&amp;$B$1&amp;L1722)</f>
        <v/>
      </c>
      <c r="V1722" s="3" t="str">
        <f>IF(N1722="","",$B$2&amp;M1722&amp;$B$2&amp;$B$1&amp;N1722)</f>
        <v/>
      </c>
      <c r="W1722" s="3" t="str">
        <f>IF(P1722="","",$B$2&amp;O1722&amp;$B$2&amp;$B$1&amp;P1722)</f>
        <v/>
      </c>
      <c r="X1722" s="3" t="str">
        <f>IF(R1722="","",$B$2&amp;Q1722&amp;$B$2&amp;$B$1&amp;R1722)</f>
        <v/>
      </c>
      <c r="Y1722" s="3" t="str">
        <f t="shared" si="525"/>
        <v>{}</v>
      </c>
      <c r="Z1722" s="11" t="s">
        <v>358</v>
      </c>
      <c r="AA1722" s="11" t="str">
        <f t="shared" si="537"/>
        <v>3级：放置在产业中时，产业收入提高&lt;c=A6EC41&gt;32&lt;/c&gt;倍，产业升级消耗减少&lt;c=A6EC41&gt;32&lt;/c&gt;倍</v>
      </c>
      <c r="AB1722" s="11"/>
      <c r="AC1722" s="11"/>
      <c r="AD1722" s="11">
        <v>3</v>
      </c>
      <c r="AE1722" s="11"/>
      <c r="AF1722" s="11" t="s">
        <v>345</v>
      </c>
      <c r="AG1722" s="11"/>
      <c r="AH1722" s="11"/>
      <c r="AI1722" s="11"/>
      <c r="AJ1722" s="11" t="s">
        <v>359</v>
      </c>
      <c r="AK1722" s="11" t="str">
        <f t="shared" si="542"/>
        <v>&lt;c=A6EC41&gt;</v>
      </c>
      <c r="AL1722" s="11">
        <f>AL1721*4</f>
        <v>32</v>
      </c>
      <c r="AM1722" s="11" t="s">
        <v>298</v>
      </c>
      <c r="AN1722" s="11" t="s">
        <v>360</v>
      </c>
      <c r="AO1722" s="11" t="s">
        <v>304</v>
      </c>
      <c r="AP1722" s="11">
        <f>AP1721*4</f>
        <v>32</v>
      </c>
      <c r="AQ1722" s="11" t="s">
        <v>298</v>
      </c>
      <c r="AR1722" s="11" t="s">
        <v>361</v>
      </c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 t="str">
        <f t="shared" si="526"/>
        <v>使产业收入提高，升级消耗减少</v>
      </c>
      <c r="BQ1722" s="11" t="str">
        <f t="shared" si="536"/>
        <v>3级：放置在产业中时，产业收入提高&lt;c=A6EC41&gt;32&lt;/c&gt;倍，产业升级消耗减少&lt;c=A6EC41&gt;32&lt;/c&gt;倍</v>
      </c>
      <c r="BR1722" s="1">
        <f t="shared" si="529"/>
        <v>3</v>
      </c>
      <c r="BS1722" s="1">
        <f t="shared" si="530"/>
        <v>303</v>
      </c>
      <c r="BT1722" s="1">
        <f>COUNTIF($BS$10:BS1722,601)</f>
        <v>36</v>
      </c>
      <c r="BU1722" s="1">
        <f t="shared" si="531"/>
        <v>0</v>
      </c>
    </row>
    <row r="1723" spans="2:73">
      <c r="B1723" s="1" t="str">
        <f t="shared" si="527"/>
        <v>SkillDescBrief4101703</v>
      </c>
      <c r="C1723" s="1" t="str">
        <f t="shared" si="528"/>
        <v>SkillDescDetail410170304</v>
      </c>
      <c r="D1723" s="3">
        <v>410170304</v>
      </c>
      <c r="E1723" s="3">
        <v>4101703</v>
      </c>
      <c r="F1723" s="3">
        <v>4</v>
      </c>
      <c r="G1723" s="3" t="s">
        <v>332</v>
      </c>
      <c r="H1723" s="3"/>
      <c r="I1723" s="3" t="s">
        <v>333</v>
      </c>
      <c r="J1723" s="3"/>
      <c r="K1723" s="3" t="s">
        <v>334</v>
      </c>
      <c r="L1723" s="3"/>
      <c r="M1723" s="3"/>
      <c r="N1723" s="3"/>
      <c r="O1723" s="3"/>
      <c r="P1723" s="3"/>
      <c r="Q1723" s="3" t="s">
        <v>335</v>
      </c>
      <c r="R1723" s="3"/>
      <c r="S1723" s="3" t="str">
        <f>IF(H1723="","",$B$2&amp;G1723&amp;$B$2&amp;$B$1&amp;H1723)</f>
        <v/>
      </c>
      <c r="T1723" s="3" t="str">
        <f>IF(J1723="","",$B$2&amp;I1723&amp;$B$2&amp;$B$1&amp;J1723)</f>
        <v/>
      </c>
      <c r="U1723" s="3" t="str">
        <f>IF(L1723="","",$B$2&amp;K1723&amp;$B$2&amp;$B$1&amp;L1723)</f>
        <v/>
      </c>
      <c r="V1723" s="3" t="str">
        <f>IF(N1723="","",$B$2&amp;M1723&amp;$B$2&amp;$B$1&amp;N1723)</f>
        <v/>
      </c>
      <c r="W1723" s="3" t="str">
        <f>IF(P1723="","",$B$2&amp;O1723&amp;$B$2&amp;$B$1&amp;P1723)</f>
        <v/>
      </c>
      <c r="X1723" s="3" t="str">
        <f>IF(R1723="","",$B$2&amp;Q1723&amp;$B$2&amp;$B$1&amp;R1723)</f>
        <v/>
      </c>
      <c r="Y1723" s="3" t="str">
        <f t="shared" si="525"/>
        <v>{}</v>
      </c>
      <c r="Z1723" s="11" t="s">
        <v>358</v>
      </c>
      <c r="AA1723" s="11" t="str">
        <f t="shared" si="537"/>
        <v>4级：放置在产业中时，产业收入提高&lt;c=A6EC41&gt;64&lt;/c&gt;倍，产业升级消耗减少&lt;c=A6EC41&gt;64&lt;/c&gt;倍</v>
      </c>
      <c r="AB1723" s="11"/>
      <c r="AC1723" s="11"/>
      <c r="AD1723" s="11">
        <v>4</v>
      </c>
      <c r="AE1723" s="11"/>
      <c r="AF1723" s="11" t="s">
        <v>345</v>
      </c>
      <c r="AG1723" s="11"/>
      <c r="AH1723" s="11"/>
      <c r="AI1723" s="11"/>
      <c r="AJ1723" s="11" t="s">
        <v>359</v>
      </c>
      <c r="AK1723" s="11" t="str">
        <f t="shared" si="542"/>
        <v>&lt;c=A6EC41&gt;</v>
      </c>
      <c r="AL1723" s="11">
        <v>64</v>
      </c>
      <c r="AM1723" s="11" t="s">
        <v>298</v>
      </c>
      <c r="AN1723" s="11" t="s">
        <v>360</v>
      </c>
      <c r="AO1723" s="11" t="s">
        <v>304</v>
      </c>
      <c r="AP1723" s="11">
        <v>64</v>
      </c>
      <c r="AQ1723" s="11" t="s">
        <v>298</v>
      </c>
      <c r="AR1723" s="11" t="s">
        <v>361</v>
      </c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 t="str">
        <f t="shared" si="526"/>
        <v>使产业收入提高，升级消耗减少</v>
      </c>
      <c r="BQ1723" s="11" t="str">
        <f t="shared" si="536"/>
        <v>4级：放置在产业中时，产业收入提高&lt;c=A6EC41&gt;64&lt;/c&gt;倍，产业升级消耗减少&lt;c=A6EC41&gt;64&lt;/c&gt;倍</v>
      </c>
      <c r="BR1723" s="1">
        <f t="shared" si="529"/>
        <v>3</v>
      </c>
      <c r="BS1723" s="1">
        <f t="shared" si="530"/>
        <v>304</v>
      </c>
      <c r="BT1723" s="1">
        <f>COUNTIF($BS$10:BS1723,601)</f>
        <v>36</v>
      </c>
      <c r="BU1723" s="1">
        <f t="shared" si="531"/>
        <v>0</v>
      </c>
    </row>
    <row r="1724" spans="2:73">
      <c r="B1724" s="1" t="str">
        <f t="shared" si="527"/>
        <v>SkillDescBrief4101703</v>
      </c>
      <c r="C1724" s="1" t="str">
        <f t="shared" si="528"/>
        <v>SkillDescDetail410170305</v>
      </c>
      <c r="D1724" s="3">
        <v>410170305</v>
      </c>
      <c r="E1724" s="3">
        <v>4101703</v>
      </c>
      <c r="F1724" s="3">
        <v>5</v>
      </c>
      <c r="G1724" s="3" t="s">
        <v>332</v>
      </c>
      <c r="H1724" s="3"/>
      <c r="I1724" s="3" t="s">
        <v>333</v>
      </c>
      <c r="J1724" s="3"/>
      <c r="K1724" s="3" t="s">
        <v>334</v>
      </c>
      <c r="L1724" s="3"/>
      <c r="M1724" s="3"/>
      <c r="N1724" s="3"/>
      <c r="O1724" s="3"/>
      <c r="P1724" s="3"/>
      <c r="Q1724" s="3" t="s">
        <v>335</v>
      </c>
      <c r="R1724" s="3"/>
      <c r="S1724" s="3" t="str">
        <f>IF(H1724="","",$B$2&amp;G1724&amp;$B$2&amp;$B$1&amp;H1724)</f>
        <v/>
      </c>
      <c r="T1724" s="3" t="str">
        <f>IF(J1724="","",$B$2&amp;I1724&amp;$B$2&amp;$B$1&amp;J1724)</f>
        <v/>
      </c>
      <c r="U1724" s="3" t="str">
        <f>IF(L1724="","",$B$2&amp;K1724&amp;$B$2&amp;$B$1&amp;L1724)</f>
        <v/>
      </c>
      <c r="V1724" s="3" t="str">
        <f>IF(N1724="","",$B$2&amp;M1724&amp;$B$2&amp;$B$1&amp;N1724)</f>
        <v/>
      </c>
      <c r="W1724" s="3" t="str">
        <f>IF(P1724="","",$B$2&amp;O1724&amp;$B$2&amp;$B$1&amp;P1724)</f>
        <v/>
      </c>
      <c r="X1724" s="3" t="str">
        <f>IF(R1724="","",$B$2&amp;Q1724&amp;$B$2&amp;$B$1&amp;R1724)</f>
        <v/>
      </c>
      <c r="Y1724" s="3" t="str">
        <f t="shared" si="525"/>
        <v>{}</v>
      </c>
      <c r="Z1724" s="11" t="s">
        <v>358</v>
      </c>
      <c r="AA1724" s="11" t="str">
        <f t="shared" si="537"/>
        <v>5级：放置在产业中时，产业收入提高&lt;c=A6EC41&gt;128&lt;/c&gt;倍，产业升级消耗减少&lt;c=A6EC41&gt;128&lt;/c&gt;倍</v>
      </c>
      <c r="AB1724" s="11"/>
      <c r="AC1724" s="11"/>
      <c r="AD1724" s="11">
        <v>5</v>
      </c>
      <c r="AE1724" s="11"/>
      <c r="AF1724" s="11" t="s">
        <v>345</v>
      </c>
      <c r="AG1724" s="11"/>
      <c r="AH1724" s="11"/>
      <c r="AI1724" s="11"/>
      <c r="AJ1724" s="11" t="s">
        <v>359</v>
      </c>
      <c r="AK1724" s="11" t="str">
        <f t="shared" si="542"/>
        <v>&lt;c=A6EC41&gt;</v>
      </c>
      <c r="AL1724" s="11">
        <v>128</v>
      </c>
      <c r="AM1724" s="11" t="s">
        <v>298</v>
      </c>
      <c r="AN1724" s="11" t="s">
        <v>360</v>
      </c>
      <c r="AO1724" s="11" t="s">
        <v>304</v>
      </c>
      <c r="AP1724" s="11">
        <v>128</v>
      </c>
      <c r="AQ1724" s="11" t="s">
        <v>298</v>
      </c>
      <c r="AR1724" s="11" t="s">
        <v>361</v>
      </c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 t="str">
        <f t="shared" si="526"/>
        <v>使产业收入提高，升级消耗减少</v>
      </c>
      <c r="BQ1724" s="11" t="str">
        <f t="shared" si="536"/>
        <v>5级：放置在产业中时，产业收入提高&lt;c=A6EC41&gt;128&lt;/c&gt;倍，产业升级消耗减少&lt;c=A6EC41&gt;128&lt;/c&gt;倍</v>
      </c>
      <c r="BR1724" s="1">
        <f t="shared" si="529"/>
        <v>3</v>
      </c>
      <c r="BS1724" s="1">
        <f t="shared" si="530"/>
        <v>305</v>
      </c>
      <c r="BT1724" s="1">
        <f>COUNTIF($BS$10:BS1724,601)</f>
        <v>36</v>
      </c>
      <c r="BU1724" s="1">
        <f t="shared" si="531"/>
        <v>0</v>
      </c>
    </row>
    <row r="1725" spans="2:73">
      <c r="B1725" s="1" t="str">
        <f t="shared" si="527"/>
        <v>SkillDescBrief// 战斗被动</v>
      </c>
      <c r="C1725" s="1" t="str">
        <f t="shared" si="528"/>
        <v>SkillDescDetail// 战斗被动1</v>
      </c>
      <c r="D1725" s="7" t="s">
        <v>337</v>
      </c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 t="str">
        <f t="shared" si="525"/>
        <v/>
      </c>
      <c r="Z1725" s="10" t="s">
        <v>336</v>
      </c>
      <c r="AA1725" s="10" t="str">
        <f t="shared" si="537"/>
        <v/>
      </c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  <c r="BI1725" s="10"/>
      <c r="BJ1725" s="10"/>
      <c r="BK1725" s="10"/>
      <c r="BL1725" s="10"/>
      <c r="BM1725" s="10"/>
      <c r="BN1725" s="10"/>
      <c r="BO1725" s="10"/>
      <c r="BP1725" s="10" t="str">
        <f t="shared" si="526"/>
        <v/>
      </c>
      <c r="BQ1725" s="10" t="str">
        <f t="shared" si="536"/>
        <v/>
      </c>
      <c r="BR1725" s="1">
        <f t="shared" si="529"/>
        <v>0</v>
      </c>
      <c r="BS1725" s="1">
        <f t="shared" si="530"/>
        <v>0</v>
      </c>
      <c r="BT1725" s="1">
        <f>COUNTIF($BS$10:BS1725,601)</f>
        <v>36</v>
      </c>
      <c r="BU1725" s="1">
        <f t="shared" si="531"/>
        <v>0</v>
      </c>
    </row>
    <row r="1726" spans="2:73">
      <c r="B1726" s="1" t="str">
        <f t="shared" si="527"/>
        <v>SkillDescBrief4101704</v>
      </c>
      <c r="C1726" s="1" t="str">
        <f t="shared" si="528"/>
        <v>SkillDescDetail410170401</v>
      </c>
      <c r="D1726" s="3">
        <v>410170401</v>
      </c>
      <c r="E1726" s="3">
        <v>4101704</v>
      </c>
      <c r="F1726" s="3">
        <v>1</v>
      </c>
      <c r="G1726" s="3" t="s">
        <v>332</v>
      </c>
      <c r="H1726" s="3">
        <f ca="1">ROUND(_xlfn.XLOOKUP($F1726,$D$1:$D$5,$E$1:$E$5)*OFFSET(H1726,5-$F1726,0)/0.05,0)*0.05</f>
        <v>2.1</v>
      </c>
      <c r="I1726" s="3" t="s">
        <v>333</v>
      </c>
      <c r="J1726" s="3"/>
      <c r="K1726" s="3" t="s">
        <v>334</v>
      </c>
      <c r="L1726" s="3"/>
      <c r="M1726" s="3"/>
      <c r="N1726" s="3"/>
      <c r="O1726" s="3"/>
      <c r="P1726" s="3"/>
      <c r="Q1726" s="3" t="s">
        <v>335</v>
      </c>
      <c r="R1726" s="3"/>
      <c r="S1726" s="3" t="str">
        <f ca="1">IF(H1726="","",$B$2&amp;G1726&amp;$B$2&amp;$B$1&amp;H1726)</f>
        <v>"AtkPower":2.1</v>
      </c>
      <c r="T1726" s="3" t="str">
        <f>IF(J1726="","",$B$2&amp;I1726&amp;$B$2&amp;$B$1&amp;J1726)</f>
        <v/>
      </c>
      <c r="U1726" s="3" t="str">
        <f>IF(L1726="","",$B$2&amp;K1726&amp;$B$2&amp;$B$1&amp;L1726)</f>
        <v/>
      </c>
      <c r="V1726" s="3" t="str">
        <f>IF(N1726="","",$B$2&amp;M1726&amp;$B$2&amp;$B$1&amp;N1726)</f>
        <v/>
      </c>
      <c r="W1726" s="3" t="str">
        <f>IF(P1726="","",$B$2&amp;O1726&amp;$B$2&amp;$B$1&amp;P1726)</f>
        <v/>
      </c>
      <c r="X1726" s="3" t="str">
        <f>IF(R1726="","",$B$2&amp;Q1726&amp;$B$2&amp;$B$1&amp;R1726)</f>
        <v/>
      </c>
      <c r="Y1726" s="3" t="str">
        <f ca="1" t="shared" si="525"/>
        <v>{"AtkPower":2.1}</v>
      </c>
      <c r="Z1726" s="11" t="s">
        <v>805</v>
      </c>
      <c r="AA1726" s="11" t="str">
        <f ca="1" t="shared" si="537"/>
        <v>手枪射击获得额外&lt;c=A6EC41&gt;6%&lt;/c&gt;充能；激光炮造成额外&lt;q=attr_atk&gt;&lt;c=A6EC41&gt;210%&lt;/c&gt;伤害</v>
      </c>
      <c r="AB1726" s="11"/>
      <c r="AC1726" s="11"/>
      <c r="AD1726" s="11"/>
      <c r="AE1726" s="11"/>
      <c r="AF1726" s="11"/>
      <c r="AG1726" s="11"/>
      <c r="AH1726" s="11"/>
      <c r="AI1726" s="11"/>
      <c r="AJ1726" s="11" t="s">
        <v>806</v>
      </c>
      <c r="AK1726" s="11" t="str">
        <f>$B$6</f>
        <v>&lt;c=A6EC41&gt;</v>
      </c>
      <c r="AL1726" s="11" t="str">
        <f>"6%"</f>
        <v>6%</v>
      </c>
      <c r="AM1726" s="11" t="s">
        <v>298</v>
      </c>
      <c r="AN1726" s="11" t="s">
        <v>807</v>
      </c>
      <c r="AO1726" s="11" t="str">
        <f t="shared" ref="AO1726:AO1730" si="543">$B$8&amp;$B$6</f>
        <v>&lt;q=attr_atk&gt;&lt;c=A6EC41&gt;</v>
      </c>
      <c r="AP1726" s="11" t="str">
        <f ca="1" t="shared" ref="AP1726:AP1730" si="544">ROUND($H1726*100,2)&amp;"%"</f>
        <v>210%</v>
      </c>
      <c r="AQ1726" s="11" t="s">
        <v>298</v>
      </c>
      <c r="AR1726" s="11" t="s">
        <v>344</v>
      </c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 t="str">
        <f t="shared" si="526"/>
        <v>手枪额外充能；激光炮造成额外伤害</v>
      </c>
      <c r="BQ1726" s="11" t="str">
        <f ca="1" t="shared" si="536"/>
        <v>手枪射击获得额外&lt;c=A6EC41&gt;6%&lt;/c&gt;充能；激光炮造成额外&lt;q=attr_atk&gt;&lt;c=A6EC41&gt;210%&lt;/c&gt;伤害</v>
      </c>
      <c r="BR1726" s="1">
        <f t="shared" si="529"/>
        <v>4</v>
      </c>
      <c r="BS1726" s="1">
        <f t="shared" si="530"/>
        <v>401</v>
      </c>
      <c r="BT1726" s="1">
        <f>COUNTIF($BS$10:BS1726,601)</f>
        <v>36</v>
      </c>
      <c r="BU1726" s="1">
        <f t="shared" si="531"/>
        <v>0</v>
      </c>
    </row>
    <row r="1727" spans="2:73">
      <c r="B1727" s="1" t="str">
        <f t="shared" si="527"/>
        <v>SkillDescBrief4101704</v>
      </c>
      <c r="C1727" s="1" t="str">
        <f t="shared" si="528"/>
        <v>SkillDescDetail410170402</v>
      </c>
      <c r="D1727" s="3">
        <v>410170402</v>
      </c>
      <c r="E1727" s="3">
        <v>4101704</v>
      </c>
      <c r="F1727" s="3">
        <v>2</v>
      </c>
      <c r="G1727" s="3" t="s">
        <v>332</v>
      </c>
      <c r="H1727" s="3">
        <f ca="1">ROUND(_xlfn.XLOOKUP($F1727,$D$1:$D$5,$E$1:$E$5)*OFFSET(H1727,5-$F1727,0)/0.05,0)*0.05</f>
        <v>2.25</v>
      </c>
      <c r="I1727" s="3" t="s">
        <v>333</v>
      </c>
      <c r="J1727" s="3"/>
      <c r="K1727" s="3" t="s">
        <v>334</v>
      </c>
      <c r="L1727" s="3"/>
      <c r="M1727" s="3"/>
      <c r="N1727" s="3"/>
      <c r="O1727" s="3"/>
      <c r="P1727" s="3"/>
      <c r="Q1727" s="3" t="s">
        <v>335</v>
      </c>
      <c r="R1727" s="3"/>
      <c r="S1727" s="3" t="str">
        <f ca="1">IF(H1727="","",$B$2&amp;G1727&amp;$B$2&amp;$B$1&amp;H1727)</f>
        <v>"AtkPower":2.25</v>
      </c>
      <c r="T1727" s="3" t="str">
        <f>IF(J1727="","",$B$2&amp;I1727&amp;$B$2&amp;$B$1&amp;J1727)</f>
        <v/>
      </c>
      <c r="U1727" s="3" t="str">
        <f>IF(L1727="","",$B$2&amp;K1727&amp;$B$2&amp;$B$1&amp;L1727)</f>
        <v/>
      </c>
      <c r="V1727" s="3" t="str">
        <f>IF(N1727="","",$B$2&amp;M1727&amp;$B$2&amp;$B$1&amp;N1727)</f>
        <v/>
      </c>
      <c r="W1727" s="3" t="str">
        <f>IF(P1727="","",$B$2&amp;O1727&amp;$B$2&amp;$B$1&amp;P1727)</f>
        <v/>
      </c>
      <c r="X1727" s="3" t="str">
        <f>IF(R1727="","",$B$2&amp;Q1727&amp;$B$2&amp;$B$1&amp;R1727)</f>
        <v/>
      </c>
      <c r="Y1727" s="3" t="str">
        <f ca="1" t="shared" si="525"/>
        <v>{"AtkPower":2.25}</v>
      </c>
      <c r="Z1727" s="11" t="s">
        <v>805</v>
      </c>
      <c r="AA1727" s="11" t="str">
        <f ca="1" t="shared" si="537"/>
        <v>2级：激光炮造成的伤害提升至&lt;q=attr_atk&gt;&lt;c=A6EC41&gt;225%&lt;/c&gt;</v>
      </c>
      <c r="AB1727" s="11"/>
      <c r="AC1727" s="11"/>
      <c r="AD1727" s="11">
        <v>2</v>
      </c>
      <c r="AE1727" s="11"/>
      <c r="AF1727" s="11" t="s">
        <v>345</v>
      </c>
      <c r="AG1727" s="11"/>
      <c r="AH1727" s="11"/>
      <c r="AI1727" s="11"/>
      <c r="AJ1727" s="11"/>
      <c r="AK1727" s="11"/>
      <c r="AL1727" s="11"/>
      <c r="AM1727" s="11"/>
      <c r="AN1727" s="11" t="s">
        <v>808</v>
      </c>
      <c r="AO1727" s="11" t="str">
        <f t="shared" si="543"/>
        <v>&lt;q=attr_atk&gt;&lt;c=A6EC41&gt;</v>
      </c>
      <c r="AP1727" s="11" t="str">
        <f ca="1" t="shared" si="544"/>
        <v>225%</v>
      </c>
      <c r="AQ1727" s="11" t="s">
        <v>298</v>
      </c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 t="str">
        <f t="shared" si="526"/>
        <v>手枪额外充能；激光炮造成额外伤害</v>
      </c>
      <c r="BQ1727" s="11" t="str">
        <f ca="1" t="shared" si="536"/>
        <v>2级：激光炮造成的伤害提升至&lt;q=attr_atk&gt;&lt;c=A6EC41&gt;225%&lt;/c&gt;</v>
      </c>
      <c r="BR1727" s="1">
        <f t="shared" si="529"/>
        <v>4</v>
      </c>
      <c r="BS1727" s="1">
        <f t="shared" si="530"/>
        <v>402</v>
      </c>
      <c r="BT1727" s="1">
        <f>COUNTIF($BS$10:BS1727,601)</f>
        <v>36</v>
      </c>
      <c r="BU1727" s="1">
        <f t="shared" si="531"/>
        <v>0</v>
      </c>
    </row>
    <row r="1728" spans="2:73">
      <c r="B1728" s="1" t="str">
        <f t="shared" si="527"/>
        <v>SkillDescBrief4101704</v>
      </c>
      <c r="C1728" s="1" t="str">
        <f t="shared" si="528"/>
        <v>SkillDescDetail410170403</v>
      </c>
      <c r="D1728" s="3">
        <v>410170403</v>
      </c>
      <c r="E1728" s="3">
        <v>4101704</v>
      </c>
      <c r="F1728" s="3">
        <v>3</v>
      </c>
      <c r="G1728" s="3" t="s">
        <v>332</v>
      </c>
      <c r="H1728" s="3">
        <f ca="1">ROUND(_xlfn.XLOOKUP($F1728,$D$1:$D$5,$E$1:$E$5)*OFFSET(H1728,5-$F1728,0)/0.05,0)*0.05</f>
        <v>2.4</v>
      </c>
      <c r="I1728" s="3" t="s">
        <v>333</v>
      </c>
      <c r="J1728" s="3"/>
      <c r="K1728" s="3" t="s">
        <v>334</v>
      </c>
      <c r="L1728" s="3"/>
      <c r="M1728" s="3"/>
      <c r="N1728" s="3"/>
      <c r="O1728" s="3"/>
      <c r="P1728" s="3"/>
      <c r="Q1728" s="3" t="s">
        <v>335</v>
      </c>
      <c r="R1728" s="3"/>
      <c r="S1728" s="3" t="str">
        <f ca="1">IF(H1728="","",$B$2&amp;G1728&amp;$B$2&amp;$B$1&amp;H1728)</f>
        <v>"AtkPower":2.4</v>
      </c>
      <c r="T1728" s="3" t="str">
        <f>IF(J1728="","",$B$2&amp;I1728&amp;$B$2&amp;$B$1&amp;J1728)</f>
        <v/>
      </c>
      <c r="U1728" s="3" t="str">
        <f>IF(L1728="","",$B$2&amp;K1728&amp;$B$2&amp;$B$1&amp;L1728)</f>
        <v/>
      </c>
      <c r="V1728" s="3" t="str">
        <f>IF(N1728="","",$B$2&amp;M1728&amp;$B$2&amp;$B$1&amp;N1728)</f>
        <v/>
      </c>
      <c r="W1728" s="3" t="str">
        <f>IF(P1728="","",$B$2&amp;O1728&amp;$B$2&amp;$B$1&amp;P1728)</f>
        <v/>
      </c>
      <c r="X1728" s="3" t="str">
        <f>IF(R1728="","",$B$2&amp;Q1728&amp;$B$2&amp;$B$1&amp;R1728)</f>
        <v/>
      </c>
      <c r="Y1728" s="3" t="str">
        <f ca="1" t="shared" si="525"/>
        <v>{"AtkPower":2.4}</v>
      </c>
      <c r="Z1728" s="11" t="s">
        <v>805</v>
      </c>
      <c r="AA1728" s="11" t="str">
        <f ca="1" t="shared" si="537"/>
        <v>3级：激光炮造成的伤害提升至&lt;q=attr_atk&gt;&lt;c=A6EC41&gt;240%&lt;/c&gt;</v>
      </c>
      <c r="AB1728" s="11"/>
      <c r="AC1728" s="11"/>
      <c r="AD1728" s="11">
        <v>3</v>
      </c>
      <c r="AE1728" s="11"/>
      <c r="AF1728" s="11" t="s">
        <v>345</v>
      </c>
      <c r="AG1728" s="11"/>
      <c r="AH1728" s="11"/>
      <c r="AI1728" s="11"/>
      <c r="AJ1728" s="11"/>
      <c r="AK1728" s="11"/>
      <c r="AL1728" s="11"/>
      <c r="AM1728" s="11"/>
      <c r="AN1728" s="11" t="s">
        <v>808</v>
      </c>
      <c r="AO1728" s="11" t="str">
        <f t="shared" si="543"/>
        <v>&lt;q=attr_atk&gt;&lt;c=A6EC41&gt;</v>
      </c>
      <c r="AP1728" s="11" t="str">
        <f ca="1" t="shared" si="544"/>
        <v>240%</v>
      </c>
      <c r="AQ1728" s="11" t="s">
        <v>298</v>
      </c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 t="str">
        <f t="shared" si="526"/>
        <v>手枪额外充能；激光炮造成额外伤害</v>
      </c>
      <c r="BQ1728" s="11" t="str">
        <f ca="1" t="shared" si="536"/>
        <v>3级：激光炮造成的伤害提升至&lt;q=attr_atk&gt;&lt;c=A6EC41&gt;240%&lt;/c&gt;</v>
      </c>
      <c r="BR1728" s="1">
        <f t="shared" si="529"/>
        <v>4</v>
      </c>
      <c r="BS1728" s="1">
        <f t="shared" si="530"/>
        <v>403</v>
      </c>
      <c r="BT1728" s="1">
        <f>COUNTIF($BS$10:BS1728,601)</f>
        <v>36</v>
      </c>
      <c r="BU1728" s="1">
        <f t="shared" si="531"/>
        <v>0</v>
      </c>
    </row>
    <row r="1729" spans="2:73">
      <c r="B1729" s="1" t="str">
        <f t="shared" si="527"/>
        <v>SkillDescBrief4101704</v>
      </c>
      <c r="C1729" s="1" t="str">
        <f t="shared" si="528"/>
        <v>SkillDescDetail410170404</v>
      </c>
      <c r="D1729" s="3">
        <v>410170404</v>
      </c>
      <c r="E1729" s="3">
        <v>4101704</v>
      </c>
      <c r="F1729" s="3">
        <v>4</v>
      </c>
      <c r="G1729" s="3" t="s">
        <v>332</v>
      </c>
      <c r="H1729" s="3">
        <f ca="1">ROUND(_xlfn.XLOOKUP($F1729,$D$1:$D$5,$E$1:$E$5)*OFFSET(H1729,5-$F1729,0)/0.05,0)*0.05</f>
        <v>2.7</v>
      </c>
      <c r="I1729" s="3" t="s">
        <v>333</v>
      </c>
      <c r="J1729" s="3"/>
      <c r="K1729" s="3" t="s">
        <v>334</v>
      </c>
      <c r="L1729" s="3"/>
      <c r="M1729" s="3"/>
      <c r="N1729" s="3"/>
      <c r="O1729" s="3"/>
      <c r="P1729" s="3"/>
      <c r="Q1729" s="3" t="s">
        <v>335</v>
      </c>
      <c r="R1729" s="3"/>
      <c r="S1729" s="3" t="str">
        <f ca="1">IF(H1729="","",$B$2&amp;G1729&amp;$B$2&amp;$B$1&amp;H1729)</f>
        <v>"AtkPower":2.7</v>
      </c>
      <c r="T1729" s="3" t="str">
        <f>IF(J1729="","",$B$2&amp;I1729&amp;$B$2&amp;$B$1&amp;J1729)</f>
        <v/>
      </c>
      <c r="U1729" s="3" t="str">
        <f>IF(L1729="","",$B$2&amp;K1729&amp;$B$2&amp;$B$1&amp;L1729)</f>
        <v/>
      </c>
      <c r="V1729" s="3" t="str">
        <f>IF(N1729="","",$B$2&amp;M1729&amp;$B$2&amp;$B$1&amp;N1729)</f>
        <v/>
      </c>
      <c r="W1729" s="3" t="str">
        <f>IF(P1729="","",$B$2&amp;O1729&amp;$B$2&amp;$B$1&amp;P1729)</f>
        <v/>
      </c>
      <c r="X1729" s="3" t="str">
        <f>IF(R1729="","",$B$2&amp;Q1729&amp;$B$2&amp;$B$1&amp;R1729)</f>
        <v/>
      </c>
      <c r="Y1729" s="3" t="str">
        <f ca="1" t="shared" si="525"/>
        <v>{"AtkPower":2.7}</v>
      </c>
      <c r="Z1729" s="11" t="s">
        <v>805</v>
      </c>
      <c r="AA1729" s="11" t="str">
        <f ca="1" t="shared" si="537"/>
        <v>4级：激光炮造成的伤害提升至&lt;q=attr_atk&gt;&lt;c=A6EC41&gt;270%&lt;/c&gt;</v>
      </c>
      <c r="AB1729" s="11"/>
      <c r="AC1729" s="11"/>
      <c r="AD1729" s="11">
        <v>4</v>
      </c>
      <c r="AE1729" s="11"/>
      <c r="AF1729" s="11" t="s">
        <v>345</v>
      </c>
      <c r="AG1729" s="11"/>
      <c r="AH1729" s="11"/>
      <c r="AI1729" s="11"/>
      <c r="AJ1729" s="11"/>
      <c r="AK1729" s="11"/>
      <c r="AL1729" s="11"/>
      <c r="AM1729" s="11"/>
      <c r="AN1729" s="11" t="s">
        <v>808</v>
      </c>
      <c r="AO1729" s="11" t="str">
        <f t="shared" si="543"/>
        <v>&lt;q=attr_atk&gt;&lt;c=A6EC41&gt;</v>
      </c>
      <c r="AP1729" s="11" t="str">
        <f ca="1" t="shared" si="544"/>
        <v>270%</v>
      </c>
      <c r="AQ1729" s="11" t="s">
        <v>298</v>
      </c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 t="str">
        <f t="shared" si="526"/>
        <v>手枪额外充能；激光炮造成额外伤害</v>
      </c>
      <c r="BQ1729" s="11" t="str">
        <f ca="1" t="shared" si="536"/>
        <v>4级：激光炮造成的伤害提升至&lt;q=attr_atk&gt;&lt;c=A6EC41&gt;270%&lt;/c&gt;</v>
      </c>
      <c r="BR1729" s="1">
        <f t="shared" si="529"/>
        <v>4</v>
      </c>
      <c r="BS1729" s="1">
        <f t="shared" si="530"/>
        <v>404</v>
      </c>
      <c r="BT1729" s="1">
        <f>COUNTIF($BS$10:BS1729,601)</f>
        <v>36</v>
      </c>
      <c r="BU1729" s="1">
        <f t="shared" si="531"/>
        <v>0</v>
      </c>
    </row>
    <row r="1730" spans="2:73">
      <c r="B1730" s="1" t="str">
        <f t="shared" si="527"/>
        <v>SkillDescBrief4101704</v>
      </c>
      <c r="C1730" s="1" t="str">
        <f t="shared" si="528"/>
        <v>SkillDescDetail410170405</v>
      </c>
      <c r="D1730" s="3">
        <v>410170405</v>
      </c>
      <c r="E1730" s="3">
        <v>4101704</v>
      </c>
      <c r="F1730" s="3">
        <v>5</v>
      </c>
      <c r="G1730" s="3" t="s">
        <v>332</v>
      </c>
      <c r="H1730" s="3">
        <v>3</v>
      </c>
      <c r="I1730" s="3" t="s">
        <v>333</v>
      </c>
      <c r="J1730" s="3"/>
      <c r="K1730" s="3" t="s">
        <v>334</v>
      </c>
      <c r="L1730" s="3"/>
      <c r="M1730" s="3"/>
      <c r="N1730" s="3"/>
      <c r="O1730" s="3"/>
      <c r="P1730" s="3"/>
      <c r="Q1730" s="3" t="s">
        <v>335</v>
      </c>
      <c r="R1730" s="3"/>
      <c r="S1730" s="3" t="str">
        <f>IF(H1730="","",$B$2&amp;G1730&amp;$B$2&amp;$B$1&amp;H1730)</f>
        <v>"AtkPower":3</v>
      </c>
      <c r="T1730" s="3" t="str">
        <f>IF(J1730="","",$B$2&amp;I1730&amp;$B$2&amp;$B$1&amp;J1730)</f>
        <v/>
      </c>
      <c r="U1730" s="3" t="str">
        <f>IF(L1730="","",$B$2&amp;K1730&amp;$B$2&amp;$B$1&amp;L1730)</f>
        <v/>
      </c>
      <c r="V1730" s="3" t="str">
        <f>IF(N1730="","",$B$2&amp;M1730&amp;$B$2&amp;$B$1&amp;N1730)</f>
        <v/>
      </c>
      <c r="W1730" s="3" t="str">
        <f>IF(P1730="","",$B$2&amp;O1730&amp;$B$2&amp;$B$1&amp;P1730)</f>
        <v/>
      </c>
      <c r="X1730" s="3" t="str">
        <f>IF(R1730="","",$B$2&amp;Q1730&amp;$B$2&amp;$B$1&amp;R1730)</f>
        <v/>
      </c>
      <c r="Y1730" s="3" t="str">
        <f t="shared" si="525"/>
        <v>{"AtkPower":3}</v>
      </c>
      <c r="Z1730" s="11" t="s">
        <v>805</v>
      </c>
      <c r="AA1730" s="11" t="str">
        <f t="shared" si="537"/>
        <v>5级：激光炮造成的伤害提升至&lt;q=attr_atk&gt;&lt;c=A6EC41&gt;300%&lt;/c&gt;</v>
      </c>
      <c r="AB1730" s="11"/>
      <c r="AC1730" s="11"/>
      <c r="AD1730" s="11">
        <v>5</v>
      </c>
      <c r="AE1730" s="11"/>
      <c r="AF1730" s="11" t="s">
        <v>345</v>
      </c>
      <c r="AG1730" s="11"/>
      <c r="AH1730" s="11"/>
      <c r="AI1730" s="11"/>
      <c r="AJ1730" s="11"/>
      <c r="AK1730" s="11"/>
      <c r="AL1730" s="11"/>
      <c r="AM1730" s="11"/>
      <c r="AN1730" s="11" t="s">
        <v>808</v>
      </c>
      <c r="AO1730" s="11" t="str">
        <f t="shared" si="543"/>
        <v>&lt;q=attr_atk&gt;&lt;c=A6EC41&gt;</v>
      </c>
      <c r="AP1730" s="11" t="str">
        <f t="shared" si="544"/>
        <v>300%</v>
      </c>
      <c r="AQ1730" s="11" t="s">
        <v>298</v>
      </c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 t="str">
        <f t="shared" si="526"/>
        <v>手枪额外充能；激光炮造成额外伤害</v>
      </c>
      <c r="BQ1730" s="11" t="str">
        <f t="shared" si="536"/>
        <v>5级：激光炮造成的伤害提升至&lt;q=attr_atk&gt;&lt;c=A6EC41&gt;300%&lt;/c&gt;</v>
      </c>
      <c r="BR1730" s="1">
        <f t="shared" si="529"/>
        <v>4</v>
      </c>
      <c r="BS1730" s="1">
        <f t="shared" si="530"/>
        <v>405</v>
      </c>
      <c r="BT1730" s="1">
        <f>COUNTIF($BS$10:BS1730,601)</f>
        <v>36</v>
      </c>
      <c r="BU1730" s="1">
        <f t="shared" si="531"/>
        <v>0</v>
      </c>
    </row>
    <row r="1731" spans="2:73">
      <c r="B1731" s="1" t="str">
        <f t="shared" si="527"/>
        <v>SkillDescBrief// 战斗被动</v>
      </c>
      <c r="C1731" s="1" t="str">
        <f t="shared" si="528"/>
        <v>SkillDescDetail// 战斗被动2</v>
      </c>
      <c r="D1731" s="7" t="s">
        <v>338</v>
      </c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 t="str">
        <f t="shared" si="525"/>
        <v/>
      </c>
      <c r="Z1731" s="10" t="s">
        <v>336</v>
      </c>
      <c r="AA1731" s="10" t="str">
        <f t="shared" si="537"/>
        <v/>
      </c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  <c r="BI1731" s="10"/>
      <c r="BJ1731" s="10"/>
      <c r="BK1731" s="10"/>
      <c r="BL1731" s="10"/>
      <c r="BM1731" s="10"/>
      <c r="BN1731" s="10"/>
      <c r="BO1731" s="10"/>
      <c r="BP1731" s="10" t="str">
        <f t="shared" si="526"/>
        <v/>
      </c>
      <c r="BQ1731" s="10" t="str">
        <f t="shared" si="536"/>
        <v/>
      </c>
      <c r="BR1731" s="1">
        <f t="shared" si="529"/>
        <v>0</v>
      </c>
      <c r="BS1731" s="1">
        <f t="shared" si="530"/>
        <v>0</v>
      </c>
      <c r="BT1731" s="1">
        <f>COUNTIF($BS$10:BS1731,601)</f>
        <v>36</v>
      </c>
      <c r="BU1731" s="1">
        <f t="shared" si="531"/>
        <v>0</v>
      </c>
    </row>
    <row r="1732" spans="2:73">
      <c r="B1732" s="1" t="str">
        <f t="shared" si="527"/>
        <v>SkillDescBrief4101705</v>
      </c>
      <c r="C1732" s="1" t="str">
        <f t="shared" si="528"/>
        <v>SkillDescDetail410170501</v>
      </c>
      <c r="D1732" s="3">
        <v>410170501</v>
      </c>
      <c r="E1732" s="3">
        <v>4101705</v>
      </c>
      <c r="F1732" s="3">
        <v>1</v>
      </c>
      <c r="G1732" s="3" t="s">
        <v>332</v>
      </c>
      <c r="H1732" s="3"/>
      <c r="I1732" s="3" t="s">
        <v>333</v>
      </c>
      <c r="J1732" s="3"/>
      <c r="K1732" s="3" t="s">
        <v>334</v>
      </c>
      <c r="L1732" s="3"/>
      <c r="M1732" s="3"/>
      <c r="N1732" s="3"/>
      <c r="O1732" s="3"/>
      <c r="P1732" s="3"/>
      <c r="Q1732" s="3" t="s">
        <v>335</v>
      </c>
      <c r="R1732" s="3"/>
      <c r="S1732" s="3" t="str">
        <f>IF(H1732="","",$B$2&amp;G1732&amp;$B$2&amp;$B$1&amp;H1732)</f>
        <v/>
      </c>
      <c r="T1732" s="3" t="str">
        <f>IF(J1732="","",$B$2&amp;I1732&amp;$B$2&amp;$B$1&amp;J1732)</f>
        <v/>
      </c>
      <c r="U1732" s="3" t="str">
        <f>IF(L1732="","",$B$2&amp;K1732&amp;$B$2&amp;$B$1&amp;L1732)</f>
        <v/>
      </c>
      <c r="V1732" s="3" t="str">
        <f>IF(N1732="","",$B$2&amp;M1732&amp;$B$2&amp;$B$1&amp;N1732)</f>
        <v/>
      </c>
      <c r="W1732" s="3" t="str">
        <f>IF(P1732="","",$B$2&amp;O1732&amp;$B$2&amp;$B$1&amp;P1732)</f>
        <v/>
      </c>
      <c r="X1732" s="3" t="str">
        <f>IF(R1732="","",$B$2&amp;Q1732&amp;$B$2&amp;$B$1&amp;R1732)</f>
        <v/>
      </c>
      <c r="Y1732" s="3" t="str">
        <f t="shared" si="525"/>
        <v>{}</v>
      </c>
      <c r="Z1732" s="11" t="s">
        <v>336</v>
      </c>
      <c r="AA1732" s="11" t="str">
        <f t="shared" si="537"/>
        <v/>
      </c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 t="str">
        <f t="shared" si="526"/>
        <v/>
      </c>
      <c r="BQ1732" s="11" t="str">
        <f t="shared" si="536"/>
        <v/>
      </c>
      <c r="BR1732" s="1">
        <f t="shared" si="529"/>
        <v>5</v>
      </c>
      <c r="BS1732" s="1">
        <f t="shared" si="530"/>
        <v>501</v>
      </c>
      <c r="BT1732" s="1">
        <f>COUNTIF($BS$10:BS1732,601)</f>
        <v>36</v>
      </c>
      <c r="BU1732" s="1">
        <f t="shared" si="531"/>
        <v>0</v>
      </c>
    </row>
    <row r="1733" spans="2:73">
      <c r="B1733" s="1" t="str">
        <f t="shared" si="527"/>
        <v>SkillDescBrief4101705</v>
      </c>
      <c r="C1733" s="1" t="str">
        <f t="shared" si="528"/>
        <v>SkillDescDetail410170502</v>
      </c>
      <c r="D1733" s="3">
        <v>410170502</v>
      </c>
      <c r="E1733" s="3">
        <v>4101705</v>
      </c>
      <c r="F1733" s="3">
        <v>2</v>
      </c>
      <c r="G1733" s="3" t="s">
        <v>332</v>
      </c>
      <c r="H1733" s="3"/>
      <c r="I1733" s="3" t="s">
        <v>333</v>
      </c>
      <c r="J1733" s="3"/>
      <c r="K1733" s="3" t="s">
        <v>334</v>
      </c>
      <c r="L1733" s="3"/>
      <c r="M1733" s="3"/>
      <c r="N1733" s="3"/>
      <c r="O1733" s="3"/>
      <c r="P1733" s="3"/>
      <c r="Q1733" s="3" t="s">
        <v>335</v>
      </c>
      <c r="R1733" s="3"/>
      <c r="S1733" s="3" t="str">
        <f>IF(H1733="","",$B$2&amp;G1733&amp;$B$2&amp;$B$1&amp;H1733)</f>
        <v/>
      </c>
      <c r="T1733" s="3" t="str">
        <f>IF(J1733="","",$B$2&amp;I1733&amp;$B$2&amp;$B$1&amp;J1733)</f>
        <v/>
      </c>
      <c r="U1733" s="3" t="str">
        <f>IF(L1733="","",$B$2&amp;K1733&amp;$B$2&amp;$B$1&amp;L1733)</f>
        <v/>
      </c>
      <c r="V1733" s="3" t="str">
        <f>IF(N1733="","",$B$2&amp;M1733&amp;$B$2&amp;$B$1&amp;N1733)</f>
        <v/>
      </c>
      <c r="W1733" s="3" t="str">
        <f>IF(P1733="","",$B$2&amp;O1733&amp;$B$2&amp;$B$1&amp;P1733)</f>
        <v/>
      </c>
      <c r="X1733" s="3" t="str">
        <f>IF(R1733="","",$B$2&amp;Q1733&amp;$B$2&amp;$B$1&amp;R1733)</f>
        <v/>
      </c>
      <c r="Y1733" s="3" t="str">
        <f t="shared" si="525"/>
        <v>{}</v>
      </c>
      <c r="Z1733" s="11" t="s">
        <v>336</v>
      </c>
      <c r="AA1733" s="11" t="str">
        <f t="shared" si="537"/>
        <v/>
      </c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 t="str">
        <f t="shared" si="526"/>
        <v/>
      </c>
      <c r="BQ1733" s="11" t="str">
        <f t="shared" si="536"/>
        <v/>
      </c>
      <c r="BR1733" s="1">
        <f t="shared" si="529"/>
        <v>5</v>
      </c>
      <c r="BS1733" s="1">
        <f t="shared" si="530"/>
        <v>502</v>
      </c>
      <c r="BT1733" s="1">
        <f>COUNTIF($BS$10:BS1733,601)</f>
        <v>36</v>
      </c>
      <c r="BU1733" s="1">
        <f t="shared" si="531"/>
        <v>0</v>
      </c>
    </row>
    <row r="1734" spans="2:73">
      <c r="B1734" s="1" t="str">
        <f t="shared" si="527"/>
        <v>SkillDescBrief4101705</v>
      </c>
      <c r="C1734" s="1" t="str">
        <f t="shared" si="528"/>
        <v>SkillDescDetail410170503</v>
      </c>
      <c r="D1734" s="3">
        <v>410170503</v>
      </c>
      <c r="E1734" s="3">
        <v>4101705</v>
      </c>
      <c r="F1734" s="3">
        <v>3</v>
      </c>
      <c r="G1734" s="3" t="s">
        <v>332</v>
      </c>
      <c r="H1734" s="3"/>
      <c r="I1734" s="3" t="s">
        <v>333</v>
      </c>
      <c r="J1734" s="3"/>
      <c r="K1734" s="3" t="s">
        <v>334</v>
      </c>
      <c r="L1734" s="3"/>
      <c r="M1734" s="3"/>
      <c r="N1734" s="3"/>
      <c r="O1734" s="3"/>
      <c r="P1734" s="3"/>
      <c r="Q1734" s="3" t="s">
        <v>335</v>
      </c>
      <c r="R1734" s="3"/>
      <c r="S1734" s="3" t="str">
        <f>IF(H1734="","",$B$2&amp;G1734&amp;$B$2&amp;$B$1&amp;H1734)</f>
        <v/>
      </c>
      <c r="T1734" s="3" t="str">
        <f>IF(J1734="","",$B$2&amp;I1734&amp;$B$2&amp;$B$1&amp;J1734)</f>
        <v/>
      </c>
      <c r="U1734" s="3" t="str">
        <f>IF(L1734="","",$B$2&amp;K1734&amp;$B$2&amp;$B$1&amp;L1734)</f>
        <v/>
      </c>
      <c r="V1734" s="3" t="str">
        <f>IF(N1734="","",$B$2&amp;M1734&amp;$B$2&amp;$B$1&amp;N1734)</f>
        <v/>
      </c>
      <c r="W1734" s="3" t="str">
        <f>IF(P1734="","",$B$2&amp;O1734&amp;$B$2&amp;$B$1&amp;P1734)</f>
        <v/>
      </c>
      <c r="X1734" s="3" t="str">
        <f>IF(R1734="","",$B$2&amp;Q1734&amp;$B$2&amp;$B$1&amp;R1734)</f>
        <v/>
      </c>
      <c r="Y1734" s="3" t="str">
        <f t="shared" si="525"/>
        <v>{}</v>
      </c>
      <c r="Z1734" s="11" t="s">
        <v>336</v>
      </c>
      <c r="AA1734" s="11" t="str">
        <f t="shared" si="537"/>
        <v/>
      </c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 t="str">
        <f t="shared" si="526"/>
        <v/>
      </c>
      <c r="BQ1734" s="11" t="str">
        <f t="shared" si="536"/>
        <v/>
      </c>
      <c r="BR1734" s="1">
        <f t="shared" si="529"/>
        <v>5</v>
      </c>
      <c r="BS1734" s="1">
        <f t="shared" si="530"/>
        <v>503</v>
      </c>
      <c r="BT1734" s="1">
        <f>COUNTIF($BS$10:BS1734,601)</f>
        <v>36</v>
      </c>
      <c r="BU1734" s="1">
        <f t="shared" si="531"/>
        <v>0</v>
      </c>
    </row>
    <row r="1735" spans="2:73">
      <c r="B1735" s="1" t="str">
        <f t="shared" si="527"/>
        <v>SkillDescBrief4101705</v>
      </c>
      <c r="C1735" s="1" t="str">
        <f t="shared" si="528"/>
        <v>SkillDescDetail410170504</v>
      </c>
      <c r="D1735" s="3">
        <v>410170504</v>
      </c>
      <c r="E1735" s="3">
        <v>4101705</v>
      </c>
      <c r="F1735" s="3">
        <v>4</v>
      </c>
      <c r="G1735" s="3" t="s">
        <v>332</v>
      </c>
      <c r="H1735" s="3"/>
      <c r="I1735" s="3" t="s">
        <v>333</v>
      </c>
      <c r="J1735" s="3"/>
      <c r="K1735" s="3" t="s">
        <v>334</v>
      </c>
      <c r="L1735" s="3"/>
      <c r="M1735" s="3"/>
      <c r="N1735" s="3"/>
      <c r="O1735" s="3"/>
      <c r="P1735" s="3"/>
      <c r="Q1735" s="3" t="s">
        <v>335</v>
      </c>
      <c r="R1735" s="3"/>
      <c r="S1735" s="3" t="str">
        <f>IF(H1735="","",$B$2&amp;G1735&amp;$B$2&amp;$B$1&amp;H1735)</f>
        <v/>
      </c>
      <c r="T1735" s="3" t="str">
        <f>IF(J1735="","",$B$2&amp;I1735&amp;$B$2&amp;$B$1&amp;J1735)</f>
        <v/>
      </c>
      <c r="U1735" s="3" t="str">
        <f>IF(L1735="","",$B$2&amp;K1735&amp;$B$2&amp;$B$1&amp;L1735)</f>
        <v/>
      </c>
      <c r="V1735" s="3" t="str">
        <f>IF(N1735="","",$B$2&amp;M1735&amp;$B$2&amp;$B$1&amp;N1735)</f>
        <v/>
      </c>
      <c r="W1735" s="3" t="str">
        <f>IF(P1735="","",$B$2&amp;O1735&amp;$B$2&amp;$B$1&amp;P1735)</f>
        <v/>
      </c>
      <c r="X1735" s="3" t="str">
        <f>IF(R1735="","",$B$2&amp;Q1735&amp;$B$2&amp;$B$1&amp;R1735)</f>
        <v/>
      </c>
      <c r="Y1735" s="3" t="str">
        <f t="shared" si="525"/>
        <v>{}</v>
      </c>
      <c r="Z1735" s="11" t="s">
        <v>336</v>
      </c>
      <c r="AA1735" s="11" t="str">
        <f t="shared" si="537"/>
        <v/>
      </c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 t="str">
        <f t="shared" si="526"/>
        <v/>
      </c>
      <c r="BQ1735" s="11" t="str">
        <f t="shared" si="536"/>
        <v/>
      </c>
      <c r="BR1735" s="1">
        <f t="shared" si="529"/>
        <v>5</v>
      </c>
      <c r="BS1735" s="1">
        <f t="shared" si="530"/>
        <v>504</v>
      </c>
      <c r="BT1735" s="1">
        <f>COUNTIF($BS$10:BS1735,601)</f>
        <v>36</v>
      </c>
      <c r="BU1735" s="1">
        <f t="shared" si="531"/>
        <v>0</v>
      </c>
    </row>
    <row r="1736" spans="2:73">
      <c r="B1736" s="1" t="str">
        <f t="shared" si="527"/>
        <v>SkillDescBrief4101705</v>
      </c>
      <c r="C1736" s="1" t="str">
        <f t="shared" si="528"/>
        <v>SkillDescDetail410170505</v>
      </c>
      <c r="D1736" s="3">
        <v>410170505</v>
      </c>
      <c r="E1736" s="3">
        <v>4101705</v>
      </c>
      <c r="F1736" s="3">
        <v>5</v>
      </c>
      <c r="G1736" s="3" t="s">
        <v>332</v>
      </c>
      <c r="H1736" s="3"/>
      <c r="I1736" s="3" t="s">
        <v>333</v>
      </c>
      <c r="J1736" s="3"/>
      <c r="K1736" s="3" t="s">
        <v>334</v>
      </c>
      <c r="L1736" s="3"/>
      <c r="M1736" s="3"/>
      <c r="N1736" s="3"/>
      <c r="O1736" s="3"/>
      <c r="P1736" s="3"/>
      <c r="Q1736" s="3" t="s">
        <v>335</v>
      </c>
      <c r="R1736" s="3"/>
      <c r="S1736" s="3" t="str">
        <f>IF(H1736="","",$B$2&amp;G1736&amp;$B$2&amp;$B$1&amp;H1736)</f>
        <v/>
      </c>
      <c r="T1736" s="3" t="str">
        <f>IF(J1736="","",$B$2&amp;I1736&amp;$B$2&amp;$B$1&amp;J1736)</f>
        <v/>
      </c>
      <c r="U1736" s="3" t="str">
        <f>IF(L1736="","",$B$2&amp;K1736&amp;$B$2&amp;$B$1&amp;L1736)</f>
        <v/>
      </c>
      <c r="V1736" s="3" t="str">
        <f>IF(N1736="","",$B$2&amp;M1736&amp;$B$2&amp;$B$1&amp;N1736)</f>
        <v/>
      </c>
      <c r="W1736" s="3" t="str">
        <f>IF(P1736="","",$B$2&amp;O1736&amp;$B$2&amp;$B$1&amp;P1736)</f>
        <v/>
      </c>
      <c r="X1736" s="3" t="str">
        <f>IF(R1736="","",$B$2&amp;Q1736&amp;$B$2&amp;$B$1&amp;R1736)</f>
        <v/>
      </c>
      <c r="Y1736" s="3" t="str">
        <f t="shared" si="525"/>
        <v>{}</v>
      </c>
      <c r="Z1736" s="11" t="s">
        <v>336</v>
      </c>
      <c r="AA1736" s="11" t="str">
        <f t="shared" si="537"/>
        <v/>
      </c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 t="str">
        <f t="shared" si="526"/>
        <v/>
      </c>
      <c r="BQ1736" s="11" t="str">
        <f t="shared" si="536"/>
        <v/>
      </c>
      <c r="BR1736" s="1">
        <f t="shared" si="529"/>
        <v>5</v>
      </c>
      <c r="BS1736" s="1">
        <f t="shared" si="530"/>
        <v>505</v>
      </c>
      <c r="BT1736" s="1">
        <f>COUNTIF($BS$10:BS1736,601)</f>
        <v>36</v>
      </c>
      <c r="BU1736" s="1">
        <f t="shared" si="531"/>
        <v>0</v>
      </c>
    </row>
    <row r="1737" spans="2:73">
      <c r="B1737" s="1" t="str">
        <f t="shared" si="527"/>
        <v>SkillDescBrief// 战斗被动</v>
      </c>
      <c r="C1737" s="1" t="str">
        <f t="shared" si="528"/>
        <v>SkillDescDetail// 战斗被动3</v>
      </c>
      <c r="D1737" s="7" t="s">
        <v>339</v>
      </c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 t="str">
        <f t="shared" si="525"/>
        <v/>
      </c>
      <c r="Z1737" s="10" t="s">
        <v>336</v>
      </c>
      <c r="AA1737" s="10" t="str">
        <f t="shared" si="537"/>
        <v/>
      </c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  <c r="BI1737" s="10"/>
      <c r="BJ1737" s="10"/>
      <c r="BK1737" s="10"/>
      <c r="BL1737" s="10"/>
      <c r="BM1737" s="10"/>
      <c r="BN1737" s="10"/>
      <c r="BO1737" s="10"/>
      <c r="BP1737" s="10" t="str">
        <f t="shared" si="526"/>
        <v/>
      </c>
      <c r="BQ1737" s="10" t="str">
        <f t="shared" si="536"/>
        <v/>
      </c>
      <c r="BR1737" s="1">
        <f t="shared" si="529"/>
        <v>0</v>
      </c>
      <c r="BS1737" s="1">
        <f t="shared" si="530"/>
        <v>0</v>
      </c>
      <c r="BT1737" s="1">
        <f>COUNTIF($BS$10:BS1737,601)</f>
        <v>36</v>
      </c>
      <c r="BU1737" s="1">
        <f t="shared" si="531"/>
        <v>0</v>
      </c>
    </row>
    <row r="1738" spans="2:73">
      <c r="B1738" s="1" t="str">
        <f t="shared" si="527"/>
        <v>SkillDescBrief4101706</v>
      </c>
      <c r="C1738" s="1" t="str">
        <f t="shared" si="528"/>
        <v>SkillDescDetail410170601</v>
      </c>
      <c r="D1738" s="3">
        <v>410170601</v>
      </c>
      <c r="E1738" s="3">
        <v>4101706</v>
      </c>
      <c r="F1738" s="3">
        <v>1</v>
      </c>
      <c r="G1738" s="3" t="s">
        <v>332</v>
      </c>
      <c r="H1738" s="3"/>
      <c r="I1738" s="3" t="s">
        <v>333</v>
      </c>
      <c r="J1738" s="3"/>
      <c r="K1738" s="3" t="s">
        <v>334</v>
      </c>
      <c r="L1738" s="3"/>
      <c r="M1738" s="3"/>
      <c r="N1738" s="3"/>
      <c r="O1738" s="3"/>
      <c r="P1738" s="3"/>
      <c r="Q1738" s="3" t="s">
        <v>335</v>
      </c>
      <c r="R1738" s="3"/>
      <c r="S1738" s="3" t="str">
        <f>IF(H1738="","",$B$2&amp;G1738&amp;$B$2&amp;$B$1&amp;H1738)</f>
        <v/>
      </c>
      <c r="T1738" s="3" t="str">
        <f>IF(J1738="","",$B$2&amp;I1738&amp;$B$2&amp;$B$1&amp;J1738)</f>
        <v/>
      </c>
      <c r="U1738" s="3" t="str">
        <f>IF(L1738="","",$B$2&amp;K1738&amp;$B$2&amp;$B$1&amp;L1738)</f>
        <v/>
      </c>
      <c r="V1738" s="3" t="str">
        <f>IF(N1738="","",$B$2&amp;M1738&amp;$B$2&amp;$B$1&amp;N1738)</f>
        <v/>
      </c>
      <c r="W1738" s="3" t="str">
        <f>IF(P1738="","",$B$2&amp;O1738&amp;$B$2&amp;$B$1&amp;P1738)</f>
        <v/>
      </c>
      <c r="X1738" s="3" t="str">
        <f>IF(R1738="","",$B$2&amp;Q1738&amp;$B$2&amp;$B$1&amp;R1738)</f>
        <v/>
      </c>
      <c r="Y1738" s="3" t="str">
        <f t="shared" ref="Y1738:Y1801" si="545">IF(E1738="","",$A$3&amp;_xlfn.TEXTJOIN($C$1,1,S1738:X1738)&amp;$A$4)</f>
        <v>{}</v>
      </c>
      <c r="Z1738" s="11" t="s">
        <v>367</v>
      </c>
      <c r="AA1738" s="11" t="str">
        <f t="shared" si="5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738" s="11"/>
      <c r="AC1738" s="11"/>
      <c r="AD1738" s="11"/>
      <c r="AE1738" s="11"/>
      <c r="AF1738" s="11"/>
      <c r="AG1738" s="11"/>
      <c r="AH1738" s="11"/>
      <c r="AI1738" s="11"/>
      <c r="AJ1738" s="11" t="s">
        <v>368</v>
      </c>
      <c r="AK1738" s="11" t="str">
        <f>$B$6</f>
        <v>&lt;c=A6EC41&gt;</v>
      </c>
      <c r="AL1738" s="11">
        <v>1</v>
      </c>
      <c r="AM1738" s="11" t="s">
        <v>298</v>
      </c>
      <c r="AN1738" s="11" t="s">
        <v>369</v>
      </c>
      <c r="AO1738" s="11" t="str">
        <f t="shared" ref="AO1738:AO1742" si="546">$B$8&amp;$B$6</f>
        <v>&lt;q=attr_atk&gt;&lt;c=A6EC41&gt;</v>
      </c>
      <c r="AP1738" s="11" t="str">
        <f t="shared" ref="AP1738:AP1742" si="547">ROUND($H1738*100,2)&amp;"%"</f>
        <v>0%</v>
      </c>
      <c r="AQ1738" s="11" t="s">
        <v>298</v>
      </c>
      <c r="AR1738" s="11" t="s">
        <v>370</v>
      </c>
      <c r="AS1738" s="11" t="str">
        <f>$B$6</f>
        <v>&lt;c=A6EC41&gt;</v>
      </c>
      <c r="AT1738" s="11">
        <v>1</v>
      </c>
      <c r="AU1738" s="11" t="s">
        <v>298</v>
      </c>
      <c r="AV1738" s="11" t="s">
        <v>371</v>
      </c>
      <c r="AW1738" s="11" t="str">
        <f>$B$6</f>
        <v>&lt;c=A6EC41&gt;</v>
      </c>
      <c r="AX1738" s="11">
        <v>6</v>
      </c>
      <c r="AY1738" s="11" t="s">
        <v>298</v>
      </c>
      <c r="AZ1738" s="11" t="s">
        <v>372</v>
      </c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 t="str">
        <f t="shared" ref="BP1738:BP1742" si="548">Z1738</f>
        <v>这是一个专属装备技能，它很好很强大</v>
      </c>
      <c r="BQ1738" s="11" t="str">
        <f t="shared" si="53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738" s="1">
        <f t="shared" si="529"/>
        <v>6</v>
      </c>
      <c r="BS1738" s="1">
        <f t="shared" si="530"/>
        <v>601</v>
      </c>
      <c r="BT1738" s="1">
        <f>COUNTIF($BS$10:BS1738,601)</f>
        <v>37</v>
      </c>
      <c r="BU1738" s="1">
        <f t="shared" si="531"/>
        <v>1</v>
      </c>
    </row>
    <row r="1739" spans="2:73">
      <c r="B1739" s="1" t="str">
        <f t="shared" ref="B1739:B1802" si="549">$C$3&amp;LEFT($D1739,7)</f>
        <v>SkillDescBrief4101706</v>
      </c>
      <c r="C1739" s="1" t="str">
        <f t="shared" ref="C1739:C1802" si="550">$C$4&amp;$D1739</f>
        <v>SkillDescDetail410170602</v>
      </c>
      <c r="D1739" s="3">
        <v>410170602</v>
      </c>
      <c r="E1739" s="3">
        <v>4101706</v>
      </c>
      <c r="F1739" s="3">
        <v>2</v>
      </c>
      <c r="G1739" s="3" t="s">
        <v>332</v>
      </c>
      <c r="H1739" s="3"/>
      <c r="I1739" s="3" t="s">
        <v>333</v>
      </c>
      <c r="J1739" s="3"/>
      <c r="K1739" s="3" t="s">
        <v>334</v>
      </c>
      <c r="L1739" s="3"/>
      <c r="M1739" s="3"/>
      <c r="N1739" s="3"/>
      <c r="O1739" s="3"/>
      <c r="P1739" s="3"/>
      <c r="Q1739" s="3" t="s">
        <v>335</v>
      </c>
      <c r="R1739" s="3"/>
      <c r="S1739" s="3" t="str">
        <f>IF(H1739="","",$B$2&amp;G1739&amp;$B$2&amp;$B$1&amp;H1739)</f>
        <v/>
      </c>
      <c r="T1739" s="3" t="str">
        <f>IF(J1739="","",$B$2&amp;I1739&amp;$B$2&amp;$B$1&amp;J1739)</f>
        <v/>
      </c>
      <c r="U1739" s="3" t="str">
        <f>IF(L1739="","",$B$2&amp;K1739&amp;$B$2&amp;$B$1&amp;L1739)</f>
        <v/>
      </c>
      <c r="V1739" s="3" t="str">
        <f>IF(N1739="","",$B$2&amp;M1739&amp;$B$2&amp;$B$1&amp;N1739)</f>
        <v/>
      </c>
      <c r="W1739" s="3" t="str">
        <f>IF(P1739="","",$B$2&amp;O1739&amp;$B$2&amp;$B$1&amp;P1739)</f>
        <v/>
      </c>
      <c r="X1739" s="3" t="str">
        <f>IF(R1739="","",$B$2&amp;Q1739&amp;$B$2&amp;$B$1&amp;R1739)</f>
        <v/>
      </c>
      <c r="Y1739" s="3" t="str">
        <f t="shared" si="545"/>
        <v>{}</v>
      </c>
      <c r="Z1739" s="11" t="s">
        <v>367</v>
      </c>
      <c r="AA1739" s="11" t="str">
        <f t="shared" si="537"/>
        <v>2级：伤害提升至&lt;q=attr_atk&gt;&lt;c=A6EC41&gt;0%&lt;/c&gt;</v>
      </c>
      <c r="AB1739" s="11"/>
      <c r="AC1739" s="11"/>
      <c r="AD1739" s="11">
        <v>2</v>
      </c>
      <c r="AE1739" s="11"/>
      <c r="AF1739" s="11" t="s">
        <v>345</v>
      </c>
      <c r="AG1739" s="11"/>
      <c r="AH1739" s="11"/>
      <c r="AI1739" s="11"/>
      <c r="AJ1739" s="11"/>
      <c r="AK1739" s="11"/>
      <c r="AL1739" s="11"/>
      <c r="AM1739" s="11"/>
      <c r="AN1739" s="11" t="s">
        <v>346</v>
      </c>
      <c r="AO1739" s="11" t="str">
        <f t="shared" si="546"/>
        <v>&lt;q=attr_atk&gt;&lt;c=A6EC41&gt;</v>
      </c>
      <c r="AP1739" s="11" t="str">
        <f t="shared" si="547"/>
        <v>0%</v>
      </c>
      <c r="AQ1739" s="11" t="s">
        <v>298</v>
      </c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 t="str">
        <f t="shared" si="548"/>
        <v>这是一个专属装备技能，它很好很强大</v>
      </c>
      <c r="BQ1739" s="11" t="str">
        <f t="shared" si="536"/>
        <v>2级：伤害提升至&lt;q=attr_atk&gt;&lt;c=A6EC41&gt;0%&lt;/c&gt;</v>
      </c>
      <c r="BR1739" s="1">
        <f t="shared" ref="BR1739:BR1802" si="551">MOD(E1739,100)</f>
        <v>6</v>
      </c>
      <c r="BS1739" s="1">
        <f t="shared" ref="BS1739:BS1802" si="552">BR1739*100+F1739</f>
        <v>602</v>
      </c>
      <c r="BT1739" s="1">
        <f>COUNTIF($BS$10:BS1739,601)</f>
        <v>37</v>
      </c>
      <c r="BU1739" s="1">
        <f t="shared" ref="BU1739:BU1802" si="553">IF(MOD(BT1739,2)=0,0,1)</f>
        <v>1</v>
      </c>
    </row>
    <row r="1740" spans="2:73">
      <c r="B1740" s="1" t="str">
        <f t="shared" si="549"/>
        <v>SkillDescBrief4101706</v>
      </c>
      <c r="C1740" s="1" t="str">
        <f t="shared" si="550"/>
        <v>SkillDescDetail410170603</v>
      </c>
      <c r="D1740" s="3">
        <v>410170603</v>
      </c>
      <c r="E1740" s="3">
        <v>4101706</v>
      </c>
      <c r="F1740" s="3">
        <v>3</v>
      </c>
      <c r="G1740" s="3" t="s">
        <v>332</v>
      </c>
      <c r="H1740" s="3"/>
      <c r="I1740" s="3" t="s">
        <v>333</v>
      </c>
      <c r="J1740" s="3"/>
      <c r="K1740" s="3" t="s">
        <v>334</v>
      </c>
      <c r="L1740" s="3"/>
      <c r="M1740" s="3"/>
      <c r="N1740" s="3"/>
      <c r="O1740" s="3"/>
      <c r="P1740" s="3"/>
      <c r="Q1740" s="3" t="s">
        <v>335</v>
      </c>
      <c r="R1740" s="3"/>
      <c r="S1740" s="3" t="str">
        <f>IF(H1740="","",$B$2&amp;G1740&amp;$B$2&amp;$B$1&amp;H1740)</f>
        <v/>
      </c>
      <c r="T1740" s="3" t="str">
        <f>IF(J1740="","",$B$2&amp;I1740&amp;$B$2&amp;$B$1&amp;J1740)</f>
        <v/>
      </c>
      <c r="U1740" s="3" t="str">
        <f>IF(L1740="","",$B$2&amp;K1740&amp;$B$2&amp;$B$1&amp;L1740)</f>
        <v/>
      </c>
      <c r="V1740" s="3" t="str">
        <f>IF(N1740="","",$B$2&amp;M1740&amp;$B$2&amp;$B$1&amp;N1740)</f>
        <v/>
      </c>
      <c r="W1740" s="3" t="str">
        <f>IF(P1740="","",$B$2&amp;O1740&amp;$B$2&amp;$B$1&amp;P1740)</f>
        <v/>
      </c>
      <c r="X1740" s="3" t="str">
        <f>IF(R1740="","",$B$2&amp;Q1740&amp;$B$2&amp;$B$1&amp;R1740)</f>
        <v/>
      </c>
      <c r="Y1740" s="3" t="str">
        <f t="shared" si="545"/>
        <v>{}</v>
      </c>
      <c r="Z1740" s="11" t="s">
        <v>367</v>
      </c>
      <c r="AA1740" s="11" t="str">
        <f t="shared" si="537"/>
        <v>3级：伤害提升至&lt;q=attr_atk&gt;&lt;c=A6EC41&gt;0%&lt;/c&gt;</v>
      </c>
      <c r="AB1740" s="11"/>
      <c r="AC1740" s="11"/>
      <c r="AD1740" s="11">
        <v>3</v>
      </c>
      <c r="AE1740" s="11"/>
      <c r="AF1740" s="11" t="s">
        <v>345</v>
      </c>
      <c r="AG1740" s="11"/>
      <c r="AH1740" s="11"/>
      <c r="AI1740" s="11"/>
      <c r="AJ1740" s="11"/>
      <c r="AK1740" s="11"/>
      <c r="AL1740" s="11"/>
      <c r="AM1740" s="11"/>
      <c r="AN1740" s="11" t="s">
        <v>346</v>
      </c>
      <c r="AO1740" s="11" t="str">
        <f t="shared" si="546"/>
        <v>&lt;q=attr_atk&gt;&lt;c=A6EC41&gt;</v>
      </c>
      <c r="AP1740" s="11" t="str">
        <f t="shared" si="547"/>
        <v>0%</v>
      </c>
      <c r="AQ1740" s="11" t="s">
        <v>298</v>
      </c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 t="str">
        <f t="shared" si="548"/>
        <v>这是一个专属装备技能，它很好很强大</v>
      </c>
      <c r="BQ1740" s="11" t="str">
        <f t="shared" si="536"/>
        <v>3级：伤害提升至&lt;q=attr_atk&gt;&lt;c=A6EC41&gt;0%&lt;/c&gt;</v>
      </c>
      <c r="BR1740" s="1">
        <f t="shared" si="551"/>
        <v>6</v>
      </c>
      <c r="BS1740" s="1">
        <f t="shared" si="552"/>
        <v>603</v>
      </c>
      <c r="BT1740" s="1">
        <f>COUNTIF($BS$10:BS1740,601)</f>
        <v>37</v>
      </c>
      <c r="BU1740" s="1">
        <f t="shared" si="553"/>
        <v>1</v>
      </c>
    </row>
    <row r="1741" spans="2:73">
      <c r="B1741" s="1" t="str">
        <f t="shared" si="549"/>
        <v>SkillDescBrief4101706</v>
      </c>
      <c r="C1741" s="1" t="str">
        <f t="shared" si="550"/>
        <v>SkillDescDetail410170604</v>
      </c>
      <c r="D1741" s="3">
        <v>410170604</v>
      </c>
      <c r="E1741" s="3">
        <v>4101706</v>
      </c>
      <c r="F1741" s="3">
        <v>4</v>
      </c>
      <c r="G1741" s="3" t="s">
        <v>332</v>
      </c>
      <c r="H1741" s="3"/>
      <c r="I1741" s="3" t="s">
        <v>333</v>
      </c>
      <c r="J1741" s="3"/>
      <c r="K1741" s="3" t="s">
        <v>334</v>
      </c>
      <c r="L1741" s="3"/>
      <c r="M1741" s="3"/>
      <c r="N1741" s="3"/>
      <c r="O1741" s="3"/>
      <c r="P1741" s="3"/>
      <c r="Q1741" s="3" t="s">
        <v>335</v>
      </c>
      <c r="R1741" s="3"/>
      <c r="S1741" s="3" t="str">
        <f>IF(H1741="","",$B$2&amp;G1741&amp;$B$2&amp;$B$1&amp;H1741)</f>
        <v/>
      </c>
      <c r="T1741" s="3" t="str">
        <f>IF(J1741="","",$B$2&amp;I1741&amp;$B$2&amp;$B$1&amp;J1741)</f>
        <v/>
      </c>
      <c r="U1741" s="3" t="str">
        <f>IF(L1741="","",$B$2&amp;K1741&amp;$B$2&amp;$B$1&amp;L1741)</f>
        <v/>
      </c>
      <c r="V1741" s="3" t="str">
        <f>IF(N1741="","",$B$2&amp;M1741&amp;$B$2&amp;$B$1&amp;N1741)</f>
        <v/>
      </c>
      <c r="W1741" s="3" t="str">
        <f>IF(P1741="","",$B$2&amp;O1741&amp;$B$2&amp;$B$1&amp;P1741)</f>
        <v/>
      </c>
      <c r="X1741" s="3" t="str">
        <f>IF(R1741="","",$B$2&amp;Q1741&amp;$B$2&amp;$B$1&amp;R1741)</f>
        <v/>
      </c>
      <c r="Y1741" s="3" t="str">
        <f t="shared" si="545"/>
        <v>{}</v>
      </c>
      <c r="Z1741" s="11" t="s">
        <v>367</v>
      </c>
      <c r="AA1741" s="11" t="str">
        <f t="shared" si="537"/>
        <v>4级：伤害提升至&lt;q=attr_atk&gt;&lt;c=A6EC41&gt;0%&lt;/c&gt;</v>
      </c>
      <c r="AB1741" s="11"/>
      <c r="AC1741" s="11"/>
      <c r="AD1741" s="11">
        <v>4</v>
      </c>
      <c r="AE1741" s="11"/>
      <c r="AF1741" s="11" t="s">
        <v>345</v>
      </c>
      <c r="AG1741" s="11"/>
      <c r="AH1741" s="11"/>
      <c r="AI1741" s="11"/>
      <c r="AJ1741" s="11"/>
      <c r="AK1741" s="11"/>
      <c r="AL1741" s="11"/>
      <c r="AM1741" s="11"/>
      <c r="AN1741" s="11" t="s">
        <v>346</v>
      </c>
      <c r="AO1741" s="11" t="str">
        <f t="shared" si="546"/>
        <v>&lt;q=attr_atk&gt;&lt;c=A6EC41&gt;</v>
      </c>
      <c r="AP1741" s="11" t="str">
        <f t="shared" si="547"/>
        <v>0%</v>
      </c>
      <c r="AQ1741" s="11" t="s">
        <v>298</v>
      </c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 t="str">
        <f t="shared" si="548"/>
        <v>这是一个专属装备技能，它很好很强大</v>
      </c>
      <c r="BQ1741" s="11" t="str">
        <f t="shared" si="536"/>
        <v>4级：伤害提升至&lt;q=attr_atk&gt;&lt;c=A6EC41&gt;0%&lt;/c&gt;</v>
      </c>
      <c r="BR1741" s="1">
        <f t="shared" si="551"/>
        <v>6</v>
      </c>
      <c r="BS1741" s="1">
        <f t="shared" si="552"/>
        <v>604</v>
      </c>
      <c r="BT1741" s="1">
        <f>COUNTIF($BS$10:BS1741,601)</f>
        <v>37</v>
      </c>
      <c r="BU1741" s="1">
        <f t="shared" si="553"/>
        <v>1</v>
      </c>
    </row>
    <row r="1742" spans="2:73">
      <c r="B1742" s="1" t="str">
        <f t="shared" si="549"/>
        <v>SkillDescBrief4101706</v>
      </c>
      <c r="C1742" s="1" t="str">
        <f t="shared" si="550"/>
        <v>SkillDescDetail410170605</v>
      </c>
      <c r="D1742" s="3">
        <v>410170605</v>
      </c>
      <c r="E1742" s="3">
        <v>4101706</v>
      </c>
      <c r="F1742" s="3">
        <v>5</v>
      </c>
      <c r="G1742" s="3" t="s">
        <v>332</v>
      </c>
      <c r="H1742" s="3"/>
      <c r="I1742" s="3" t="s">
        <v>333</v>
      </c>
      <c r="J1742" s="3"/>
      <c r="K1742" s="3" t="s">
        <v>334</v>
      </c>
      <c r="L1742" s="3"/>
      <c r="M1742" s="3"/>
      <c r="N1742" s="3"/>
      <c r="O1742" s="3"/>
      <c r="P1742" s="3"/>
      <c r="Q1742" s="3" t="s">
        <v>335</v>
      </c>
      <c r="R1742" s="3"/>
      <c r="S1742" s="3" t="str">
        <f>IF(H1742="","",$B$2&amp;G1742&amp;$B$2&amp;$B$1&amp;H1742)</f>
        <v/>
      </c>
      <c r="T1742" s="3" t="str">
        <f>IF(J1742="","",$B$2&amp;I1742&amp;$B$2&amp;$B$1&amp;J1742)</f>
        <v/>
      </c>
      <c r="U1742" s="3" t="str">
        <f>IF(L1742="","",$B$2&amp;K1742&amp;$B$2&amp;$B$1&amp;L1742)</f>
        <v/>
      </c>
      <c r="V1742" s="3" t="str">
        <f>IF(N1742="","",$B$2&amp;M1742&amp;$B$2&amp;$B$1&amp;N1742)</f>
        <v/>
      </c>
      <c r="W1742" s="3" t="str">
        <f>IF(P1742="","",$B$2&amp;O1742&amp;$B$2&amp;$B$1&amp;P1742)</f>
        <v/>
      </c>
      <c r="X1742" s="3" t="str">
        <f>IF(R1742="","",$B$2&amp;Q1742&amp;$B$2&amp;$B$1&amp;R1742)</f>
        <v/>
      </c>
      <c r="Y1742" s="3" t="str">
        <f t="shared" si="545"/>
        <v>{}</v>
      </c>
      <c r="Z1742" s="11" t="s">
        <v>373</v>
      </c>
      <c r="AA1742" s="11" t="str">
        <f t="shared" si="537"/>
        <v>5级：伤害提升至&lt;q=attr_atk&gt;&lt;c=A6EC41&gt;0%&lt;/c&gt;</v>
      </c>
      <c r="AB1742" s="11"/>
      <c r="AC1742" s="11"/>
      <c r="AD1742" s="11">
        <v>5</v>
      </c>
      <c r="AE1742" s="11"/>
      <c r="AF1742" s="11" t="s">
        <v>345</v>
      </c>
      <c r="AG1742" s="11"/>
      <c r="AH1742" s="11"/>
      <c r="AI1742" s="11"/>
      <c r="AJ1742" s="11"/>
      <c r="AK1742" s="11"/>
      <c r="AL1742" s="11"/>
      <c r="AM1742" s="11"/>
      <c r="AN1742" s="11" t="s">
        <v>346</v>
      </c>
      <c r="AO1742" s="11" t="str">
        <f t="shared" si="546"/>
        <v>&lt;q=attr_atk&gt;&lt;c=A6EC41&gt;</v>
      </c>
      <c r="AP1742" s="11" t="str">
        <f t="shared" si="547"/>
        <v>0%</v>
      </c>
      <c r="AQ1742" s="11" t="s">
        <v>298</v>
      </c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 t="str">
        <f t="shared" si="548"/>
        <v>这是一个专属装备技能，它非常好非常强大</v>
      </c>
      <c r="BQ1742" s="11" t="str">
        <f t="shared" si="536"/>
        <v>5级：伤害提升至&lt;q=attr_atk&gt;&lt;c=A6EC41&gt;0%&lt;/c&gt;</v>
      </c>
      <c r="BR1742" s="1">
        <f t="shared" si="551"/>
        <v>6</v>
      </c>
      <c r="BS1742" s="1">
        <f t="shared" si="552"/>
        <v>605</v>
      </c>
      <c r="BT1742" s="1">
        <f>COUNTIF($BS$10:BS1742,601)</f>
        <v>37</v>
      </c>
      <c r="BU1742" s="1">
        <f t="shared" si="553"/>
        <v>1</v>
      </c>
    </row>
    <row r="1743" spans="2:73">
      <c r="B1743" s="1" t="str">
        <f t="shared" si="549"/>
        <v>SkillDescBrief// 战斗被动</v>
      </c>
      <c r="C1743" s="1" t="str">
        <f t="shared" si="550"/>
        <v>SkillDescDetail// 战斗被动4</v>
      </c>
      <c r="D1743" s="7" t="s">
        <v>340</v>
      </c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 t="str">
        <f t="shared" si="545"/>
        <v/>
      </c>
      <c r="Z1743" s="10" t="s">
        <v>336</v>
      </c>
      <c r="AA1743" s="10" t="str">
        <f t="shared" si="537"/>
        <v/>
      </c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  <c r="BI1743" s="10"/>
      <c r="BJ1743" s="10"/>
      <c r="BK1743" s="10"/>
      <c r="BL1743" s="10"/>
      <c r="BM1743" s="10"/>
      <c r="BN1743" s="10"/>
      <c r="BO1743" s="10"/>
      <c r="BP1743" s="10" t="str">
        <f t="shared" ref="BP1743:BP1801" si="554">Z1743</f>
        <v/>
      </c>
      <c r="BQ1743" s="10" t="str">
        <f t="shared" si="536"/>
        <v/>
      </c>
      <c r="BR1743" s="1">
        <f t="shared" si="551"/>
        <v>0</v>
      </c>
      <c r="BS1743" s="1">
        <f t="shared" si="552"/>
        <v>0</v>
      </c>
      <c r="BT1743" s="1">
        <f>COUNTIF($BS$10:BS1743,601)</f>
        <v>37</v>
      </c>
      <c r="BU1743" s="1">
        <f t="shared" si="553"/>
        <v>1</v>
      </c>
    </row>
    <row r="1744" spans="2:73">
      <c r="B1744" s="1" t="str">
        <f t="shared" si="549"/>
        <v>SkillDescBrief4101707</v>
      </c>
      <c r="C1744" s="1" t="str">
        <f t="shared" si="550"/>
        <v>SkillDescDetail410170701</v>
      </c>
      <c r="D1744" s="3">
        <v>410170701</v>
      </c>
      <c r="E1744" s="3">
        <v>4101707</v>
      </c>
      <c r="F1744" s="3">
        <v>1</v>
      </c>
      <c r="G1744" s="3" t="s">
        <v>332</v>
      </c>
      <c r="H1744" s="3">
        <v>0.6</v>
      </c>
      <c r="I1744" s="3" t="s">
        <v>333</v>
      </c>
      <c r="J1744" s="3"/>
      <c r="K1744" s="3" t="s">
        <v>334</v>
      </c>
      <c r="L1744" s="3"/>
      <c r="M1744" s="3"/>
      <c r="N1744" s="3"/>
      <c r="O1744" s="3"/>
      <c r="P1744" s="3"/>
      <c r="Q1744" s="3" t="s">
        <v>335</v>
      </c>
      <c r="R1744" s="3"/>
      <c r="S1744" s="3" t="str">
        <f>IF(H1744="","",$B$2&amp;G1744&amp;$B$2&amp;$B$1&amp;H1744)</f>
        <v>"AtkPower":0.6</v>
      </c>
      <c r="T1744" s="3" t="str">
        <f>IF(J1744="","",$B$2&amp;I1744&amp;$B$2&amp;$B$1&amp;J1744)</f>
        <v/>
      </c>
      <c r="U1744" s="3" t="str">
        <f>IF(L1744="","",$B$2&amp;K1744&amp;$B$2&amp;$B$1&amp;L1744)</f>
        <v/>
      </c>
      <c r="V1744" s="3" t="str">
        <f>IF(N1744="","",$B$2&amp;M1744&amp;$B$2&amp;$B$1&amp;N1744)</f>
        <v/>
      </c>
      <c r="W1744" s="3" t="str">
        <f>IF(P1744="","",$B$2&amp;O1744&amp;$B$2&amp;$B$1&amp;P1744)</f>
        <v/>
      </c>
      <c r="X1744" s="3" t="str">
        <f>IF(R1744="","",$B$2&amp;Q1744&amp;$B$2&amp;$B$1&amp;R1744)</f>
        <v/>
      </c>
      <c r="Y1744" s="3" t="str">
        <f t="shared" si="545"/>
        <v>{"AtkPower":0.6}</v>
      </c>
      <c r="Z1744" s="11" t="s">
        <v>809</v>
      </c>
      <c r="AA1744" s="11" t="str">
        <f t="shared" si="537"/>
        <v>护盾存在时，核心技能额外造成&lt;q=attr_atk&gt;&lt;c=A6EC41&gt;60%&lt;/c&gt;伤害</v>
      </c>
      <c r="AB1744" s="11"/>
      <c r="AC1744" s="11"/>
      <c r="AD1744" s="11"/>
      <c r="AE1744" s="11"/>
      <c r="AF1744" s="11"/>
      <c r="AG1744" s="11"/>
      <c r="AH1744" s="11"/>
      <c r="AI1744" s="11"/>
      <c r="AJ1744" s="11" t="s">
        <v>810</v>
      </c>
      <c r="AK1744" s="11" t="str">
        <f>$B$8&amp;$B$6</f>
        <v>&lt;q=attr_atk&gt;&lt;c=A6EC41&gt;</v>
      </c>
      <c r="AL1744" s="11" t="str">
        <f>ROUND($H1744*100,2)&amp;"%"</f>
        <v>60%</v>
      </c>
      <c r="AM1744" s="11" t="s">
        <v>298</v>
      </c>
      <c r="AN1744" s="11" t="s">
        <v>344</v>
      </c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 t="str">
        <f t="shared" si="554"/>
        <v>护盾存在时，核心技能伤害提高</v>
      </c>
      <c r="BQ1744" s="11" t="str">
        <f t="shared" si="536"/>
        <v>护盾存在时，核心技能额外造成&lt;q=attr_atk&gt;&lt;c=A6EC41&gt;60%&lt;/c&gt;伤害</v>
      </c>
      <c r="BR1744" s="1">
        <f t="shared" si="551"/>
        <v>7</v>
      </c>
      <c r="BS1744" s="1">
        <f t="shared" si="552"/>
        <v>701</v>
      </c>
      <c r="BT1744" s="1">
        <f>COUNTIF($BS$10:BS1744,601)</f>
        <v>37</v>
      </c>
      <c r="BU1744" s="1">
        <f t="shared" si="553"/>
        <v>1</v>
      </c>
    </row>
    <row r="1745" spans="2:73">
      <c r="B1745" s="1" t="str">
        <f t="shared" si="549"/>
        <v>SkillDescBrief4101707</v>
      </c>
      <c r="C1745" s="1" t="str">
        <f t="shared" si="550"/>
        <v>SkillDescDetail410170702</v>
      </c>
      <c r="D1745" s="3">
        <v>410170702</v>
      </c>
      <c r="E1745" s="3">
        <v>4101707</v>
      </c>
      <c r="F1745" s="3">
        <v>2</v>
      </c>
      <c r="G1745" s="3" t="s">
        <v>332</v>
      </c>
      <c r="H1745" s="3"/>
      <c r="I1745" s="3" t="s">
        <v>333</v>
      </c>
      <c r="J1745" s="3"/>
      <c r="K1745" s="3" t="s">
        <v>334</v>
      </c>
      <c r="L1745" s="3"/>
      <c r="M1745" s="3"/>
      <c r="N1745" s="3"/>
      <c r="O1745" s="3"/>
      <c r="P1745" s="3"/>
      <c r="Q1745" s="3" t="s">
        <v>335</v>
      </c>
      <c r="R1745" s="3"/>
      <c r="S1745" s="3" t="str">
        <f>IF(H1745="","",$B$2&amp;G1745&amp;$B$2&amp;$B$1&amp;H1745)</f>
        <v/>
      </c>
      <c r="T1745" s="3" t="str">
        <f>IF(J1745="","",$B$2&amp;I1745&amp;$B$2&amp;$B$1&amp;J1745)</f>
        <v/>
      </c>
      <c r="U1745" s="3" t="str">
        <f>IF(L1745="","",$B$2&amp;K1745&amp;$B$2&amp;$B$1&amp;L1745)</f>
        <v/>
      </c>
      <c r="V1745" s="3" t="str">
        <f>IF(N1745="","",$B$2&amp;M1745&amp;$B$2&amp;$B$1&amp;N1745)</f>
        <v/>
      </c>
      <c r="W1745" s="3" t="str">
        <f>IF(P1745="","",$B$2&amp;O1745&amp;$B$2&amp;$B$1&amp;P1745)</f>
        <v/>
      </c>
      <c r="X1745" s="3" t="str">
        <f>IF(R1745="","",$B$2&amp;Q1745&amp;$B$2&amp;$B$1&amp;R1745)</f>
        <v/>
      </c>
      <c r="Y1745" s="3" t="str">
        <f t="shared" si="545"/>
        <v>{}</v>
      </c>
      <c r="Z1745" s="11" t="s">
        <v>336</v>
      </c>
      <c r="AA1745" s="11" t="str">
        <f t="shared" si="537"/>
        <v/>
      </c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 t="str">
        <f t="shared" si="554"/>
        <v/>
      </c>
      <c r="BQ1745" s="11" t="str">
        <f t="shared" si="536"/>
        <v/>
      </c>
      <c r="BR1745" s="1">
        <f t="shared" si="551"/>
        <v>7</v>
      </c>
      <c r="BS1745" s="1">
        <f t="shared" si="552"/>
        <v>702</v>
      </c>
      <c r="BT1745" s="1">
        <f>COUNTIF($BS$10:BS1745,601)</f>
        <v>37</v>
      </c>
      <c r="BU1745" s="1">
        <f t="shared" si="553"/>
        <v>1</v>
      </c>
    </row>
    <row r="1746" spans="2:73">
      <c r="B1746" s="1" t="str">
        <f t="shared" si="549"/>
        <v>SkillDescBrief4101707</v>
      </c>
      <c r="C1746" s="1" t="str">
        <f t="shared" si="550"/>
        <v>SkillDescDetail410170703</v>
      </c>
      <c r="D1746" s="3">
        <v>410170703</v>
      </c>
      <c r="E1746" s="3">
        <v>4101707</v>
      </c>
      <c r="F1746" s="3">
        <v>3</v>
      </c>
      <c r="G1746" s="3" t="s">
        <v>332</v>
      </c>
      <c r="H1746" s="3"/>
      <c r="I1746" s="3" t="s">
        <v>333</v>
      </c>
      <c r="J1746" s="3"/>
      <c r="K1746" s="3" t="s">
        <v>334</v>
      </c>
      <c r="L1746" s="3"/>
      <c r="M1746" s="3"/>
      <c r="N1746" s="3"/>
      <c r="O1746" s="3"/>
      <c r="P1746" s="3"/>
      <c r="Q1746" s="3" t="s">
        <v>335</v>
      </c>
      <c r="R1746" s="3"/>
      <c r="S1746" s="3" t="str">
        <f>IF(H1746="","",$B$2&amp;G1746&amp;$B$2&amp;$B$1&amp;H1746)</f>
        <v/>
      </c>
      <c r="T1746" s="3" t="str">
        <f>IF(J1746="","",$B$2&amp;I1746&amp;$B$2&amp;$B$1&amp;J1746)</f>
        <v/>
      </c>
      <c r="U1746" s="3" t="str">
        <f>IF(L1746="","",$B$2&amp;K1746&amp;$B$2&amp;$B$1&amp;L1746)</f>
        <v/>
      </c>
      <c r="V1746" s="3" t="str">
        <f>IF(N1746="","",$B$2&amp;M1746&amp;$B$2&amp;$B$1&amp;N1746)</f>
        <v/>
      </c>
      <c r="W1746" s="3" t="str">
        <f>IF(P1746="","",$B$2&amp;O1746&amp;$B$2&amp;$B$1&amp;P1746)</f>
        <v/>
      </c>
      <c r="X1746" s="3" t="str">
        <f>IF(R1746="","",$B$2&amp;Q1746&amp;$B$2&amp;$B$1&amp;R1746)</f>
        <v/>
      </c>
      <c r="Y1746" s="3" t="str">
        <f t="shared" si="545"/>
        <v>{}</v>
      </c>
      <c r="Z1746" s="11" t="s">
        <v>336</v>
      </c>
      <c r="AA1746" s="11" t="str">
        <f t="shared" si="537"/>
        <v/>
      </c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 t="str">
        <f t="shared" si="554"/>
        <v/>
      </c>
      <c r="BQ1746" s="11" t="str">
        <f t="shared" si="536"/>
        <v/>
      </c>
      <c r="BR1746" s="1">
        <f t="shared" si="551"/>
        <v>7</v>
      </c>
      <c r="BS1746" s="1">
        <f t="shared" si="552"/>
        <v>703</v>
      </c>
      <c r="BT1746" s="1">
        <f>COUNTIF($BS$10:BS1746,601)</f>
        <v>37</v>
      </c>
      <c r="BU1746" s="1">
        <f t="shared" si="553"/>
        <v>1</v>
      </c>
    </row>
    <row r="1747" spans="2:73">
      <c r="B1747" s="1" t="str">
        <f t="shared" si="549"/>
        <v>SkillDescBrief4101707</v>
      </c>
      <c r="C1747" s="1" t="str">
        <f t="shared" si="550"/>
        <v>SkillDescDetail410170704</v>
      </c>
      <c r="D1747" s="3">
        <v>410170704</v>
      </c>
      <c r="E1747" s="3">
        <v>4101707</v>
      </c>
      <c r="F1747" s="3">
        <v>4</v>
      </c>
      <c r="G1747" s="3" t="s">
        <v>332</v>
      </c>
      <c r="H1747" s="3"/>
      <c r="I1747" s="3" t="s">
        <v>333</v>
      </c>
      <c r="J1747" s="3"/>
      <c r="K1747" s="3" t="s">
        <v>334</v>
      </c>
      <c r="L1747" s="3"/>
      <c r="M1747" s="3"/>
      <c r="N1747" s="3"/>
      <c r="O1747" s="3"/>
      <c r="P1747" s="3"/>
      <c r="Q1747" s="3" t="s">
        <v>335</v>
      </c>
      <c r="R1747" s="3"/>
      <c r="S1747" s="3" t="str">
        <f>IF(H1747="","",$B$2&amp;G1747&amp;$B$2&amp;$B$1&amp;H1747)</f>
        <v/>
      </c>
      <c r="T1747" s="3" t="str">
        <f>IF(J1747="","",$B$2&amp;I1747&amp;$B$2&amp;$B$1&amp;J1747)</f>
        <v/>
      </c>
      <c r="U1747" s="3" t="str">
        <f>IF(L1747="","",$B$2&amp;K1747&amp;$B$2&amp;$B$1&amp;L1747)</f>
        <v/>
      </c>
      <c r="V1747" s="3" t="str">
        <f>IF(N1747="","",$B$2&amp;M1747&amp;$B$2&amp;$B$1&amp;N1747)</f>
        <v/>
      </c>
      <c r="W1747" s="3" t="str">
        <f>IF(P1747="","",$B$2&amp;O1747&amp;$B$2&amp;$B$1&amp;P1747)</f>
        <v/>
      </c>
      <c r="X1747" s="3" t="str">
        <f>IF(R1747="","",$B$2&amp;Q1747&amp;$B$2&amp;$B$1&amp;R1747)</f>
        <v/>
      </c>
      <c r="Y1747" s="3" t="str">
        <f t="shared" si="545"/>
        <v>{}</v>
      </c>
      <c r="Z1747" s="11" t="s">
        <v>336</v>
      </c>
      <c r="AA1747" s="11" t="str">
        <f t="shared" si="537"/>
        <v/>
      </c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 t="str">
        <f t="shared" si="554"/>
        <v/>
      </c>
      <c r="BQ1747" s="11" t="str">
        <f t="shared" si="536"/>
        <v/>
      </c>
      <c r="BR1747" s="1">
        <f t="shared" si="551"/>
        <v>7</v>
      </c>
      <c r="BS1747" s="1">
        <f t="shared" si="552"/>
        <v>704</v>
      </c>
      <c r="BT1747" s="1">
        <f>COUNTIF($BS$10:BS1747,601)</f>
        <v>37</v>
      </c>
      <c r="BU1747" s="1">
        <f t="shared" si="553"/>
        <v>1</v>
      </c>
    </row>
    <row r="1748" spans="2:73">
      <c r="B1748" s="1" t="str">
        <f t="shared" si="549"/>
        <v>SkillDescBrief4101707</v>
      </c>
      <c r="C1748" s="1" t="str">
        <f t="shared" si="550"/>
        <v>SkillDescDetail410170705</v>
      </c>
      <c r="D1748" s="3">
        <v>410170705</v>
      </c>
      <c r="E1748" s="3">
        <v>4101707</v>
      </c>
      <c r="F1748" s="3">
        <v>5</v>
      </c>
      <c r="G1748" s="3" t="s">
        <v>332</v>
      </c>
      <c r="H1748" s="3"/>
      <c r="I1748" s="3" t="s">
        <v>333</v>
      </c>
      <c r="J1748" s="3"/>
      <c r="K1748" s="3" t="s">
        <v>334</v>
      </c>
      <c r="L1748" s="3"/>
      <c r="M1748" s="3"/>
      <c r="N1748" s="3"/>
      <c r="O1748" s="3"/>
      <c r="P1748" s="3"/>
      <c r="Q1748" s="3" t="s">
        <v>335</v>
      </c>
      <c r="R1748" s="3"/>
      <c r="S1748" s="3" t="str">
        <f>IF(H1748="","",$B$2&amp;G1748&amp;$B$2&amp;$B$1&amp;H1748)</f>
        <v/>
      </c>
      <c r="T1748" s="3" t="str">
        <f>IF(J1748="","",$B$2&amp;I1748&amp;$B$2&amp;$B$1&amp;J1748)</f>
        <v/>
      </c>
      <c r="U1748" s="3" t="str">
        <f>IF(L1748="","",$B$2&amp;K1748&amp;$B$2&amp;$B$1&amp;L1748)</f>
        <v/>
      </c>
      <c r="V1748" s="3" t="str">
        <f>IF(N1748="","",$B$2&amp;M1748&amp;$B$2&amp;$B$1&amp;N1748)</f>
        <v/>
      </c>
      <c r="W1748" s="3" t="str">
        <f>IF(P1748="","",$B$2&amp;O1748&amp;$B$2&amp;$B$1&amp;P1748)</f>
        <v/>
      </c>
      <c r="X1748" s="3" t="str">
        <f>IF(R1748="","",$B$2&amp;Q1748&amp;$B$2&amp;$B$1&amp;R1748)</f>
        <v/>
      </c>
      <c r="Y1748" s="3" t="str">
        <f t="shared" si="545"/>
        <v>{}</v>
      </c>
      <c r="Z1748" s="11" t="s">
        <v>336</v>
      </c>
      <c r="AA1748" s="11" t="str">
        <f t="shared" si="537"/>
        <v/>
      </c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 t="str">
        <f t="shared" si="554"/>
        <v/>
      </c>
      <c r="BQ1748" s="11" t="str">
        <f t="shared" si="536"/>
        <v/>
      </c>
      <c r="BR1748" s="1">
        <f t="shared" si="551"/>
        <v>7</v>
      </c>
      <c r="BS1748" s="1">
        <f t="shared" si="552"/>
        <v>705</v>
      </c>
      <c r="BT1748" s="1">
        <f>COUNTIF($BS$10:BS1748,601)</f>
        <v>37</v>
      </c>
      <c r="BU1748" s="1">
        <f t="shared" si="553"/>
        <v>1</v>
      </c>
    </row>
    <row r="1749" spans="2:73">
      <c r="B1749" s="1" t="str">
        <f t="shared" si="549"/>
        <v>SkillDescBrief// 普攻-激</v>
      </c>
      <c r="C1749" s="1" t="str">
        <f t="shared" si="550"/>
        <v>SkillDescDetail// 普攻-激光炮</v>
      </c>
      <c r="D1749" s="7" t="s">
        <v>811</v>
      </c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 t="str">
        <f t="shared" si="545"/>
        <v/>
      </c>
      <c r="Z1749" s="10" t="s">
        <v>336</v>
      </c>
      <c r="AA1749" s="10" t="str">
        <f t="shared" si="537"/>
        <v/>
      </c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  <c r="BI1749" s="10"/>
      <c r="BJ1749" s="10"/>
      <c r="BK1749" s="10"/>
      <c r="BL1749" s="10"/>
      <c r="BM1749" s="10"/>
      <c r="BN1749" s="10"/>
      <c r="BO1749" s="10"/>
      <c r="BP1749" s="10" t="str">
        <f t="shared" si="554"/>
        <v/>
      </c>
      <c r="BQ1749" s="10" t="str">
        <f t="shared" si="536"/>
        <v/>
      </c>
      <c r="BR1749" s="1">
        <f t="shared" si="551"/>
        <v>0</v>
      </c>
      <c r="BS1749" s="1">
        <f t="shared" si="552"/>
        <v>0</v>
      </c>
      <c r="BT1749" s="1">
        <f>COUNTIF($BS$10:BS1749,601)</f>
        <v>37</v>
      </c>
      <c r="BU1749" s="1">
        <f t="shared" si="553"/>
        <v>1</v>
      </c>
    </row>
    <row r="1750" spans="2:73">
      <c r="B1750" s="1" t="str">
        <f t="shared" si="549"/>
        <v>SkillDescBrief4101708</v>
      </c>
      <c r="C1750" s="1" t="str">
        <f t="shared" si="550"/>
        <v>SkillDescDetail410170801</v>
      </c>
      <c r="D1750" s="3">
        <v>410170801</v>
      </c>
      <c r="E1750" s="3">
        <v>4101708</v>
      </c>
      <c r="F1750" s="3">
        <v>1</v>
      </c>
      <c r="G1750" s="3" t="s">
        <v>332</v>
      </c>
      <c r="H1750" s="3">
        <f ca="1">ROUND(_xlfn.XLOOKUP($F1750,$D$1:$D$5,$E$1:$E$5)*OFFSET(H1750,5-$F1750,0)/0.05,0)*0.05</f>
        <v>1.05</v>
      </c>
      <c r="I1750" s="3" t="s">
        <v>333</v>
      </c>
      <c r="J1750" s="3"/>
      <c r="K1750" s="3" t="s">
        <v>334</v>
      </c>
      <c r="L1750" s="3"/>
      <c r="M1750" s="3"/>
      <c r="N1750" s="3"/>
      <c r="O1750" s="3"/>
      <c r="P1750" s="3"/>
      <c r="Q1750" s="3" t="s">
        <v>335</v>
      </c>
      <c r="R1750" s="3"/>
      <c r="S1750" s="3" t="str">
        <f ca="1">IF(H1750="","",$B$2&amp;G1750&amp;$B$2&amp;$B$1&amp;H1750)</f>
        <v>"AtkPower":1.05</v>
      </c>
      <c r="T1750" s="3" t="str">
        <f>IF(J1750="","",$B$2&amp;I1750&amp;$B$2&amp;$B$1&amp;J1750)</f>
        <v/>
      </c>
      <c r="U1750" s="3" t="str">
        <f>IF(L1750="","",$B$2&amp;K1750&amp;$B$2&amp;$B$1&amp;L1750)</f>
        <v/>
      </c>
      <c r="V1750" s="3" t="str">
        <f>IF(N1750="","",$B$2&amp;M1750&amp;$B$2&amp;$B$1&amp;N1750)</f>
        <v/>
      </c>
      <c r="W1750" s="3" t="str">
        <f>IF(P1750="","",$B$2&amp;O1750&amp;$B$2&amp;$B$1&amp;P1750)</f>
        <v/>
      </c>
      <c r="X1750" s="3" t="str">
        <f>IF(R1750="","",$B$2&amp;Q1750&amp;$B$2&amp;$B$1&amp;R1750)</f>
        <v/>
      </c>
      <c r="Y1750" s="3" t="str">
        <f ca="1" t="shared" si="545"/>
        <v>{"AtkPower":1.05}</v>
      </c>
      <c r="Z1750" s="11" t="s">
        <v>336</v>
      </c>
      <c r="AA1750" s="11" t="str">
        <f t="shared" si="537"/>
        <v/>
      </c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 t="str">
        <f t="shared" si="554"/>
        <v/>
      </c>
      <c r="BQ1750" s="11" t="str">
        <f t="shared" si="536"/>
        <v/>
      </c>
      <c r="BR1750" s="1">
        <f t="shared" si="551"/>
        <v>8</v>
      </c>
      <c r="BS1750" s="1">
        <f t="shared" si="552"/>
        <v>801</v>
      </c>
      <c r="BT1750" s="1">
        <f>COUNTIF($BS$10:BS1750,601)</f>
        <v>37</v>
      </c>
      <c r="BU1750" s="1">
        <f t="shared" si="553"/>
        <v>1</v>
      </c>
    </row>
    <row r="1751" spans="2:73">
      <c r="B1751" s="1" t="str">
        <f t="shared" si="549"/>
        <v>SkillDescBrief4101708</v>
      </c>
      <c r="C1751" s="1" t="str">
        <f t="shared" si="550"/>
        <v>SkillDescDetail410170802</v>
      </c>
      <c r="D1751" s="3">
        <v>410170802</v>
      </c>
      <c r="E1751" s="3">
        <v>4101708</v>
      </c>
      <c r="F1751" s="3">
        <v>2</v>
      </c>
      <c r="G1751" s="3" t="s">
        <v>332</v>
      </c>
      <c r="H1751" s="3">
        <f ca="1">ROUND(_xlfn.XLOOKUP($F1751,$D$1:$D$5,$E$1:$E$5)*OFFSET(H1751,5-$F1751,0)/0.05,0)*0.05</f>
        <v>1.15</v>
      </c>
      <c r="I1751" s="3" t="s">
        <v>333</v>
      </c>
      <c r="J1751" s="3"/>
      <c r="K1751" s="3" t="s">
        <v>334</v>
      </c>
      <c r="L1751" s="3"/>
      <c r="M1751" s="3"/>
      <c r="N1751" s="3"/>
      <c r="O1751" s="3"/>
      <c r="P1751" s="3"/>
      <c r="Q1751" s="3" t="s">
        <v>335</v>
      </c>
      <c r="R1751" s="3"/>
      <c r="S1751" s="3" t="str">
        <f ca="1">IF(H1751="","",$B$2&amp;G1751&amp;$B$2&amp;$B$1&amp;H1751)</f>
        <v>"AtkPower":1.15</v>
      </c>
      <c r="T1751" s="3" t="str">
        <f>IF(J1751="","",$B$2&amp;I1751&amp;$B$2&amp;$B$1&amp;J1751)</f>
        <v/>
      </c>
      <c r="U1751" s="3" t="str">
        <f>IF(L1751="","",$B$2&amp;K1751&amp;$B$2&amp;$B$1&amp;L1751)</f>
        <v/>
      </c>
      <c r="V1751" s="3" t="str">
        <f>IF(N1751="","",$B$2&amp;M1751&amp;$B$2&amp;$B$1&amp;N1751)</f>
        <v/>
      </c>
      <c r="W1751" s="3" t="str">
        <f>IF(P1751="","",$B$2&amp;O1751&amp;$B$2&amp;$B$1&amp;P1751)</f>
        <v/>
      </c>
      <c r="X1751" s="3" t="str">
        <f>IF(R1751="","",$B$2&amp;Q1751&amp;$B$2&amp;$B$1&amp;R1751)</f>
        <v/>
      </c>
      <c r="Y1751" s="3" t="str">
        <f ca="1" t="shared" si="545"/>
        <v>{"AtkPower":1.15}</v>
      </c>
      <c r="Z1751" s="11" t="s">
        <v>336</v>
      </c>
      <c r="AA1751" s="11" t="str">
        <f t="shared" si="537"/>
        <v/>
      </c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 t="str">
        <f t="shared" si="554"/>
        <v/>
      </c>
      <c r="BQ1751" s="11" t="str">
        <f t="shared" si="536"/>
        <v/>
      </c>
      <c r="BR1751" s="1">
        <f t="shared" si="551"/>
        <v>8</v>
      </c>
      <c r="BS1751" s="1">
        <f t="shared" si="552"/>
        <v>802</v>
      </c>
      <c r="BT1751" s="1">
        <f>COUNTIF($BS$10:BS1751,601)</f>
        <v>37</v>
      </c>
      <c r="BU1751" s="1">
        <f t="shared" si="553"/>
        <v>1</v>
      </c>
    </row>
    <row r="1752" spans="2:73">
      <c r="B1752" s="1" t="str">
        <f t="shared" si="549"/>
        <v>SkillDescBrief4101708</v>
      </c>
      <c r="C1752" s="1" t="str">
        <f t="shared" si="550"/>
        <v>SkillDescDetail410170803</v>
      </c>
      <c r="D1752" s="3">
        <v>410170803</v>
      </c>
      <c r="E1752" s="3">
        <v>4101708</v>
      </c>
      <c r="F1752" s="3">
        <v>3</v>
      </c>
      <c r="G1752" s="3" t="s">
        <v>332</v>
      </c>
      <c r="H1752" s="3">
        <f ca="1">ROUND(_xlfn.XLOOKUP($F1752,$D$1:$D$5,$E$1:$E$5)*OFFSET(H1752,5-$F1752,0)/0.05,0)*0.05</f>
        <v>1.2</v>
      </c>
      <c r="I1752" s="3" t="s">
        <v>333</v>
      </c>
      <c r="J1752" s="3"/>
      <c r="K1752" s="3" t="s">
        <v>334</v>
      </c>
      <c r="L1752" s="3"/>
      <c r="M1752" s="3"/>
      <c r="N1752" s="3"/>
      <c r="O1752" s="3"/>
      <c r="P1752" s="3"/>
      <c r="Q1752" s="3" t="s">
        <v>335</v>
      </c>
      <c r="R1752" s="3"/>
      <c r="S1752" s="3" t="str">
        <f ca="1">IF(H1752="","",$B$2&amp;G1752&amp;$B$2&amp;$B$1&amp;H1752)</f>
        <v>"AtkPower":1.2</v>
      </c>
      <c r="T1752" s="3" t="str">
        <f>IF(J1752="","",$B$2&amp;I1752&amp;$B$2&amp;$B$1&amp;J1752)</f>
        <v/>
      </c>
      <c r="U1752" s="3" t="str">
        <f>IF(L1752="","",$B$2&amp;K1752&amp;$B$2&amp;$B$1&amp;L1752)</f>
        <v/>
      </c>
      <c r="V1752" s="3" t="str">
        <f>IF(N1752="","",$B$2&amp;M1752&amp;$B$2&amp;$B$1&amp;N1752)</f>
        <v/>
      </c>
      <c r="W1752" s="3" t="str">
        <f>IF(P1752="","",$B$2&amp;O1752&amp;$B$2&amp;$B$1&amp;P1752)</f>
        <v/>
      </c>
      <c r="X1752" s="3" t="str">
        <f>IF(R1752="","",$B$2&amp;Q1752&amp;$B$2&amp;$B$1&amp;R1752)</f>
        <v/>
      </c>
      <c r="Y1752" s="3" t="str">
        <f ca="1" t="shared" si="545"/>
        <v>{"AtkPower":1.2}</v>
      </c>
      <c r="Z1752" s="11" t="s">
        <v>336</v>
      </c>
      <c r="AA1752" s="11" t="str">
        <f t="shared" si="537"/>
        <v/>
      </c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 t="str">
        <f t="shared" si="554"/>
        <v/>
      </c>
      <c r="BQ1752" s="11" t="str">
        <f t="shared" si="536"/>
        <v/>
      </c>
      <c r="BR1752" s="1">
        <f t="shared" si="551"/>
        <v>8</v>
      </c>
      <c r="BS1752" s="1">
        <f t="shared" si="552"/>
        <v>803</v>
      </c>
      <c r="BT1752" s="1">
        <f>COUNTIF($BS$10:BS1752,601)</f>
        <v>37</v>
      </c>
      <c r="BU1752" s="1">
        <f t="shared" si="553"/>
        <v>1</v>
      </c>
    </row>
    <row r="1753" spans="2:73">
      <c r="B1753" s="1" t="str">
        <f t="shared" si="549"/>
        <v>SkillDescBrief4101708</v>
      </c>
      <c r="C1753" s="1" t="str">
        <f t="shared" si="550"/>
        <v>SkillDescDetail410170804</v>
      </c>
      <c r="D1753" s="3">
        <v>410170804</v>
      </c>
      <c r="E1753" s="3">
        <v>4101708</v>
      </c>
      <c r="F1753" s="3">
        <v>4</v>
      </c>
      <c r="G1753" s="3" t="s">
        <v>332</v>
      </c>
      <c r="H1753" s="3">
        <f ca="1">ROUND(_xlfn.XLOOKUP($F1753,$D$1:$D$5,$E$1:$E$5)*OFFSET(H1753,5-$F1753,0)/0.05,0)*0.05</f>
        <v>1.35</v>
      </c>
      <c r="I1753" s="3" t="s">
        <v>333</v>
      </c>
      <c r="J1753" s="3"/>
      <c r="K1753" s="3" t="s">
        <v>334</v>
      </c>
      <c r="L1753" s="3"/>
      <c r="M1753" s="3"/>
      <c r="N1753" s="3"/>
      <c r="O1753" s="3"/>
      <c r="P1753" s="3"/>
      <c r="Q1753" s="3" t="s">
        <v>335</v>
      </c>
      <c r="R1753" s="3"/>
      <c r="S1753" s="3" t="str">
        <f ca="1">IF(H1753="","",$B$2&amp;G1753&amp;$B$2&amp;$B$1&amp;H1753)</f>
        <v>"AtkPower":1.35</v>
      </c>
      <c r="T1753" s="3" t="str">
        <f>IF(J1753="","",$B$2&amp;I1753&amp;$B$2&amp;$B$1&amp;J1753)</f>
        <v/>
      </c>
      <c r="U1753" s="3" t="str">
        <f>IF(L1753="","",$B$2&amp;K1753&amp;$B$2&amp;$B$1&amp;L1753)</f>
        <v/>
      </c>
      <c r="V1753" s="3" t="str">
        <f>IF(N1753="","",$B$2&amp;M1753&amp;$B$2&amp;$B$1&amp;N1753)</f>
        <v/>
      </c>
      <c r="W1753" s="3" t="str">
        <f>IF(P1753="","",$B$2&amp;O1753&amp;$B$2&amp;$B$1&amp;P1753)</f>
        <v/>
      </c>
      <c r="X1753" s="3" t="str">
        <f>IF(R1753="","",$B$2&amp;Q1753&amp;$B$2&amp;$B$1&amp;R1753)</f>
        <v/>
      </c>
      <c r="Y1753" s="3" t="str">
        <f ca="1" t="shared" si="545"/>
        <v>{"AtkPower":1.35}</v>
      </c>
      <c r="Z1753" s="11" t="s">
        <v>336</v>
      </c>
      <c r="AA1753" s="11" t="str">
        <f t="shared" si="537"/>
        <v/>
      </c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 t="str">
        <f t="shared" si="554"/>
        <v/>
      </c>
      <c r="BQ1753" s="11" t="str">
        <f t="shared" si="536"/>
        <v/>
      </c>
      <c r="BR1753" s="1">
        <f t="shared" si="551"/>
        <v>8</v>
      </c>
      <c r="BS1753" s="1">
        <f t="shared" si="552"/>
        <v>804</v>
      </c>
      <c r="BT1753" s="1">
        <f>COUNTIF($BS$10:BS1753,601)</f>
        <v>37</v>
      </c>
      <c r="BU1753" s="1">
        <f t="shared" si="553"/>
        <v>1</v>
      </c>
    </row>
    <row r="1754" spans="2:73">
      <c r="B1754" s="1" t="str">
        <f t="shared" si="549"/>
        <v>SkillDescBrief4101708</v>
      </c>
      <c r="C1754" s="1" t="str">
        <f t="shared" si="550"/>
        <v>SkillDescDetail410170805</v>
      </c>
      <c r="D1754" s="3">
        <v>410170805</v>
      </c>
      <c r="E1754" s="3">
        <v>4101708</v>
      </c>
      <c r="F1754" s="3">
        <v>5</v>
      </c>
      <c r="G1754" s="3" t="s">
        <v>332</v>
      </c>
      <c r="H1754" s="3">
        <v>1.5</v>
      </c>
      <c r="I1754" s="3" t="s">
        <v>333</v>
      </c>
      <c r="J1754" s="3"/>
      <c r="K1754" s="3" t="s">
        <v>334</v>
      </c>
      <c r="L1754" s="3"/>
      <c r="M1754" s="3"/>
      <c r="N1754" s="3"/>
      <c r="O1754" s="3"/>
      <c r="P1754" s="3"/>
      <c r="Q1754" s="3" t="s">
        <v>335</v>
      </c>
      <c r="R1754" s="3"/>
      <c r="S1754" s="3" t="str">
        <f>IF(H1754="","",$B$2&amp;G1754&amp;$B$2&amp;$B$1&amp;H1754)</f>
        <v>"AtkPower":1.5</v>
      </c>
      <c r="T1754" s="3" t="str">
        <f>IF(J1754="","",$B$2&amp;I1754&amp;$B$2&amp;$B$1&amp;J1754)</f>
        <v/>
      </c>
      <c r="U1754" s="3" t="str">
        <f>IF(L1754="","",$B$2&amp;K1754&amp;$B$2&amp;$B$1&amp;L1754)</f>
        <v/>
      </c>
      <c r="V1754" s="3" t="str">
        <f>IF(N1754="","",$B$2&amp;M1754&amp;$B$2&amp;$B$1&amp;N1754)</f>
        <v/>
      </c>
      <c r="W1754" s="3" t="str">
        <f>IF(P1754="","",$B$2&amp;O1754&amp;$B$2&amp;$B$1&amp;P1754)</f>
        <v/>
      </c>
      <c r="X1754" s="3" t="str">
        <f>IF(R1754="","",$B$2&amp;Q1754&amp;$B$2&amp;$B$1&amp;R1754)</f>
        <v/>
      </c>
      <c r="Y1754" s="3" t="str">
        <f t="shared" si="545"/>
        <v>{"AtkPower":1.5}</v>
      </c>
      <c r="Z1754" s="11" t="s">
        <v>336</v>
      </c>
      <c r="AA1754" s="11" t="str">
        <f t="shared" si="537"/>
        <v/>
      </c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 t="str">
        <f t="shared" si="554"/>
        <v/>
      </c>
      <c r="BQ1754" s="11" t="str">
        <f t="shared" si="536"/>
        <v/>
      </c>
      <c r="BR1754" s="1">
        <f t="shared" si="551"/>
        <v>8</v>
      </c>
      <c r="BS1754" s="1">
        <f t="shared" si="552"/>
        <v>805</v>
      </c>
      <c r="BT1754" s="1">
        <f>COUNTIF($BS$10:BS1754,601)</f>
        <v>37</v>
      </c>
      <c r="BU1754" s="1">
        <f t="shared" si="553"/>
        <v>1</v>
      </c>
    </row>
    <row r="1755" spans="2:73">
      <c r="B1755" s="1" t="str">
        <f t="shared" si="549"/>
        <v>SkillDescBrief// 大招-切</v>
      </c>
      <c r="C1755" s="1" t="str">
        <f t="shared" si="550"/>
        <v>SkillDescDetail// 大招-切换为激光炮</v>
      </c>
      <c r="D1755" s="7" t="s">
        <v>812</v>
      </c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 t="str">
        <f t="shared" si="545"/>
        <v/>
      </c>
      <c r="Z1755" s="10" t="s">
        <v>336</v>
      </c>
      <c r="AA1755" s="10" t="str">
        <f t="shared" si="537"/>
        <v/>
      </c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  <c r="BI1755" s="10"/>
      <c r="BJ1755" s="10"/>
      <c r="BK1755" s="10"/>
      <c r="BL1755" s="10"/>
      <c r="BM1755" s="10"/>
      <c r="BN1755" s="10"/>
      <c r="BO1755" s="10"/>
      <c r="BP1755" s="10" t="str">
        <f t="shared" si="554"/>
        <v/>
      </c>
      <c r="BQ1755" s="10" t="str">
        <f t="shared" si="536"/>
        <v/>
      </c>
      <c r="BR1755" s="1">
        <f t="shared" si="551"/>
        <v>0</v>
      </c>
      <c r="BS1755" s="1">
        <f t="shared" si="552"/>
        <v>0</v>
      </c>
      <c r="BT1755" s="1">
        <f>COUNTIF($BS$10:BS1755,601)</f>
        <v>37</v>
      </c>
      <c r="BU1755" s="1">
        <f t="shared" si="553"/>
        <v>1</v>
      </c>
    </row>
    <row r="1756" spans="2:73">
      <c r="B1756" s="1" t="str">
        <f t="shared" si="549"/>
        <v>SkillDescBrief4101709</v>
      </c>
      <c r="C1756" s="1" t="str">
        <f t="shared" si="550"/>
        <v>SkillDescDetail410170901</v>
      </c>
      <c r="D1756" s="3">
        <v>410170901</v>
      </c>
      <c r="E1756" s="3">
        <v>4101709</v>
      </c>
      <c r="F1756" s="3">
        <v>1</v>
      </c>
      <c r="G1756" s="3" t="s">
        <v>332</v>
      </c>
      <c r="H1756" s="3"/>
      <c r="I1756" s="3" t="s">
        <v>333</v>
      </c>
      <c r="J1756" s="3"/>
      <c r="K1756" s="3" t="s">
        <v>334</v>
      </c>
      <c r="L1756" s="3"/>
      <c r="M1756" s="3"/>
      <c r="N1756" s="3"/>
      <c r="O1756" s="3"/>
      <c r="P1756" s="3"/>
      <c r="Q1756" s="3" t="s">
        <v>335</v>
      </c>
      <c r="R1756" s="3"/>
      <c r="S1756" s="3" t="str">
        <f>IF(H1756="","",$B$2&amp;G1756&amp;$B$2&amp;$B$1&amp;H1756)</f>
        <v/>
      </c>
      <c r="T1756" s="3" t="str">
        <f>IF(J1756="","",$B$2&amp;I1756&amp;$B$2&amp;$B$1&amp;J1756)</f>
        <v/>
      </c>
      <c r="U1756" s="3" t="str">
        <f>IF(L1756="","",$B$2&amp;K1756&amp;$B$2&amp;$B$1&amp;L1756)</f>
        <v/>
      </c>
      <c r="V1756" s="3" t="str">
        <f>IF(N1756="","",$B$2&amp;M1756&amp;$B$2&amp;$B$1&amp;N1756)</f>
        <v/>
      </c>
      <c r="W1756" s="3" t="str">
        <f>IF(P1756="","",$B$2&amp;O1756&amp;$B$2&amp;$B$1&amp;P1756)</f>
        <v/>
      </c>
      <c r="X1756" s="3" t="str">
        <f>IF(R1756="","",$B$2&amp;Q1756&amp;$B$2&amp;$B$1&amp;R1756)</f>
        <v/>
      </c>
      <c r="Y1756" s="3" t="str">
        <f t="shared" si="545"/>
        <v>{}</v>
      </c>
      <c r="Z1756" s="11" t="s">
        <v>336</v>
      </c>
      <c r="AA1756" s="11" t="str">
        <f t="shared" si="537"/>
        <v/>
      </c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 t="str">
        <f t="shared" si="554"/>
        <v/>
      </c>
      <c r="BQ1756" s="11" t="str">
        <f t="shared" si="536"/>
        <v/>
      </c>
      <c r="BR1756" s="1">
        <f t="shared" si="551"/>
        <v>9</v>
      </c>
      <c r="BS1756" s="1">
        <f t="shared" si="552"/>
        <v>901</v>
      </c>
      <c r="BT1756" s="1">
        <f>COUNTIF($BS$10:BS1756,601)</f>
        <v>37</v>
      </c>
      <c r="BU1756" s="1">
        <f t="shared" si="553"/>
        <v>1</v>
      </c>
    </row>
    <row r="1757" spans="2:73">
      <c r="B1757" s="1" t="str">
        <f t="shared" si="549"/>
        <v>SkillDescBrief4101709</v>
      </c>
      <c r="C1757" s="1" t="str">
        <f t="shared" si="550"/>
        <v>SkillDescDetail410170902</v>
      </c>
      <c r="D1757" s="3">
        <v>410170902</v>
      </c>
      <c r="E1757" s="3">
        <v>4101709</v>
      </c>
      <c r="F1757" s="3">
        <v>2</v>
      </c>
      <c r="G1757" s="3" t="s">
        <v>332</v>
      </c>
      <c r="H1757" s="3"/>
      <c r="I1757" s="3" t="s">
        <v>333</v>
      </c>
      <c r="J1757" s="3"/>
      <c r="K1757" s="3" t="s">
        <v>334</v>
      </c>
      <c r="L1757" s="3"/>
      <c r="M1757" s="3"/>
      <c r="N1757" s="3"/>
      <c r="O1757" s="3"/>
      <c r="P1757" s="3"/>
      <c r="Q1757" s="3" t="s">
        <v>335</v>
      </c>
      <c r="R1757" s="3"/>
      <c r="S1757" s="3" t="str">
        <f>IF(H1757="","",$B$2&amp;G1757&amp;$B$2&amp;$B$1&amp;H1757)</f>
        <v/>
      </c>
      <c r="T1757" s="3" t="str">
        <f>IF(J1757="","",$B$2&amp;I1757&amp;$B$2&amp;$B$1&amp;J1757)</f>
        <v/>
      </c>
      <c r="U1757" s="3" t="str">
        <f>IF(L1757="","",$B$2&amp;K1757&amp;$B$2&amp;$B$1&amp;L1757)</f>
        <v/>
      </c>
      <c r="V1757" s="3" t="str">
        <f>IF(N1757="","",$B$2&amp;M1757&amp;$B$2&amp;$B$1&amp;N1757)</f>
        <v/>
      </c>
      <c r="W1757" s="3" t="str">
        <f>IF(P1757="","",$B$2&amp;O1757&amp;$B$2&amp;$B$1&amp;P1757)</f>
        <v/>
      </c>
      <c r="X1757" s="3" t="str">
        <f>IF(R1757="","",$B$2&amp;Q1757&amp;$B$2&amp;$B$1&amp;R1757)</f>
        <v/>
      </c>
      <c r="Y1757" s="3" t="str">
        <f t="shared" si="545"/>
        <v>{}</v>
      </c>
      <c r="Z1757" s="11" t="s">
        <v>336</v>
      </c>
      <c r="AA1757" s="11" t="str">
        <f t="shared" si="537"/>
        <v/>
      </c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 t="str">
        <f t="shared" si="554"/>
        <v/>
      </c>
      <c r="BQ1757" s="11" t="str">
        <f t="shared" si="536"/>
        <v/>
      </c>
      <c r="BR1757" s="1">
        <f t="shared" si="551"/>
        <v>9</v>
      </c>
      <c r="BS1757" s="1">
        <f t="shared" si="552"/>
        <v>902</v>
      </c>
      <c r="BT1757" s="1">
        <f>COUNTIF($BS$10:BS1757,601)</f>
        <v>37</v>
      </c>
      <c r="BU1757" s="1">
        <f t="shared" si="553"/>
        <v>1</v>
      </c>
    </row>
    <row r="1758" spans="2:73">
      <c r="B1758" s="1" t="str">
        <f t="shared" si="549"/>
        <v>SkillDescBrief4101709</v>
      </c>
      <c r="C1758" s="1" t="str">
        <f t="shared" si="550"/>
        <v>SkillDescDetail410170903</v>
      </c>
      <c r="D1758" s="3">
        <v>410170903</v>
      </c>
      <c r="E1758" s="3">
        <v>4101709</v>
      </c>
      <c r="F1758" s="3">
        <v>3</v>
      </c>
      <c r="G1758" s="3" t="s">
        <v>332</v>
      </c>
      <c r="H1758" s="3"/>
      <c r="I1758" s="3" t="s">
        <v>333</v>
      </c>
      <c r="J1758" s="3"/>
      <c r="K1758" s="3" t="s">
        <v>334</v>
      </c>
      <c r="L1758" s="3"/>
      <c r="M1758" s="3"/>
      <c r="N1758" s="3"/>
      <c r="O1758" s="3"/>
      <c r="P1758" s="3"/>
      <c r="Q1758" s="3" t="s">
        <v>335</v>
      </c>
      <c r="R1758" s="3"/>
      <c r="S1758" s="3" t="str">
        <f>IF(H1758="","",$B$2&amp;G1758&amp;$B$2&amp;$B$1&amp;H1758)</f>
        <v/>
      </c>
      <c r="T1758" s="3" t="str">
        <f>IF(J1758="","",$B$2&amp;I1758&amp;$B$2&amp;$B$1&amp;J1758)</f>
        <v/>
      </c>
      <c r="U1758" s="3" t="str">
        <f>IF(L1758="","",$B$2&amp;K1758&amp;$B$2&amp;$B$1&amp;L1758)</f>
        <v/>
      </c>
      <c r="V1758" s="3" t="str">
        <f>IF(N1758="","",$B$2&amp;M1758&amp;$B$2&amp;$B$1&amp;N1758)</f>
        <v/>
      </c>
      <c r="W1758" s="3" t="str">
        <f>IF(P1758="","",$B$2&amp;O1758&amp;$B$2&amp;$B$1&amp;P1758)</f>
        <v/>
      </c>
      <c r="X1758" s="3" t="str">
        <f>IF(R1758="","",$B$2&amp;Q1758&amp;$B$2&amp;$B$1&amp;R1758)</f>
        <v/>
      </c>
      <c r="Y1758" s="3" t="str">
        <f t="shared" si="545"/>
        <v>{}</v>
      </c>
      <c r="Z1758" s="11" t="s">
        <v>336</v>
      </c>
      <c r="AA1758" s="11" t="str">
        <f t="shared" si="537"/>
        <v/>
      </c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 t="str">
        <f t="shared" si="554"/>
        <v/>
      </c>
      <c r="BQ1758" s="11" t="str">
        <f t="shared" si="536"/>
        <v/>
      </c>
      <c r="BR1758" s="1">
        <f t="shared" si="551"/>
        <v>9</v>
      </c>
      <c r="BS1758" s="1">
        <f t="shared" si="552"/>
        <v>903</v>
      </c>
      <c r="BT1758" s="1">
        <f>COUNTIF($BS$10:BS1758,601)</f>
        <v>37</v>
      </c>
      <c r="BU1758" s="1">
        <f t="shared" si="553"/>
        <v>1</v>
      </c>
    </row>
    <row r="1759" spans="2:73">
      <c r="B1759" s="1" t="str">
        <f t="shared" si="549"/>
        <v>SkillDescBrief4101709</v>
      </c>
      <c r="C1759" s="1" t="str">
        <f t="shared" si="550"/>
        <v>SkillDescDetail410170904</v>
      </c>
      <c r="D1759" s="3">
        <v>410170904</v>
      </c>
      <c r="E1759" s="3">
        <v>4101709</v>
      </c>
      <c r="F1759" s="3">
        <v>4</v>
      </c>
      <c r="G1759" s="3" t="s">
        <v>332</v>
      </c>
      <c r="H1759" s="3"/>
      <c r="I1759" s="3" t="s">
        <v>333</v>
      </c>
      <c r="J1759" s="3"/>
      <c r="K1759" s="3" t="s">
        <v>334</v>
      </c>
      <c r="L1759" s="3"/>
      <c r="M1759" s="3"/>
      <c r="N1759" s="3"/>
      <c r="O1759" s="3"/>
      <c r="P1759" s="3"/>
      <c r="Q1759" s="3" t="s">
        <v>335</v>
      </c>
      <c r="R1759" s="3"/>
      <c r="S1759" s="3" t="str">
        <f>IF(H1759="","",$B$2&amp;G1759&amp;$B$2&amp;$B$1&amp;H1759)</f>
        <v/>
      </c>
      <c r="T1759" s="3" t="str">
        <f>IF(J1759="","",$B$2&amp;I1759&amp;$B$2&amp;$B$1&amp;J1759)</f>
        <v/>
      </c>
      <c r="U1759" s="3" t="str">
        <f>IF(L1759="","",$B$2&amp;K1759&amp;$B$2&amp;$B$1&amp;L1759)</f>
        <v/>
      </c>
      <c r="V1759" s="3" t="str">
        <f>IF(N1759="","",$B$2&amp;M1759&amp;$B$2&amp;$B$1&amp;N1759)</f>
        <v/>
      </c>
      <c r="W1759" s="3" t="str">
        <f>IF(P1759="","",$B$2&amp;O1759&amp;$B$2&amp;$B$1&amp;P1759)</f>
        <v/>
      </c>
      <c r="X1759" s="3" t="str">
        <f>IF(R1759="","",$B$2&amp;Q1759&amp;$B$2&amp;$B$1&amp;R1759)</f>
        <v/>
      </c>
      <c r="Y1759" s="3" t="str">
        <f t="shared" si="545"/>
        <v>{}</v>
      </c>
      <c r="Z1759" s="11" t="s">
        <v>336</v>
      </c>
      <c r="AA1759" s="11" t="str">
        <f t="shared" si="537"/>
        <v/>
      </c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 t="str">
        <f t="shared" si="554"/>
        <v/>
      </c>
      <c r="BQ1759" s="11" t="str">
        <f t="shared" si="536"/>
        <v/>
      </c>
      <c r="BR1759" s="1">
        <f t="shared" si="551"/>
        <v>9</v>
      </c>
      <c r="BS1759" s="1">
        <f t="shared" si="552"/>
        <v>904</v>
      </c>
      <c r="BT1759" s="1">
        <f>COUNTIF($BS$10:BS1759,601)</f>
        <v>37</v>
      </c>
      <c r="BU1759" s="1">
        <f t="shared" si="553"/>
        <v>1</v>
      </c>
    </row>
    <row r="1760" spans="2:73">
      <c r="B1760" s="1" t="str">
        <f t="shared" si="549"/>
        <v>SkillDescBrief4101709</v>
      </c>
      <c r="C1760" s="1" t="str">
        <f t="shared" si="550"/>
        <v>SkillDescDetail410170905</v>
      </c>
      <c r="D1760" s="3">
        <v>410170905</v>
      </c>
      <c r="E1760" s="3">
        <v>4101709</v>
      </c>
      <c r="F1760" s="3">
        <v>5</v>
      </c>
      <c r="G1760" s="3" t="s">
        <v>332</v>
      </c>
      <c r="H1760" s="3"/>
      <c r="I1760" s="3" t="s">
        <v>333</v>
      </c>
      <c r="J1760" s="3"/>
      <c r="K1760" s="3" t="s">
        <v>334</v>
      </c>
      <c r="L1760" s="3"/>
      <c r="M1760" s="3"/>
      <c r="N1760" s="3"/>
      <c r="O1760" s="3"/>
      <c r="P1760" s="3"/>
      <c r="Q1760" s="3" t="s">
        <v>335</v>
      </c>
      <c r="R1760" s="3"/>
      <c r="S1760" s="3" t="str">
        <f>IF(H1760="","",$B$2&amp;G1760&amp;$B$2&amp;$B$1&amp;H1760)</f>
        <v/>
      </c>
      <c r="T1760" s="3" t="str">
        <f>IF(J1760="","",$B$2&amp;I1760&amp;$B$2&amp;$B$1&amp;J1760)</f>
        <v/>
      </c>
      <c r="U1760" s="3" t="str">
        <f>IF(L1760="","",$B$2&amp;K1760&amp;$B$2&amp;$B$1&amp;L1760)</f>
        <v/>
      </c>
      <c r="V1760" s="3" t="str">
        <f>IF(N1760="","",$B$2&amp;M1760&amp;$B$2&amp;$B$1&amp;N1760)</f>
        <v/>
      </c>
      <c r="W1760" s="3" t="str">
        <f>IF(P1760="","",$B$2&amp;O1760&amp;$B$2&amp;$B$1&amp;P1760)</f>
        <v/>
      </c>
      <c r="X1760" s="3" t="str">
        <f>IF(R1760="","",$B$2&amp;Q1760&amp;$B$2&amp;$B$1&amp;R1760)</f>
        <v/>
      </c>
      <c r="Y1760" s="3" t="str">
        <f t="shared" si="545"/>
        <v>{}</v>
      </c>
      <c r="Z1760" s="11" t="s">
        <v>336</v>
      </c>
      <c r="AA1760" s="11" t="str">
        <f t="shared" si="537"/>
        <v/>
      </c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 t="str">
        <f t="shared" si="554"/>
        <v/>
      </c>
      <c r="BQ1760" s="11" t="str">
        <f t="shared" si="536"/>
        <v/>
      </c>
      <c r="BR1760" s="1">
        <f t="shared" si="551"/>
        <v>9</v>
      </c>
      <c r="BS1760" s="1">
        <f t="shared" si="552"/>
        <v>905</v>
      </c>
      <c r="BT1760" s="1">
        <f>COUNTIF($BS$10:BS1760,601)</f>
        <v>37</v>
      </c>
      <c r="BU1760" s="1">
        <f t="shared" si="553"/>
        <v>1</v>
      </c>
    </row>
    <row r="1761" spans="2:73">
      <c r="B1761" s="1" t="str">
        <f t="shared" si="549"/>
        <v>SkillDescBrief// 战斗被动</v>
      </c>
      <c r="C1761" s="1" t="str">
        <f t="shared" si="550"/>
        <v>SkillDescDetail// 战斗被动1-激光炮</v>
      </c>
      <c r="D1761" s="7" t="s">
        <v>813</v>
      </c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 t="str">
        <f t="shared" si="545"/>
        <v/>
      </c>
      <c r="Z1761" s="10" t="s">
        <v>336</v>
      </c>
      <c r="AA1761" s="10" t="str">
        <f t="shared" si="537"/>
        <v/>
      </c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  <c r="BI1761" s="10"/>
      <c r="BJ1761" s="10"/>
      <c r="BK1761" s="10"/>
      <c r="BL1761" s="10"/>
      <c r="BM1761" s="10"/>
      <c r="BN1761" s="10"/>
      <c r="BO1761" s="10"/>
      <c r="BP1761" s="10" t="str">
        <f t="shared" si="554"/>
        <v/>
      </c>
      <c r="BQ1761" s="10" t="str">
        <f t="shared" ref="BQ1761:BQ1824" si="555">AA1761</f>
        <v/>
      </c>
      <c r="BR1761" s="1">
        <f t="shared" si="551"/>
        <v>0</v>
      </c>
      <c r="BS1761" s="1">
        <f t="shared" si="552"/>
        <v>0</v>
      </c>
      <c r="BT1761" s="1">
        <f>COUNTIF($BS$10:BS1761,601)</f>
        <v>37</v>
      </c>
      <c r="BU1761" s="1">
        <f t="shared" si="553"/>
        <v>1</v>
      </c>
    </row>
    <row r="1762" spans="2:73">
      <c r="B1762" s="1" t="str">
        <f t="shared" si="549"/>
        <v>SkillDescBrief4101710</v>
      </c>
      <c r="C1762" s="1" t="str">
        <f t="shared" si="550"/>
        <v>SkillDescDetail410171001</v>
      </c>
      <c r="D1762" s="3">
        <v>410171001</v>
      </c>
      <c r="E1762" s="3">
        <v>4101710</v>
      </c>
      <c r="F1762" s="3">
        <v>1</v>
      </c>
      <c r="G1762" s="3" t="s">
        <v>332</v>
      </c>
      <c r="H1762" s="3">
        <f ca="1">ROUND(_xlfn.XLOOKUP($F1762,$D$1:$D$5,$E$1:$E$5)*OFFSET(H1762,5-$F1762,0)/0.05,0)*0.05</f>
        <v>2.1</v>
      </c>
      <c r="I1762" s="3" t="s">
        <v>333</v>
      </c>
      <c r="J1762" s="3"/>
      <c r="K1762" s="3" t="s">
        <v>334</v>
      </c>
      <c r="L1762" s="3"/>
      <c r="M1762" s="3"/>
      <c r="N1762" s="3"/>
      <c r="O1762" s="3"/>
      <c r="P1762" s="3"/>
      <c r="Q1762" s="3" t="s">
        <v>335</v>
      </c>
      <c r="R1762" s="3"/>
      <c r="S1762" s="3" t="str">
        <f ca="1">IF(H1762="","",$B$2&amp;G1762&amp;$B$2&amp;$B$1&amp;H1762)</f>
        <v>"AtkPower":2.1</v>
      </c>
      <c r="T1762" s="3" t="str">
        <f>IF(J1762="","",$B$2&amp;I1762&amp;$B$2&amp;$B$1&amp;J1762)</f>
        <v/>
      </c>
      <c r="U1762" s="3" t="str">
        <f>IF(L1762="","",$B$2&amp;K1762&amp;$B$2&amp;$B$1&amp;L1762)</f>
        <v/>
      </c>
      <c r="V1762" s="3" t="str">
        <f>IF(N1762="","",$B$2&amp;M1762&amp;$B$2&amp;$B$1&amp;N1762)</f>
        <v/>
      </c>
      <c r="W1762" s="3" t="str">
        <f>IF(P1762="","",$B$2&amp;O1762&amp;$B$2&amp;$B$1&amp;P1762)</f>
        <v/>
      </c>
      <c r="X1762" s="3" t="str">
        <f>IF(R1762="","",$B$2&amp;Q1762&amp;$B$2&amp;$B$1&amp;R1762)</f>
        <v/>
      </c>
      <c r="Y1762" s="3" t="str">
        <f ca="1" t="shared" si="545"/>
        <v>{"AtkPower":2.1}</v>
      </c>
      <c r="Z1762" s="11" t="s">
        <v>336</v>
      </c>
      <c r="AA1762" s="11" t="str">
        <f t="shared" si="537"/>
        <v/>
      </c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 t="str">
        <f t="shared" si="554"/>
        <v/>
      </c>
      <c r="BQ1762" s="11" t="str">
        <f t="shared" si="555"/>
        <v/>
      </c>
      <c r="BR1762" s="1">
        <f t="shared" si="551"/>
        <v>10</v>
      </c>
      <c r="BS1762" s="1">
        <f t="shared" si="552"/>
        <v>1001</v>
      </c>
      <c r="BT1762" s="1">
        <f>COUNTIF($BS$10:BS1762,601)</f>
        <v>37</v>
      </c>
      <c r="BU1762" s="1">
        <f t="shared" si="553"/>
        <v>1</v>
      </c>
    </row>
    <row r="1763" spans="2:73">
      <c r="B1763" s="1" t="str">
        <f t="shared" si="549"/>
        <v>SkillDescBrief4101710</v>
      </c>
      <c r="C1763" s="1" t="str">
        <f t="shared" si="550"/>
        <v>SkillDescDetail410171002</v>
      </c>
      <c r="D1763" s="3">
        <v>410171002</v>
      </c>
      <c r="E1763" s="3">
        <v>4101710</v>
      </c>
      <c r="F1763" s="3">
        <v>2</v>
      </c>
      <c r="G1763" s="3" t="s">
        <v>332</v>
      </c>
      <c r="H1763" s="3">
        <f ca="1">ROUND(_xlfn.XLOOKUP($F1763,$D$1:$D$5,$E$1:$E$5)*OFFSET(H1763,5-$F1763,0)/0.05,0)*0.05</f>
        <v>2.25</v>
      </c>
      <c r="I1763" s="3" t="s">
        <v>333</v>
      </c>
      <c r="J1763" s="3"/>
      <c r="K1763" s="3" t="s">
        <v>334</v>
      </c>
      <c r="L1763" s="3"/>
      <c r="M1763" s="3"/>
      <c r="N1763" s="3"/>
      <c r="O1763" s="3"/>
      <c r="P1763" s="3"/>
      <c r="Q1763" s="3" t="s">
        <v>335</v>
      </c>
      <c r="R1763" s="3"/>
      <c r="S1763" s="3" t="str">
        <f ca="1">IF(H1763="","",$B$2&amp;G1763&amp;$B$2&amp;$B$1&amp;H1763)</f>
        <v>"AtkPower":2.25</v>
      </c>
      <c r="T1763" s="3" t="str">
        <f>IF(J1763="","",$B$2&amp;I1763&amp;$B$2&amp;$B$1&amp;J1763)</f>
        <v/>
      </c>
      <c r="U1763" s="3" t="str">
        <f>IF(L1763="","",$B$2&amp;K1763&amp;$B$2&amp;$B$1&amp;L1763)</f>
        <v/>
      </c>
      <c r="V1763" s="3" t="str">
        <f>IF(N1763="","",$B$2&amp;M1763&amp;$B$2&amp;$B$1&amp;N1763)</f>
        <v/>
      </c>
      <c r="W1763" s="3" t="str">
        <f>IF(P1763="","",$B$2&amp;O1763&amp;$B$2&amp;$B$1&amp;P1763)</f>
        <v/>
      </c>
      <c r="X1763" s="3" t="str">
        <f>IF(R1763="","",$B$2&amp;Q1763&amp;$B$2&amp;$B$1&amp;R1763)</f>
        <v/>
      </c>
      <c r="Y1763" s="3" t="str">
        <f ca="1" t="shared" si="545"/>
        <v>{"AtkPower":2.25}</v>
      </c>
      <c r="Z1763" s="11" t="s">
        <v>336</v>
      </c>
      <c r="AA1763" s="11" t="str">
        <f t="shared" si="537"/>
        <v/>
      </c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 t="str">
        <f t="shared" si="554"/>
        <v/>
      </c>
      <c r="BQ1763" s="11" t="str">
        <f t="shared" si="555"/>
        <v/>
      </c>
      <c r="BR1763" s="1">
        <f t="shared" si="551"/>
        <v>10</v>
      </c>
      <c r="BS1763" s="1">
        <f t="shared" si="552"/>
        <v>1002</v>
      </c>
      <c r="BT1763" s="1">
        <f>COUNTIF($BS$10:BS1763,601)</f>
        <v>37</v>
      </c>
      <c r="BU1763" s="1">
        <f t="shared" si="553"/>
        <v>1</v>
      </c>
    </row>
    <row r="1764" spans="2:73">
      <c r="B1764" s="1" t="str">
        <f t="shared" si="549"/>
        <v>SkillDescBrief4101710</v>
      </c>
      <c r="C1764" s="1" t="str">
        <f t="shared" si="550"/>
        <v>SkillDescDetail410171003</v>
      </c>
      <c r="D1764" s="3">
        <v>410171003</v>
      </c>
      <c r="E1764" s="3">
        <v>4101710</v>
      </c>
      <c r="F1764" s="3">
        <v>3</v>
      </c>
      <c r="G1764" s="3" t="s">
        <v>332</v>
      </c>
      <c r="H1764" s="3">
        <f ca="1">ROUND(_xlfn.XLOOKUP($F1764,$D$1:$D$5,$E$1:$E$5)*OFFSET(H1764,5-$F1764,0)/0.05,0)*0.05</f>
        <v>2.4</v>
      </c>
      <c r="I1764" s="3" t="s">
        <v>333</v>
      </c>
      <c r="J1764" s="3"/>
      <c r="K1764" s="3" t="s">
        <v>334</v>
      </c>
      <c r="L1764" s="3"/>
      <c r="M1764" s="3"/>
      <c r="N1764" s="3"/>
      <c r="O1764" s="3"/>
      <c r="P1764" s="3"/>
      <c r="Q1764" s="3" t="s">
        <v>335</v>
      </c>
      <c r="R1764" s="3"/>
      <c r="S1764" s="3" t="str">
        <f ca="1">IF(H1764="","",$B$2&amp;G1764&amp;$B$2&amp;$B$1&amp;H1764)</f>
        <v>"AtkPower":2.4</v>
      </c>
      <c r="T1764" s="3" t="str">
        <f>IF(J1764="","",$B$2&amp;I1764&amp;$B$2&amp;$B$1&amp;J1764)</f>
        <v/>
      </c>
      <c r="U1764" s="3" t="str">
        <f>IF(L1764="","",$B$2&amp;K1764&amp;$B$2&amp;$B$1&amp;L1764)</f>
        <v/>
      </c>
      <c r="V1764" s="3" t="str">
        <f>IF(N1764="","",$B$2&amp;M1764&amp;$B$2&amp;$B$1&amp;N1764)</f>
        <v/>
      </c>
      <c r="W1764" s="3" t="str">
        <f>IF(P1764="","",$B$2&amp;O1764&amp;$B$2&amp;$B$1&amp;P1764)</f>
        <v/>
      </c>
      <c r="X1764" s="3" t="str">
        <f>IF(R1764="","",$B$2&amp;Q1764&amp;$B$2&amp;$B$1&amp;R1764)</f>
        <v/>
      </c>
      <c r="Y1764" s="3" t="str">
        <f ca="1" t="shared" si="545"/>
        <v>{"AtkPower":2.4}</v>
      </c>
      <c r="Z1764" s="11" t="s">
        <v>336</v>
      </c>
      <c r="AA1764" s="11" t="str">
        <f t="shared" si="537"/>
        <v/>
      </c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 t="str">
        <f t="shared" si="554"/>
        <v/>
      </c>
      <c r="BQ1764" s="11" t="str">
        <f t="shared" si="555"/>
        <v/>
      </c>
      <c r="BR1764" s="1">
        <f t="shared" si="551"/>
        <v>10</v>
      </c>
      <c r="BS1764" s="1">
        <f t="shared" si="552"/>
        <v>1003</v>
      </c>
      <c r="BT1764" s="1">
        <f>COUNTIF($BS$10:BS1764,601)</f>
        <v>37</v>
      </c>
      <c r="BU1764" s="1">
        <f t="shared" si="553"/>
        <v>1</v>
      </c>
    </row>
    <row r="1765" spans="2:73">
      <c r="B1765" s="1" t="str">
        <f t="shared" si="549"/>
        <v>SkillDescBrief4101710</v>
      </c>
      <c r="C1765" s="1" t="str">
        <f t="shared" si="550"/>
        <v>SkillDescDetail410171004</v>
      </c>
      <c r="D1765" s="3">
        <v>410171004</v>
      </c>
      <c r="E1765" s="3">
        <v>4101710</v>
      </c>
      <c r="F1765" s="3">
        <v>4</v>
      </c>
      <c r="G1765" s="3" t="s">
        <v>332</v>
      </c>
      <c r="H1765" s="3">
        <f ca="1">ROUND(_xlfn.XLOOKUP($F1765,$D$1:$D$5,$E$1:$E$5)*OFFSET(H1765,5-$F1765,0)/0.05,0)*0.05</f>
        <v>2.7</v>
      </c>
      <c r="I1765" s="3" t="s">
        <v>333</v>
      </c>
      <c r="J1765" s="3"/>
      <c r="K1765" s="3" t="s">
        <v>334</v>
      </c>
      <c r="L1765" s="3"/>
      <c r="M1765" s="3"/>
      <c r="N1765" s="3"/>
      <c r="O1765" s="3"/>
      <c r="P1765" s="3"/>
      <c r="Q1765" s="3" t="s">
        <v>335</v>
      </c>
      <c r="R1765" s="3"/>
      <c r="S1765" s="3" t="str">
        <f ca="1">IF(H1765="","",$B$2&amp;G1765&amp;$B$2&amp;$B$1&amp;H1765)</f>
        <v>"AtkPower":2.7</v>
      </c>
      <c r="T1765" s="3" t="str">
        <f>IF(J1765="","",$B$2&amp;I1765&amp;$B$2&amp;$B$1&amp;J1765)</f>
        <v/>
      </c>
      <c r="U1765" s="3" t="str">
        <f>IF(L1765="","",$B$2&amp;K1765&amp;$B$2&amp;$B$1&amp;L1765)</f>
        <v/>
      </c>
      <c r="V1765" s="3" t="str">
        <f>IF(N1765="","",$B$2&amp;M1765&amp;$B$2&amp;$B$1&amp;N1765)</f>
        <v/>
      </c>
      <c r="W1765" s="3" t="str">
        <f>IF(P1765="","",$B$2&amp;O1765&amp;$B$2&amp;$B$1&amp;P1765)</f>
        <v/>
      </c>
      <c r="X1765" s="3" t="str">
        <f>IF(R1765="","",$B$2&amp;Q1765&amp;$B$2&amp;$B$1&amp;R1765)</f>
        <v/>
      </c>
      <c r="Y1765" s="3" t="str">
        <f ca="1" t="shared" si="545"/>
        <v>{"AtkPower":2.7}</v>
      </c>
      <c r="Z1765" s="11" t="s">
        <v>336</v>
      </c>
      <c r="AA1765" s="11" t="str">
        <f t="shared" si="537"/>
        <v/>
      </c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 t="str">
        <f t="shared" si="554"/>
        <v/>
      </c>
      <c r="BQ1765" s="11" t="str">
        <f t="shared" si="555"/>
        <v/>
      </c>
      <c r="BR1765" s="1">
        <f t="shared" si="551"/>
        <v>10</v>
      </c>
      <c r="BS1765" s="1">
        <f t="shared" si="552"/>
        <v>1004</v>
      </c>
      <c r="BT1765" s="1">
        <f>COUNTIF($BS$10:BS1765,601)</f>
        <v>37</v>
      </c>
      <c r="BU1765" s="1">
        <f t="shared" si="553"/>
        <v>1</v>
      </c>
    </row>
    <row r="1766" spans="2:73">
      <c r="B1766" s="1" t="str">
        <f t="shared" si="549"/>
        <v>SkillDescBrief4101710</v>
      </c>
      <c r="C1766" s="1" t="str">
        <f t="shared" si="550"/>
        <v>SkillDescDetail410171005</v>
      </c>
      <c r="D1766" s="3">
        <v>410171005</v>
      </c>
      <c r="E1766" s="3">
        <v>4101710</v>
      </c>
      <c r="F1766" s="3">
        <v>5</v>
      </c>
      <c r="G1766" s="3" t="s">
        <v>332</v>
      </c>
      <c r="H1766" s="3">
        <v>3</v>
      </c>
      <c r="I1766" s="3" t="s">
        <v>333</v>
      </c>
      <c r="J1766" s="3"/>
      <c r="K1766" s="3" t="s">
        <v>334</v>
      </c>
      <c r="L1766" s="3"/>
      <c r="M1766" s="3"/>
      <c r="N1766" s="3"/>
      <c r="O1766" s="3"/>
      <c r="P1766" s="3"/>
      <c r="Q1766" s="3" t="s">
        <v>335</v>
      </c>
      <c r="R1766" s="3"/>
      <c r="S1766" s="3" t="str">
        <f>IF(H1766="","",$B$2&amp;G1766&amp;$B$2&amp;$B$1&amp;H1766)</f>
        <v>"AtkPower":3</v>
      </c>
      <c r="T1766" s="3" t="str">
        <f>IF(J1766="","",$B$2&amp;I1766&amp;$B$2&amp;$B$1&amp;J1766)</f>
        <v/>
      </c>
      <c r="U1766" s="3" t="str">
        <f>IF(L1766="","",$B$2&amp;K1766&amp;$B$2&amp;$B$1&amp;L1766)</f>
        <v/>
      </c>
      <c r="V1766" s="3" t="str">
        <f>IF(N1766="","",$B$2&amp;M1766&amp;$B$2&amp;$B$1&amp;N1766)</f>
        <v/>
      </c>
      <c r="W1766" s="3" t="str">
        <f>IF(P1766="","",$B$2&amp;O1766&amp;$B$2&amp;$B$1&amp;P1766)</f>
        <v/>
      </c>
      <c r="X1766" s="3" t="str">
        <f>IF(R1766="","",$B$2&amp;Q1766&amp;$B$2&amp;$B$1&amp;R1766)</f>
        <v/>
      </c>
      <c r="Y1766" s="3" t="str">
        <f t="shared" si="545"/>
        <v>{"AtkPower":3}</v>
      </c>
      <c r="Z1766" s="11" t="s">
        <v>336</v>
      </c>
      <c r="AA1766" s="11" t="str">
        <f t="shared" si="537"/>
        <v/>
      </c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 t="str">
        <f t="shared" si="554"/>
        <v/>
      </c>
      <c r="BQ1766" s="11" t="str">
        <f t="shared" si="555"/>
        <v/>
      </c>
      <c r="BR1766" s="1">
        <f t="shared" si="551"/>
        <v>10</v>
      </c>
      <c r="BS1766" s="1">
        <f t="shared" si="552"/>
        <v>1005</v>
      </c>
      <c r="BT1766" s="1">
        <f>COUNTIF($BS$10:BS1766,601)</f>
        <v>37</v>
      </c>
      <c r="BU1766" s="1">
        <f t="shared" si="553"/>
        <v>1</v>
      </c>
    </row>
    <row r="1767" spans="2:73">
      <c r="B1767" s="1" t="str">
        <f t="shared" si="549"/>
        <v>SkillDescBrief// 战斗被动</v>
      </c>
      <c r="C1767" s="1" t="str">
        <f t="shared" si="550"/>
        <v>SkillDescDetail// 战斗被动4-激光炮</v>
      </c>
      <c r="D1767" s="7" t="s">
        <v>814</v>
      </c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 t="str">
        <f t="shared" si="545"/>
        <v/>
      </c>
      <c r="Z1767" s="10" t="s">
        <v>336</v>
      </c>
      <c r="AA1767" s="10" t="str">
        <f t="shared" si="537"/>
        <v/>
      </c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  <c r="BI1767" s="10"/>
      <c r="BJ1767" s="10"/>
      <c r="BK1767" s="10"/>
      <c r="BL1767" s="10"/>
      <c r="BM1767" s="10"/>
      <c r="BN1767" s="10"/>
      <c r="BO1767" s="10"/>
      <c r="BP1767" s="10" t="str">
        <f t="shared" si="554"/>
        <v/>
      </c>
      <c r="BQ1767" s="10" t="str">
        <f t="shared" si="555"/>
        <v/>
      </c>
      <c r="BR1767" s="1">
        <f t="shared" si="551"/>
        <v>0</v>
      </c>
      <c r="BS1767" s="1">
        <f t="shared" si="552"/>
        <v>0</v>
      </c>
      <c r="BT1767" s="1">
        <f>COUNTIF($BS$10:BS1767,601)</f>
        <v>37</v>
      </c>
      <c r="BU1767" s="1">
        <f t="shared" si="553"/>
        <v>1</v>
      </c>
    </row>
    <row r="1768" spans="2:73">
      <c r="B1768" s="1" t="str">
        <f t="shared" si="549"/>
        <v>SkillDescBrief4101711</v>
      </c>
      <c r="C1768" s="1" t="str">
        <f t="shared" si="550"/>
        <v>SkillDescDetail410171101</v>
      </c>
      <c r="D1768" s="3">
        <v>410171101</v>
      </c>
      <c r="E1768" s="3">
        <v>4101711</v>
      </c>
      <c r="F1768" s="3">
        <v>1</v>
      </c>
      <c r="G1768" s="3" t="s">
        <v>332</v>
      </c>
      <c r="H1768" s="3">
        <v>0.6</v>
      </c>
      <c r="I1768" s="3" t="s">
        <v>333</v>
      </c>
      <c r="J1768" s="3"/>
      <c r="K1768" s="3" t="s">
        <v>334</v>
      </c>
      <c r="L1768" s="3">
        <v>1</v>
      </c>
      <c r="M1768" s="3"/>
      <c r="N1768" s="3"/>
      <c r="O1768" s="3"/>
      <c r="P1768" s="3"/>
      <c r="Q1768" s="3" t="s">
        <v>335</v>
      </c>
      <c r="R1768" s="3"/>
      <c r="S1768" s="3" t="str">
        <f>IF(H1768="","",$B$2&amp;G1768&amp;$B$2&amp;$B$1&amp;H1768)</f>
        <v>"AtkPower":0.6</v>
      </c>
      <c r="T1768" s="3" t="str">
        <f>IF(J1768="","",$B$2&amp;I1768&amp;$B$2&amp;$B$1&amp;J1768)</f>
        <v/>
      </c>
      <c r="U1768" s="3" t="str">
        <f>IF(L1768="","",$B$2&amp;K1768&amp;$B$2&amp;$B$1&amp;L1768)</f>
        <v>"BuffPower":1</v>
      </c>
      <c r="V1768" s="3" t="str">
        <f>IF(N1768="","",$B$2&amp;M1768&amp;$B$2&amp;$B$1&amp;N1768)</f>
        <v/>
      </c>
      <c r="W1768" s="3" t="str">
        <f>IF(P1768="","",$B$2&amp;O1768&amp;$B$2&amp;$B$1&amp;P1768)</f>
        <v/>
      </c>
      <c r="X1768" s="3" t="str">
        <f>IF(R1768="","",$B$2&amp;Q1768&amp;$B$2&amp;$B$1&amp;R1768)</f>
        <v/>
      </c>
      <c r="Y1768" s="3" t="str">
        <f t="shared" si="545"/>
        <v>{"AtkPower":0.6,"BuffPower":1}</v>
      </c>
      <c r="Z1768" s="11" t="s">
        <v>336</v>
      </c>
      <c r="AA1768" s="11" t="str">
        <f t="shared" ref="AA1768:AA1832" si="556">_xlfn.TEXTJOIN("",1,AB1768:BO1768)</f>
        <v/>
      </c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 t="str">
        <f t="shared" si="554"/>
        <v/>
      </c>
      <c r="BQ1768" s="11" t="str">
        <f t="shared" si="555"/>
        <v/>
      </c>
      <c r="BR1768" s="1">
        <f t="shared" si="551"/>
        <v>11</v>
      </c>
      <c r="BS1768" s="1">
        <f t="shared" si="552"/>
        <v>1101</v>
      </c>
      <c r="BT1768" s="1">
        <f>COUNTIF($BS$10:BS1768,601)</f>
        <v>37</v>
      </c>
      <c r="BU1768" s="1">
        <f t="shared" si="553"/>
        <v>1</v>
      </c>
    </row>
    <row r="1769" spans="2:73">
      <c r="B1769" s="1" t="str">
        <f t="shared" si="549"/>
        <v>SkillDescBrief4101711</v>
      </c>
      <c r="C1769" s="1" t="str">
        <f t="shared" si="550"/>
        <v>SkillDescDetail410171102</v>
      </c>
      <c r="D1769" s="3">
        <v>410171102</v>
      </c>
      <c r="E1769" s="3">
        <v>4101711</v>
      </c>
      <c r="F1769" s="3">
        <v>2</v>
      </c>
      <c r="G1769" s="3" t="s">
        <v>332</v>
      </c>
      <c r="H1769" s="3">
        <v>0.6</v>
      </c>
      <c r="I1769" s="3" t="s">
        <v>333</v>
      </c>
      <c r="J1769" s="3"/>
      <c r="K1769" s="3" t="s">
        <v>334</v>
      </c>
      <c r="L1769" s="3">
        <v>1</v>
      </c>
      <c r="M1769" s="3"/>
      <c r="N1769" s="3"/>
      <c r="O1769" s="3"/>
      <c r="P1769" s="3"/>
      <c r="Q1769" s="3" t="s">
        <v>335</v>
      </c>
      <c r="R1769" s="3"/>
      <c r="S1769" s="3" t="str">
        <f>IF(H1769="","",$B$2&amp;G1769&amp;$B$2&amp;$B$1&amp;H1769)</f>
        <v>"AtkPower":0.6</v>
      </c>
      <c r="T1769" s="3" t="str">
        <f>IF(J1769="","",$B$2&amp;I1769&amp;$B$2&amp;$B$1&amp;J1769)</f>
        <v/>
      </c>
      <c r="U1769" s="3" t="str">
        <f>IF(L1769="","",$B$2&amp;K1769&amp;$B$2&amp;$B$1&amp;L1769)</f>
        <v>"BuffPower":1</v>
      </c>
      <c r="V1769" s="3" t="str">
        <f>IF(N1769="","",$B$2&amp;M1769&amp;$B$2&amp;$B$1&amp;N1769)</f>
        <v/>
      </c>
      <c r="W1769" s="3" t="str">
        <f>IF(P1769="","",$B$2&amp;O1769&amp;$B$2&amp;$B$1&amp;P1769)</f>
        <v/>
      </c>
      <c r="X1769" s="3" t="str">
        <f>IF(R1769="","",$B$2&amp;Q1769&amp;$B$2&amp;$B$1&amp;R1769)</f>
        <v/>
      </c>
      <c r="Y1769" s="3" t="str">
        <f t="shared" si="545"/>
        <v>{"AtkPower":0.6,"BuffPower":1}</v>
      </c>
      <c r="Z1769" s="11" t="s">
        <v>336</v>
      </c>
      <c r="AA1769" s="11" t="str">
        <f t="shared" si="556"/>
        <v/>
      </c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 t="str">
        <f t="shared" si="554"/>
        <v/>
      </c>
      <c r="BQ1769" s="11" t="str">
        <f t="shared" si="555"/>
        <v/>
      </c>
      <c r="BR1769" s="1">
        <f t="shared" si="551"/>
        <v>11</v>
      </c>
      <c r="BS1769" s="1">
        <f t="shared" si="552"/>
        <v>1102</v>
      </c>
      <c r="BT1769" s="1">
        <f>COUNTIF($BS$10:BS1769,601)</f>
        <v>37</v>
      </c>
      <c r="BU1769" s="1">
        <f t="shared" si="553"/>
        <v>1</v>
      </c>
    </row>
    <row r="1770" spans="2:73">
      <c r="B1770" s="1" t="str">
        <f t="shared" si="549"/>
        <v>SkillDescBrief4101711</v>
      </c>
      <c r="C1770" s="1" t="str">
        <f t="shared" si="550"/>
        <v>SkillDescDetail410171103</v>
      </c>
      <c r="D1770" s="3">
        <v>410171103</v>
      </c>
      <c r="E1770" s="3">
        <v>4101711</v>
      </c>
      <c r="F1770" s="3">
        <v>3</v>
      </c>
      <c r="G1770" s="3" t="s">
        <v>332</v>
      </c>
      <c r="H1770" s="3">
        <v>0.6</v>
      </c>
      <c r="I1770" s="3" t="s">
        <v>333</v>
      </c>
      <c r="J1770" s="3"/>
      <c r="K1770" s="3" t="s">
        <v>334</v>
      </c>
      <c r="L1770" s="3">
        <v>1</v>
      </c>
      <c r="M1770" s="3"/>
      <c r="N1770" s="3"/>
      <c r="O1770" s="3"/>
      <c r="P1770" s="3"/>
      <c r="Q1770" s="3" t="s">
        <v>335</v>
      </c>
      <c r="R1770" s="3"/>
      <c r="S1770" s="3" t="str">
        <f>IF(H1770="","",$B$2&amp;G1770&amp;$B$2&amp;$B$1&amp;H1770)</f>
        <v>"AtkPower":0.6</v>
      </c>
      <c r="T1770" s="3" t="str">
        <f>IF(J1770="","",$B$2&amp;I1770&amp;$B$2&amp;$B$1&amp;J1770)</f>
        <v/>
      </c>
      <c r="U1770" s="3" t="str">
        <f>IF(L1770="","",$B$2&amp;K1770&amp;$B$2&amp;$B$1&amp;L1770)</f>
        <v>"BuffPower":1</v>
      </c>
      <c r="V1770" s="3" t="str">
        <f>IF(N1770="","",$B$2&amp;M1770&amp;$B$2&amp;$B$1&amp;N1770)</f>
        <v/>
      </c>
      <c r="W1770" s="3" t="str">
        <f>IF(P1770="","",$B$2&amp;O1770&amp;$B$2&amp;$B$1&amp;P1770)</f>
        <v/>
      </c>
      <c r="X1770" s="3" t="str">
        <f>IF(R1770="","",$B$2&amp;Q1770&amp;$B$2&amp;$B$1&amp;R1770)</f>
        <v/>
      </c>
      <c r="Y1770" s="3" t="str">
        <f t="shared" si="545"/>
        <v>{"AtkPower":0.6,"BuffPower":1}</v>
      </c>
      <c r="Z1770" s="11" t="s">
        <v>336</v>
      </c>
      <c r="AA1770" s="11" t="str">
        <f t="shared" si="556"/>
        <v/>
      </c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 t="str">
        <f t="shared" si="554"/>
        <v/>
      </c>
      <c r="BQ1770" s="11" t="str">
        <f t="shared" si="555"/>
        <v/>
      </c>
      <c r="BR1770" s="1">
        <f t="shared" si="551"/>
        <v>11</v>
      </c>
      <c r="BS1770" s="1">
        <f t="shared" si="552"/>
        <v>1103</v>
      </c>
      <c r="BT1770" s="1">
        <f>COUNTIF($BS$10:BS1770,601)</f>
        <v>37</v>
      </c>
      <c r="BU1770" s="1">
        <f t="shared" si="553"/>
        <v>1</v>
      </c>
    </row>
    <row r="1771" spans="2:73">
      <c r="B1771" s="1" t="str">
        <f t="shared" si="549"/>
        <v>SkillDescBrief4101711</v>
      </c>
      <c r="C1771" s="1" t="str">
        <f t="shared" si="550"/>
        <v>SkillDescDetail410171104</v>
      </c>
      <c r="D1771" s="3">
        <v>410171104</v>
      </c>
      <c r="E1771" s="3">
        <v>4101711</v>
      </c>
      <c r="F1771" s="3">
        <v>4</v>
      </c>
      <c r="G1771" s="3" t="s">
        <v>332</v>
      </c>
      <c r="H1771" s="3">
        <v>0.6</v>
      </c>
      <c r="I1771" s="3" t="s">
        <v>333</v>
      </c>
      <c r="J1771" s="3"/>
      <c r="K1771" s="3" t="s">
        <v>334</v>
      </c>
      <c r="L1771" s="3">
        <v>1</v>
      </c>
      <c r="M1771" s="3"/>
      <c r="N1771" s="3"/>
      <c r="O1771" s="3"/>
      <c r="P1771" s="3"/>
      <c r="Q1771" s="3" t="s">
        <v>335</v>
      </c>
      <c r="R1771" s="3"/>
      <c r="S1771" s="3" t="str">
        <f>IF(H1771="","",$B$2&amp;G1771&amp;$B$2&amp;$B$1&amp;H1771)</f>
        <v>"AtkPower":0.6</v>
      </c>
      <c r="T1771" s="3" t="str">
        <f>IF(J1771="","",$B$2&amp;I1771&amp;$B$2&amp;$B$1&amp;J1771)</f>
        <v/>
      </c>
      <c r="U1771" s="3" t="str">
        <f>IF(L1771="","",$B$2&amp;K1771&amp;$B$2&amp;$B$1&amp;L1771)</f>
        <v>"BuffPower":1</v>
      </c>
      <c r="V1771" s="3" t="str">
        <f>IF(N1771="","",$B$2&amp;M1771&amp;$B$2&amp;$B$1&amp;N1771)</f>
        <v/>
      </c>
      <c r="W1771" s="3" t="str">
        <f>IF(P1771="","",$B$2&amp;O1771&amp;$B$2&amp;$B$1&amp;P1771)</f>
        <v/>
      </c>
      <c r="X1771" s="3" t="str">
        <f>IF(R1771="","",$B$2&amp;Q1771&amp;$B$2&amp;$B$1&amp;R1771)</f>
        <v/>
      </c>
      <c r="Y1771" s="3" t="str">
        <f t="shared" si="545"/>
        <v>{"AtkPower":0.6,"BuffPower":1}</v>
      </c>
      <c r="Z1771" s="11" t="s">
        <v>336</v>
      </c>
      <c r="AA1771" s="11" t="str">
        <f t="shared" si="556"/>
        <v/>
      </c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 t="str">
        <f t="shared" si="554"/>
        <v/>
      </c>
      <c r="BQ1771" s="11" t="str">
        <f t="shared" si="555"/>
        <v/>
      </c>
      <c r="BR1771" s="1">
        <f t="shared" si="551"/>
        <v>11</v>
      </c>
      <c r="BS1771" s="1">
        <f t="shared" si="552"/>
        <v>1104</v>
      </c>
      <c r="BT1771" s="1">
        <f>COUNTIF($BS$10:BS1771,601)</f>
        <v>37</v>
      </c>
      <c r="BU1771" s="1">
        <f t="shared" si="553"/>
        <v>1</v>
      </c>
    </row>
    <row r="1772" spans="2:73">
      <c r="B1772" s="1" t="str">
        <f t="shared" si="549"/>
        <v>SkillDescBrief4101711</v>
      </c>
      <c r="C1772" s="1" t="str">
        <f t="shared" si="550"/>
        <v>SkillDescDetail410171105</v>
      </c>
      <c r="D1772" s="3">
        <v>410171105</v>
      </c>
      <c r="E1772" s="3">
        <v>4101711</v>
      </c>
      <c r="F1772" s="3">
        <v>5</v>
      </c>
      <c r="G1772" s="3" t="s">
        <v>332</v>
      </c>
      <c r="H1772" s="3">
        <v>0.6</v>
      </c>
      <c r="I1772" s="3" t="s">
        <v>333</v>
      </c>
      <c r="J1772" s="3"/>
      <c r="K1772" s="3" t="s">
        <v>334</v>
      </c>
      <c r="L1772" s="3">
        <v>1</v>
      </c>
      <c r="M1772" s="3"/>
      <c r="N1772" s="3"/>
      <c r="O1772" s="3"/>
      <c r="P1772" s="3"/>
      <c r="Q1772" s="3" t="s">
        <v>335</v>
      </c>
      <c r="R1772" s="3"/>
      <c r="S1772" s="3" t="str">
        <f>IF(H1772="","",$B$2&amp;G1772&amp;$B$2&amp;$B$1&amp;H1772)</f>
        <v>"AtkPower":0.6</v>
      </c>
      <c r="T1772" s="3" t="str">
        <f>IF(J1772="","",$B$2&amp;I1772&amp;$B$2&amp;$B$1&amp;J1772)</f>
        <v/>
      </c>
      <c r="U1772" s="3" t="str">
        <f>IF(L1772="","",$B$2&amp;K1772&amp;$B$2&amp;$B$1&amp;L1772)</f>
        <v>"BuffPower":1</v>
      </c>
      <c r="V1772" s="3" t="str">
        <f>IF(N1772="","",$B$2&amp;M1772&amp;$B$2&amp;$B$1&amp;N1772)</f>
        <v/>
      </c>
      <c r="W1772" s="3" t="str">
        <f>IF(P1772="","",$B$2&amp;O1772&amp;$B$2&amp;$B$1&amp;P1772)</f>
        <v/>
      </c>
      <c r="X1772" s="3" t="str">
        <f>IF(R1772="","",$B$2&amp;Q1772&amp;$B$2&amp;$B$1&amp;R1772)</f>
        <v/>
      </c>
      <c r="Y1772" s="3" t="str">
        <f t="shared" si="545"/>
        <v>{"AtkPower":0.6,"BuffPower":1}</v>
      </c>
      <c r="Z1772" s="11" t="s">
        <v>336</v>
      </c>
      <c r="AA1772" s="11" t="str">
        <f t="shared" si="556"/>
        <v/>
      </c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 t="str">
        <f t="shared" si="554"/>
        <v/>
      </c>
      <c r="BQ1772" s="11" t="str">
        <f t="shared" si="555"/>
        <v/>
      </c>
      <c r="BR1772" s="1">
        <f t="shared" si="551"/>
        <v>11</v>
      </c>
      <c r="BS1772" s="1">
        <f t="shared" si="552"/>
        <v>1105</v>
      </c>
      <c r="BT1772" s="1">
        <f>COUNTIF($BS$10:BS1772,601)</f>
        <v>37</v>
      </c>
      <c r="BU1772" s="1">
        <f t="shared" si="553"/>
        <v>1</v>
      </c>
    </row>
    <row r="1773" spans="2:73">
      <c r="B1773" s="1" t="str">
        <f t="shared" si="549"/>
        <v>SkillDescBrief// 电磁步枪</v>
      </c>
      <c r="C1773" s="1" t="str">
        <f t="shared" si="550"/>
        <v>SkillDescDetail// 电磁步枪</v>
      </c>
      <c r="D1773" s="7" t="s">
        <v>815</v>
      </c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 t="str">
        <f t="shared" si="545"/>
        <v/>
      </c>
      <c r="Z1773" s="10" t="s">
        <v>336</v>
      </c>
      <c r="AA1773" s="10" t="str">
        <f t="shared" si="556"/>
        <v/>
      </c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  <c r="BI1773" s="10"/>
      <c r="BJ1773" s="10"/>
      <c r="BK1773" s="10"/>
      <c r="BL1773" s="10"/>
      <c r="BM1773" s="10"/>
      <c r="BN1773" s="10"/>
      <c r="BO1773" s="10"/>
      <c r="BP1773" s="10" t="str">
        <f t="shared" si="554"/>
        <v/>
      </c>
      <c r="BQ1773" s="10" t="str">
        <f t="shared" si="555"/>
        <v/>
      </c>
      <c r="BR1773" s="1">
        <f t="shared" si="551"/>
        <v>0</v>
      </c>
      <c r="BS1773" s="1">
        <f t="shared" si="552"/>
        <v>0</v>
      </c>
      <c r="BT1773" s="1">
        <f>COUNTIF($BS$10:BS1773,601)</f>
        <v>37</v>
      </c>
      <c r="BU1773" s="1">
        <f t="shared" si="553"/>
        <v>1</v>
      </c>
    </row>
    <row r="1774" spans="2:73">
      <c r="B1774" s="1" t="str">
        <f t="shared" si="549"/>
        <v>SkillDescBrief// 普攻</v>
      </c>
      <c r="C1774" s="1" t="str">
        <f t="shared" si="550"/>
        <v>SkillDescDetail// 普攻</v>
      </c>
      <c r="D1774" s="7" t="s">
        <v>331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 t="str">
        <f t="shared" si="545"/>
        <v/>
      </c>
      <c r="Z1774" s="10" t="s">
        <v>336</v>
      </c>
      <c r="AA1774" s="10" t="str">
        <f t="shared" si="556"/>
        <v/>
      </c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  <c r="BI1774" s="10"/>
      <c r="BJ1774" s="10"/>
      <c r="BK1774" s="10"/>
      <c r="BL1774" s="10"/>
      <c r="BM1774" s="10"/>
      <c r="BN1774" s="10"/>
      <c r="BO1774" s="10"/>
      <c r="BP1774" s="10" t="str">
        <f t="shared" si="554"/>
        <v/>
      </c>
      <c r="BQ1774" s="10" t="str">
        <f t="shared" si="555"/>
        <v/>
      </c>
      <c r="BR1774" s="1">
        <f t="shared" si="551"/>
        <v>0</v>
      </c>
      <c r="BS1774" s="1">
        <f t="shared" si="552"/>
        <v>0</v>
      </c>
      <c r="BT1774" s="1">
        <f>COUNTIF($BS$10:BS1774,601)</f>
        <v>37</v>
      </c>
      <c r="BU1774" s="1">
        <f t="shared" si="553"/>
        <v>1</v>
      </c>
    </row>
    <row r="1775" spans="2:73">
      <c r="B1775" s="1" t="str">
        <f t="shared" si="549"/>
        <v>SkillDescBrief4101801</v>
      </c>
      <c r="C1775" s="1" t="str">
        <f t="shared" si="550"/>
        <v>SkillDescDetail410180101</v>
      </c>
      <c r="D1775" s="3">
        <v>410180101</v>
      </c>
      <c r="E1775" s="3">
        <v>4101801</v>
      </c>
      <c r="F1775" s="3">
        <v>1</v>
      </c>
      <c r="G1775" s="3" t="s">
        <v>332</v>
      </c>
      <c r="H1775" s="3">
        <f ca="1">ROUND(_xlfn.XLOOKUP($F1775,$D$1:$D$5,$E$1:$E$5)*OFFSET(H1775,5-$F1775,0)/0.05,0)*0.05</f>
        <v>1.2</v>
      </c>
      <c r="I1775" s="3" t="s">
        <v>333</v>
      </c>
      <c r="J1775" s="3"/>
      <c r="K1775" s="3" t="s">
        <v>334</v>
      </c>
      <c r="L1775" s="3"/>
      <c r="M1775" s="3"/>
      <c r="N1775" s="3"/>
      <c r="O1775" s="3"/>
      <c r="P1775" s="3"/>
      <c r="Q1775" s="3" t="s">
        <v>335</v>
      </c>
      <c r="R1775" s="3"/>
      <c r="S1775" s="3" t="str">
        <f ca="1">IF(H1775="","",$B$2&amp;G1775&amp;$B$2&amp;$B$1&amp;H1775)</f>
        <v>"AtkPower":1.2</v>
      </c>
      <c r="T1775" s="3" t="str">
        <f>IF(J1775="","",$B$2&amp;I1775&amp;$B$2&amp;$B$1&amp;J1775)</f>
        <v/>
      </c>
      <c r="U1775" s="3" t="str">
        <f>IF(L1775="","",$B$2&amp;K1775&amp;$B$2&amp;$B$1&amp;L1775)</f>
        <v/>
      </c>
      <c r="V1775" s="3" t="str">
        <f>IF(N1775="","",$B$2&amp;M1775&amp;$B$2&amp;$B$1&amp;N1775)</f>
        <v/>
      </c>
      <c r="W1775" s="3" t="str">
        <f>IF(P1775="","",$B$2&amp;O1775&amp;$B$2&amp;$B$1&amp;P1775)</f>
        <v/>
      </c>
      <c r="X1775" s="3" t="str">
        <f>IF(R1775="","",$B$2&amp;Q1775&amp;$B$2&amp;$B$1&amp;R1775)</f>
        <v/>
      </c>
      <c r="Y1775" s="3" t="str">
        <f ca="1" t="shared" si="545"/>
        <v>{"AtkPower":1.2}</v>
      </c>
      <c r="Z1775" s="11" t="s">
        <v>816</v>
      </c>
      <c r="AA1775" s="11" t="str">
        <f ca="1" t="shared" si="556"/>
        <v>使用电磁步枪射击，对&lt;c=A6EC41&gt;1&lt;/c&gt;个敌人造成额外&lt;q=attr_atk&gt;&lt;c=A6EC41&gt;120%&lt;/c&gt;伤害</v>
      </c>
      <c r="AB1775" s="11"/>
      <c r="AC1775" s="11"/>
      <c r="AD1775" s="11"/>
      <c r="AE1775" s="11"/>
      <c r="AF1775" s="11"/>
      <c r="AG1775" s="11"/>
      <c r="AH1775" s="11"/>
      <c r="AI1775" s="11"/>
      <c r="AJ1775" s="11" t="s">
        <v>817</v>
      </c>
      <c r="AK1775" s="11" t="str">
        <f>$B$6</f>
        <v>&lt;c=A6EC41&gt;</v>
      </c>
      <c r="AL1775" s="12">
        <v>1</v>
      </c>
      <c r="AM1775" s="11" t="s">
        <v>298</v>
      </c>
      <c r="AN1775" s="11" t="s">
        <v>622</v>
      </c>
      <c r="AO1775" s="11" t="str">
        <f>$B$8&amp;$B$6</f>
        <v>&lt;q=attr_atk&gt;&lt;c=A6EC41&gt;</v>
      </c>
      <c r="AP1775" s="11" t="str">
        <f ca="1">ROUND($H1775*100,2)&amp;"%"</f>
        <v>120%</v>
      </c>
      <c r="AQ1775" s="11" t="s">
        <v>298</v>
      </c>
      <c r="AR1775" s="11" t="s">
        <v>344</v>
      </c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 t="str">
        <f t="shared" si="554"/>
        <v>使用电磁步枪射击</v>
      </c>
      <c r="BQ1775" s="11" t="str">
        <f ca="1" t="shared" si="555"/>
        <v>使用电磁步枪射击，对&lt;c=A6EC41&gt;1&lt;/c&gt;个敌人造成额外&lt;q=attr_atk&gt;&lt;c=A6EC41&gt;120%&lt;/c&gt;伤害</v>
      </c>
      <c r="BR1775" s="1">
        <f t="shared" si="551"/>
        <v>1</v>
      </c>
      <c r="BS1775" s="1">
        <f t="shared" si="552"/>
        <v>101</v>
      </c>
      <c r="BT1775" s="1">
        <f>COUNTIF($BS$10:BS1775,601)</f>
        <v>37</v>
      </c>
      <c r="BU1775" s="1">
        <f t="shared" si="553"/>
        <v>1</v>
      </c>
    </row>
    <row r="1776" spans="2:73">
      <c r="B1776" s="1" t="str">
        <f t="shared" si="549"/>
        <v>SkillDescBrief4101801</v>
      </c>
      <c r="C1776" s="1" t="str">
        <f t="shared" si="550"/>
        <v>SkillDescDetail410180102</v>
      </c>
      <c r="D1776" s="3">
        <v>410180102</v>
      </c>
      <c r="E1776" s="3">
        <v>4101801</v>
      </c>
      <c r="F1776" s="3">
        <v>2</v>
      </c>
      <c r="G1776" s="3" t="s">
        <v>332</v>
      </c>
      <c r="H1776" s="3">
        <f ca="1">ROUND(_xlfn.XLOOKUP($F1776,$D$1:$D$5,$E$1:$E$5)*OFFSET(H1776,5-$F1776,0)/0.05,0)*0.05</f>
        <v>1.3</v>
      </c>
      <c r="I1776" s="3" t="s">
        <v>333</v>
      </c>
      <c r="J1776" s="3"/>
      <c r="K1776" s="3" t="s">
        <v>334</v>
      </c>
      <c r="L1776" s="3"/>
      <c r="M1776" s="3"/>
      <c r="N1776" s="3"/>
      <c r="O1776" s="3"/>
      <c r="P1776" s="3"/>
      <c r="Q1776" s="3" t="s">
        <v>335</v>
      </c>
      <c r="R1776" s="3"/>
      <c r="S1776" s="3" t="str">
        <f ca="1">IF(H1776="","",$B$2&amp;G1776&amp;$B$2&amp;$B$1&amp;H1776)</f>
        <v>"AtkPower":1.3</v>
      </c>
      <c r="T1776" s="3" t="str">
        <f>IF(J1776="","",$B$2&amp;I1776&amp;$B$2&amp;$B$1&amp;J1776)</f>
        <v/>
      </c>
      <c r="U1776" s="3" t="str">
        <f>IF(L1776="","",$B$2&amp;K1776&amp;$B$2&amp;$B$1&amp;L1776)</f>
        <v/>
      </c>
      <c r="V1776" s="3" t="str">
        <f>IF(N1776="","",$B$2&amp;M1776&amp;$B$2&amp;$B$1&amp;N1776)</f>
        <v/>
      </c>
      <c r="W1776" s="3" t="str">
        <f>IF(P1776="","",$B$2&amp;O1776&amp;$B$2&amp;$B$1&amp;P1776)</f>
        <v/>
      </c>
      <c r="X1776" s="3" t="str">
        <f>IF(R1776="","",$B$2&amp;Q1776&amp;$B$2&amp;$B$1&amp;R1776)</f>
        <v/>
      </c>
      <c r="Y1776" s="3" t="str">
        <f ca="1" t="shared" si="545"/>
        <v>{"AtkPower":1.3}</v>
      </c>
      <c r="Z1776" s="11" t="s">
        <v>816</v>
      </c>
      <c r="AA1776" s="11" t="str">
        <f ca="1" t="shared" si="556"/>
        <v>2级：造成的伤害提升至&lt;q=attr_atk&gt;&lt;c=A6EC41&gt;130%&lt;/c&gt;</v>
      </c>
      <c r="AB1776" s="11"/>
      <c r="AC1776" s="11"/>
      <c r="AD1776" s="11">
        <v>2</v>
      </c>
      <c r="AE1776" s="11"/>
      <c r="AF1776" s="11" t="s">
        <v>345</v>
      </c>
      <c r="AG1776" s="11"/>
      <c r="AH1776" s="11"/>
      <c r="AI1776" s="11"/>
      <c r="AJ1776" s="11" t="s">
        <v>446</v>
      </c>
      <c r="AK1776" s="11" t="str">
        <f t="shared" ref="AK1776:AK1779" si="557">$B$8&amp;$B$6</f>
        <v>&lt;q=attr_atk&gt;&lt;c=A6EC41&gt;</v>
      </c>
      <c r="AL1776" s="11" t="str">
        <f ca="1" t="shared" ref="AL1776:AL1779" si="558">ROUND($H1776*100,2)&amp;"%"</f>
        <v>130%</v>
      </c>
      <c r="AM1776" s="11" t="s">
        <v>298</v>
      </c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 t="str">
        <f t="shared" si="554"/>
        <v>使用电磁步枪射击</v>
      </c>
      <c r="BQ1776" s="11" t="str">
        <f ca="1" t="shared" si="555"/>
        <v>2级：造成的伤害提升至&lt;q=attr_atk&gt;&lt;c=A6EC41&gt;130%&lt;/c&gt;</v>
      </c>
      <c r="BR1776" s="1">
        <f t="shared" si="551"/>
        <v>1</v>
      </c>
      <c r="BS1776" s="1">
        <f t="shared" si="552"/>
        <v>102</v>
      </c>
      <c r="BT1776" s="1">
        <f>COUNTIF($BS$10:BS1776,601)</f>
        <v>37</v>
      </c>
      <c r="BU1776" s="1">
        <f t="shared" si="553"/>
        <v>1</v>
      </c>
    </row>
    <row r="1777" spans="2:73">
      <c r="B1777" s="1" t="str">
        <f t="shared" si="549"/>
        <v>SkillDescBrief4101801</v>
      </c>
      <c r="C1777" s="1" t="str">
        <f t="shared" si="550"/>
        <v>SkillDescDetail410180103</v>
      </c>
      <c r="D1777" s="3">
        <v>410180103</v>
      </c>
      <c r="E1777" s="3">
        <v>4101801</v>
      </c>
      <c r="F1777" s="3">
        <v>3</v>
      </c>
      <c r="G1777" s="3" t="s">
        <v>332</v>
      </c>
      <c r="H1777" s="3">
        <f ca="1">ROUND(_xlfn.XLOOKUP($F1777,$D$1:$D$5,$E$1:$E$5)*OFFSET(H1777,5-$F1777,0)/0.05,0)*0.05</f>
        <v>1.35</v>
      </c>
      <c r="I1777" s="3" t="s">
        <v>333</v>
      </c>
      <c r="J1777" s="3"/>
      <c r="K1777" s="3" t="s">
        <v>334</v>
      </c>
      <c r="L1777" s="3"/>
      <c r="M1777" s="3"/>
      <c r="N1777" s="3"/>
      <c r="O1777" s="3"/>
      <c r="P1777" s="3"/>
      <c r="Q1777" s="3" t="s">
        <v>335</v>
      </c>
      <c r="R1777" s="3"/>
      <c r="S1777" s="3" t="str">
        <f ca="1">IF(H1777="","",$B$2&amp;G1777&amp;$B$2&amp;$B$1&amp;H1777)</f>
        <v>"AtkPower":1.35</v>
      </c>
      <c r="T1777" s="3" t="str">
        <f>IF(J1777="","",$B$2&amp;I1777&amp;$B$2&amp;$B$1&amp;J1777)</f>
        <v/>
      </c>
      <c r="U1777" s="3" t="str">
        <f>IF(L1777="","",$B$2&amp;K1777&amp;$B$2&amp;$B$1&amp;L1777)</f>
        <v/>
      </c>
      <c r="V1777" s="3" t="str">
        <f>IF(N1777="","",$B$2&amp;M1777&amp;$B$2&amp;$B$1&amp;N1777)</f>
        <v/>
      </c>
      <c r="W1777" s="3" t="str">
        <f>IF(P1777="","",$B$2&amp;O1777&amp;$B$2&amp;$B$1&amp;P1777)</f>
        <v/>
      </c>
      <c r="X1777" s="3" t="str">
        <f>IF(R1777="","",$B$2&amp;Q1777&amp;$B$2&amp;$B$1&amp;R1777)</f>
        <v/>
      </c>
      <c r="Y1777" s="3" t="str">
        <f ca="1" t="shared" si="545"/>
        <v>{"AtkPower":1.35}</v>
      </c>
      <c r="Z1777" s="11" t="s">
        <v>816</v>
      </c>
      <c r="AA1777" s="11" t="str">
        <f ca="1" t="shared" si="556"/>
        <v>3级：造成的伤害提升至&lt;q=attr_atk&gt;&lt;c=A6EC41&gt;135%&lt;/c&gt;</v>
      </c>
      <c r="AB1777" s="11"/>
      <c r="AC1777" s="11"/>
      <c r="AD1777" s="11">
        <v>3</v>
      </c>
      <c r="AE1777" s="11"/>
      <c r="AF1777" s="11" t="s">
        <v>345</v>
      </c>
      <c r="AG1777" s="11"/>
      <c r="AH1777" s="11"/>
      <c r="AI1777" s="11"/>
      <c r="AJ1777" s="11" t="s">
        <v>446</v>
      </c>
      <c r="AK1777" s="11" t="str">
        <f t="shared" si="557"/>
        <v>&lt;q=attr_atk&gt;&lt;c=A6EC41&gt;</v>
      </c>
      <c r="AL1777" s="11" t="str">
        <f ca="1" t="shared" si="558"/>
        <v>135%</v>
      </c>
      <c r="AM1777" s="11" t="s">
        <v>298</v>
      </c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 t="str">
        <f t="shared" si="554"/>
        <v>使用电磁步枪射击</v>
      </c>
      <c r="BQ1777" s="11" t="str">
        <f ca="1" t="shared" si="555"/>
        <v>3级：造成的伤害提升至&lt;q=attr_atk&gt;&lt;c=A6EC41&gt;135%&lt;/c&gt;</v>
      </c>
      <c r="BR1777" s="1">
        <f t="shared" si="551"/>
        <v>1</v>
      </c>
      <c r="BS1777" s="1">
        <f t="shared" si="552"/>
        <v>103</v>
      </c>
      <c r="BT1777" s="1">
        <f>COUNTIF($BS$10:BS1777,601)</f>
        <v>37</v>
      </c>
      <c r="BU1777" s="1">
        <f t="shared" si="553"/>
        <v>1</v>
      </c>
    </row>
    <row r="1778" spans="2:73">
      <c r="B1778" s="1" t="str">
        <f t="shared" si="549"/>
        <v>SkillDescBrief4101801</v>
      </c>
      <c r="C1778" s="1" t="str">
        <f t="shared" si="550"/>
        <v>SkillDescDetail410180104</v>
      </c>
      <c r="D1778" s="3">
        <v>410180104</v>
      </c>
      <c r="E1778" s="3">
        <v>4101801</v>
      </c>
      <c r="F1778" s="3">
        <v>4</v>
      </c>
      <c r="G1778" s="3" t="s">
        <v>332</v>
      </c>
      <c r="H1778" s="3">
        <f ca="1">ROUND(_xlfn.XLOOKUP($F1778,$D$1:$D$5,$E$1:$E$5)*OFFSET(H1778,5-$F1778,0)/0.05,0)*0.05</f>
        <v>1.55</v>
      </c>
      <c r="I1778" s="3" t="s">
        <v>333</v>
      </c>
      <c r="J1778" s="3"/>
      <c r="K1778" s="3" t="s">
        <v>334</v>
      </c>
      <c r="L1778" s="3"/>
      <c r="M1778" s="3"/>
      <c r="N1778" s="3"/>
      <c r="O1778" s="3"/>
      <c r="P1778" s="3"/>
      <c r="Q1778" s="3" t="s">
        <v>335</v>
      </c>
      <c r="R1778" s="3"/>
      <c r="S1778" s="3" t="str">
        <f ca="1">IF(H1778="","",$B$2&amp;G1778&amp;$B$2&amp;$B$1&amp;H1778)</f>
        <v>"AtkPower":1.55</v>
      </c>
      <c r="T1778" s="3" t="str">
        <f>IF(J1778="","",$B$2&amp;I1778&amp;$B$2&amp;$B$1&amp;J1778)</f>
        <v/>
      </c>
      <c r="U1778" s="3" t="str">
        <f>IF(L1778="","",$B$2&amp;K1778&amp;$B$2&amp;$B$1&amp;L1778)</f>
        <v/>
      </c>
      <c r="V1778" s="3" t="str">
        <f>IF(N1778="","",$B$2&amp;M1778&amp;$B$2&amp;$B$1&amp;N1778)</f>
        <v/>
      </c>
      <c r="W1778" s="3" t="str">
        <f>IF(P1778="","",$B$2&amp;O1778&amp;$B$2&amp;$B$1&amp;P1778)</f>
        <v/>
      </c>
      <c r="X1778" s="3" t="str">
        <f>IF(R1778="","",$B$2&amp;Q1778&amp;$B$2&amp;$B$1&amp;R1778)</f>
        <v/>
      </c>
      <c r="Y1778" s="3" t="str">
        <f ca="1" t="shared" si="545"/>
        <v>{"AtkPower":1.55}</v>
      </c>
      <c r="Z1778" s="11" t="s">
        <v>816</v>
      </c>
      <c r="AA1778" s="11" t="str">
        <f ca="1" t="shared" si="556"/>
        <v>4级：造成的伤害提升至&lt;q=attr_atk&gt;&lt;c=A6EC41&gt;155%&lt;/c&gt;</v>
      </c>
      <c r="AB1778" s="11"/>
      <c r="AC1778" s="11"/>
      <c r="AD1778" s="11">
        <v>4</v>
      </c>
      <c r="AE1778" s="11"/>
      <c r="AF1778" s="11" t="s">
        <v>345</v>
      </c>
      <c r="AG1778" s="11"/>
      <c r="AH1778" s="11"/>
      <c r="AI1778" s="11"/>
      <c r="AJ1778" s="11" t="s">
        <v>446</v>
      </c>
      <c r="AK1778" s="11" t="str">
        <f t="shared" si="557"/>
        <v>&lt;q=attr_atk&gt;&lt;c=A6EC41&gt;</v>
      </c>
      <c r="AL1778" s="11" t="str">
        <f ca="1" t="shared" si="558"/>
        <v>155%</v>
      </c>
      <c r="AM1778" s="11" t="s">
        <v>298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 t="str">
        <f t="shared" si="554"/>
        <v>使用电磁步枪射击</v>
      </c>
      <c r="BQ1778" s="11" t="str">
        <f ca="1" t="shared" si="555"/>
        <v>4级：造成的伤害提升至&lt;q=attr_atk&gt;&lt;c=A6EC41&gt;155%&lt;/c&gt;</v>
      </c>
      <c r="BR1778" s="1">
        <f t="shared" si="551"/>
        <v>1</v>
      </c>
      <c r="BS1778" s="1">
        <f t="shared" si="552"/>
        <v>104</v>
      </c>
      <c r="BT1778" s="1">
        <f>COUNTIF($BS$10:BS1778,601)</f>
        <v>37</v>
      </c>
      <c r="BU1778" s="1">
        <f t="shared" si="553"/>
        <v>1</v>
      </c>
    </row>
    <row r="1779" spans="2:73">
      <c r="B1779" s="1" t="str">
        <f t="shared" si="549"/>
        <v>SkillDescBrief4101801</v>
      </c>
      <c r="C1779" s="1" t="str">
        <f t="shared" si="550"/>
        <v>SkillDescDetail410180105</v>
      </c>
      <c r="D1779" s="3">
        <v>410180105</v>
      </c>
      <c r="E1779" s="3">
        <v>4101801</v>
      </c>
      <c r="F1779" s="3">
        <v>5</v>
      </c>
      <c r="G1779" s="3" t="s">
        <v>332</v>
      </c>
      <c r="H1779" s="3">
        <v>1.7</v>
      </c>
      <c r="I1779" s="3" t="s">
        <v>333</v>
      </c>
      <c r="J1779" s="3"/>
      <c r="K1779" s="3" t="s">
        <v>334</v>
      </c>
      <c r="L1779" s="3"/>
      <c r="M1779" s="3"/>
      <c r="N1779" s="3"/>
      <c r="O1779" s="3"/>
      <c r="P1779" s="3"/>
      <c r="Q1779" s="3" t="s">
        <v>335</v>
      </c>
      <c r="R1779" s="3"/>
      <c r="S1779" s="3" t="str">
        <f>IF(H1779="","",$B$2&amp;G1779&amp;$B$2&amp;$B$1&amp;H1779)</f>
        <v>"AtkPower":1.7</v>
      </c>
      <c r="T1779" s="3" t="str">
        <f>IF(J1779="","",$B$2&amp;I1779&amp;$B$2&amp;$B$1&amp;J1779)</f>
        <v/>
      </c>
      <c r="U1779" s="3" t="str">
        <f>IF(L1779="","",$B$2&amp;K1779&amp;$B$2&amp;$B$1&amp;L1779)</f>
        <v/>
      </c>
      <c r="V1779" s="3" t="str">
        <f>IF(N1779="","",$B$2&amp;M1779&amp;$B$2&amp;$B$1&amp;N1779)</f>
        <v/>
      </c>
      <c r="W1779" s="3" t="str">
        <f>IF(P1779="","",$B$2&amp;O1779&amp;$B$2&amp;$B$1&amp;P1779)</f>
        <v/>
      </c>
      <c r="X1779" s="3" t="str">
        <f>IF(R1779="","",$B$2&amp;Q1779&amp;$B$2&amp;$B$1&amp;R1779)</f>
        <v/>
      </c>
      <c r="Y1779" s="3" t="str">
        <f t="shared" si="545"/>
        <v>{"AtkPower":1.7}</v>
      </c>
      <c r="Z1779" s="11" t="s">
        <v>816</v>
      </c>
      <c r="AA1779" s="11" t="str">
        <f t="shared" si="556"/>
        <v>5级：造成的伤害提升至&lt;q=attr_atk&gt;&lt;c=A6EC41&gt;170%&lt;/c&gt;</v>
      </c>
      <c r="AB1779" s="11"/>
      <c r="AC1779" s="11"/>
      <c r="AD1779" s="11">
        <v>5</v>
      </c>
      <c r="AE1779" s="11"/>
      <c r="AF1779" s="11" t="s">
        <v>345</v>
      </c>
      <c r="AG1779" s="11"/>
      <c r="AH1779" s="11"/>
      <c r="AI1779" s="11"/>
      <c r="AJ1779" s="11" t="s">
        <v>446</v>
      </c>
      <c r="AK1779" s="11" t="str">
        <f t="shared" si="557"/>
        <v>&lt;q=attr_atk&gt;&lt;c=A6EC41&gt;</v>
      </c>
      <c r="AL1779" s="11" t="str">
        <f t="shared" si="558"/>
        <v>170%</v>
      </c>
      <c r="AM1779" s="11" t="s">
        <v>298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 t="str">
        <f t="shared" si="554"/>
        <v>使用电磁步枪射击</v>
      </c>
      <c r="BQ1779" s="11" t="str">
        <f t="shared" si="555"/>
        <v>5级：造成的伤害提升至&lt;q=attr_atk&gt;&lt;c=A6EC41&gt;170%&lt;/c&gt;</v>
      </c>
      <c r="BR1779" s="1">
        <f t="shared" si="551"/>
        <v>1</v>
      </c>
      <c r="BS1779" s="1">
        <f t="shared" si="552"/>
        <v>105</v>
      </c>
      <c r="BT1779" s="1">
        <f>COUNTIF($BS$10:BS1779,601)</f>
        <v>37</v>
      </c>
      <c r="BU1779" s="1">
        <f t="shared" si="553"/>
        <v>1</v>
      </c>
    </row>
    <row r="1780" spans="2:73">
      <c r="B1780" s="1" t="str">
        <f t="shared" si="549"/>
        <v>SkillDescBrief// 大招</v>
      </c>
      <c r="C1780" s="1" t="str">
        <f t="shared" si="550"/>
        <v>SkillDescDetail// 大招</v>
      </c>
      <c r="D1780" s="7" t="s">
        <v>199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 t="str">
        <f t="shared" si="545"/>
        <v/>
      </c>
      <c r="Z1780" s="10" t="s">
        <v>336</v>
      </c>
      <c r="AA1780" s="10" t="str">
        <f t="shared" si="556"/>
        <v/>
      </c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  <c r="BI1780" s="10"/>
      <c r="BJ1780" s="10"/>
      <c r="BK1780" s="10"/>
      <c r="BL1780" s="10"/>
      <c r="BM1780" s="10"/>
      <c r="BN1780" s="10"/>
      <c r="BO1780" s="10"/>
      <c r="BP1780" s="10" t="str">
        <f t="shared" si="554"/>
        <v/>
      </c>
      <c r="BQ1780" s="10" t="str">
        <f t="shared" si="555"/>
        <v/>
      </c>
      <c r="BR1780" s="1">
        <f t="shared" si="551"/>
        <v>0</v>
      </c>
      <c r="BS1780" s="1">
        <f t="shared" si="552"/>
        <v>0</v>
      </c>
      <c r="BT1780" s="1">
        <f>COUNTIF($BS$10:BS1780,601)</f>
        <v>37</v>
      </c>
      <c r="BU1780" s="1">
        <f t="shared" si="553"/>
        <v>1</v>
      </c>
    </row>
    <row r="1781" spans="2:73">
      <c r="B1781" s="1" t="str">
        <f t="shared" si="549"/>
        <v>SkillDescBrief4101802</v>
      </c>
      <c r="C1781" s="1" t="str">
        <f t="shared" si="550"/>
        <v>SkillDescDetail410180201</v>
      </c>
      <c r="D1781" s="3">
        <v>410180201</v>
      </c>
      <c r="E1781" s="3">
        <v>4101802</v>
      </c>
      <c r="F1781" s="3">
        <v>1</v>
      </c>
      <c r="G1781" s="3" t="s">
        <v>332</v>
      </c>
      <c r="H1781" s="3">
        <f ca="1">ROUND(_xlfn.XLOOKUP($F1781,$D$1:$D$5,$E$1:$E$5)*OFFSET(H1781,5-$F1781,0)/0.05,0)*0.05</f>
        <v>3.5</v>
      </c>
      <c r="I1781" s="3" t="s">
        <v>333</v>
      </c>
      <c r="J1781" s="3"/>
      <c r="K1781" s="3" t="s">
        <v>334</v>
      </c>
      <c r="L1781" s="3"/>
      <c r="M1781" s="3"/>
      <c r="N1781" s="3"/>
      <c r="O1781" s="3"/>
      <c r="P1781" s="3"/>
      <c r="Q1781" s="3" t="s">
        <v>335</v>
      </c>
      <c r="R1781" s="3"/>
      <c r="S1781" s="3" t="str">
        <f ca="1">IF(H1781="","",$B$2&amp;G1781&amp;$B$2&amp;$B$1&amp;H1781)</f>
        <v>"AtkPower":3.5</v>
      </c>
      <c r="T1781" s="3" t="str">
        <f>IF(J1781="","",$B$2&amp;I1781&amp;$B$2&amp;$B$1&amp;J1781)</f>
        <v/>
      </c>
      <c r="U1781" s="3" t="str">
        <f>IF(L1781="","",$B$2&amp;K1781&amp;$B$2&amp;$B$1&amp;L1781)</f>
        <v/>
      </c>
      <c r="V1781" s="3" t="str">
        <f>IF(N1781="","",$B$2&amp;M1781&amp;$B$2&amp;$B$1&amp;N1781)</f>
        <v/>
      </c>
      <c r="W1781" s="3" t="str">
        <f>IF(P1781="","",$B$2&amp;O1781&amp;$B$2&amp;$B$1&amp;P1781)</f>
        <v/>
      </c>
      <c r="X1781" s="3" t="str">
        <f>IF(R1781="","",$B$2&amp;Q1781&amp;$B$2&amp;$B$1&amp;R1781)</f>
        <v/>
      </c>
      <c r="Y1781" s="3" t="str">
        <f ca="1" t="shared" si="545"/>
        <v>{"AtkPower":3.5}</v>
      </c>
      <c r="Z1781" s="11" t="s">
        <v>818</v>
      </c>
      <c r="AA1781" s="11" t="str">
        <f ca="1" t="shared" si="556"/>
        <v>发射电磁光弹在所有敌人间随机弹射&lt;c=A6EC41&gt;1&lt;/c&gt;次，每次弹射造成&lt;q=attr_atk&gt;&lt;c=A6EC41&gt;350%&lt;/c&gt;伤害</v>
      </c>
      <c r="AB1781" s="11"/>
      <c r="AC1781" s="11"/>
      <c r="AD1781" s="11"/>
      <c r="AE1781" s="11"/>
      <c r="AF1781" s="11"/>
      <c r="AG1781" s="11"/>
      <c r="AH1781" s="11"/>
      <c r="AI1781" s="11"/>
      <c r="AJ1781" s="11" t="s">
        <v>818</v>
      </c>
      <c r="AK1781" s="11" t="str">
        <f>$B$6</f>
        <v>&lt;c=A6EC41&gt;</v>
      </c>
      <c r="AL1781" s="12">
        <v>1</v>
      </c>
      <c r="AM1781" s="11" t="s">
        <v>298</v>
      </c>
      <c r="AN1781" s="11" t="s">
        <v>819</v>
      </c>
      <c r="AO1781" s="11" t="str">
        <f>$B$8&amp;$B$6</f>
        <v>&lt;q=attr_atk&gt;&lt;c=A6EC41&gt;</v>
      </c>
      <c r="AP1781" s="11" t="str">
        <f ca="1">ROUND($H1781*100,2)&amp;"%"</f>
        <v>350%</v>
      </c>
      <c r="AQ1781" s="11" t="s">
        <v>298</v>
      </c>
      <c r="AR1781" s="11" t="s">
        <v>344</v>
      </c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 t="str">
        <f t="shared" si="554"/>
        <v>发射电磁光弹在所有敌人间随机弹射</v>
      </c>
      <c r="BQ1781" s="11" t="str">
        <f ca="1" t="shared" si="555"/>
        <v>发射电磁光弹在所有敌人间随机弹射&lt;c=A6EC41&gt;1&lt;/c&gt;次，每次弹射造成&lt;q=attr_atk&gt;&lt;c=A6EC41&gt;350%&lt;/c&gt;伤害</v>
      </c>
      <c r="BR1781" s="1">
        <f t="shared" si="551"/>
        <v>2</v>
      </c>
      <c r="BS1781" s="1">
        <f t="shared" si="552"/>
        <v>201</v>
      </c>
      <c r="BT1781" s="1">
        <f>COUNTIF($BS$10:BS1781,601)</f>
        <v>37</v>
      </c>
      <c r="BU1781" s="1">
        <f t="shared" si="553"/>
        <v>1</v>
      </c>
    </row>
    <row r="1782" spans="2:73">
      <c r="B1782" s="1" t="str">
        <f t="shared" si="549"/>
        <v>SkillDescBrief4101802</v>
      </c>
      <c r="C1782" s="1" t="str">
        <f t="shared" si="550"/>
        <v>SkillDescDetail410180202</v>
      </c>
      <c r="D1782" s="3">
        <v>410180202</v>
      </c>
      <c r="E1782" s="3">
        <v>4101802</v>
      </c>
      <c r="F1782" s="3">
        <v>2</v>
      </c>
      <c r="G1782" s="3" t="s">
        <v>332</v>
      </c>
      <c r="H1782" s="3">
        <f ca="1">ROUND(_xlfn.XLOOKUP($F1782,$D$1:$D$5,$E$1:$E$5)*OFFSET(H1782,5-$F1782,0)/0.05,0)*0.05</f>
        <v>3.75</v>
      </c>
      <c r="I1782" s="3" t="s">
        <v>333</v>
      </c>
      <c r="J1782" s="3"/>
      <c r="K1782" s="3" t="s">
        <v>334</v>
      </c>
      <c r="L1782" s="3"/>
      <c r="M1782" s="3"/>
      <c r="N1782" s="3"/>
      <c r="O1782" s="3"/>
      <c r="P1782" s="3"/>
      <c r="Q1782" s="3" t="s">
        <v>335</v>
      </c>
      <c r="R1782" s="3"/>
      <c r="S1782" s="3" t="str">
        <f ca="1">IF(H1782="","",$B$2&amp;G1782&amp;$B$2&amp;$B$1&amp;H1782)</f>
        <v>"AtkPower":3.75</v>
      </c>
      <c r="T1782" s="3" t="str">
        <f>IF(J1782="","",$B$2&amp;I1782&amp;$B$2&amp;$B$1&amp;J1782)</f>
        <v/>
      </c>
      <c r="U1782" s="3" t="str">
        <f>IF(L1782="","",$B$2&amp;K1782&amp;$B$2&amp;$B$1&amp;L1782)</f>
        <v/>
      </c>
      <c r="V1782" s="3" t="str">
        <f>IF(N1782="","",$B$2&amp;M1782&amp;$B$2&amp;$B$1&amp;N1782)</f>
        <v/>
      </c>
      <c r="W1782" s="3" t="str">
        <f>IF(P1782="","",$B$2&amp;O1782&amp;$B$2&amp;$B$1&amp;P1782)</f>
        <v/>
      </c>
      <c r="X1782" s="3" t="str">
        <f>IF(R1782="","",$B$2&amp;Q1782&amp;$B$2&amp;$B$1&amp;R1782)</f>
        <v/>
      </c>
      <c r="Y1782" s="3" t="str">
        <f ca="1" t="shared" si="545"/>
        <v>{"AtkPower":3.75}</v>
      </c>
      <c r="Z1782" s="11" t="s">
        <v>818</v>
      </c>
      <c r="AA1782" s="11" t="str">
        <f ca="1" t="shared" si="556"/>
        <v>2级：造成的伤害提升至&lt;q=attr_atk&gt;&lt;c=A6EC41&gt;375%&lt;/c&gt;</v>
      </c>
      <c r="AB1782" s="11"/>
      <c r="AC1782" s="11"/>
      <c r="AD1782" s="11">
        <v>2</v>
      </c>
      <c r="AE1782" s="11"/>
      <c r="AF1782" s="11" t="s">
        <v>345</v>
      </c>
      <c r="AG1782" s="11"/>
      <c r="AH1782" s="11"/>
      <c r="AI1782" s="11"/>
      <c r="AJ1782" s="11" t="s">
        <v>446</v>
      </c>
      <c r="AK1782" s="11" t="str">
        <f t="shared" ref="AK1782:AK1785" si="559">$B$8&amp;$B$6</f>
        <v>&lt;q=attr_atk&gt;&lt;c=A6EC41&gt;</v>
      </c>
      <c r="AL1782" s="11" t="str">
        <f ca="1" t="shared" ref="AL1782:AL1785" si="560">ROUND($H1782*100,2)&amp;"%"</f>
        <v>375%</v>
      </c>
      <c r="AM1782" s="11" t="s">
        <v>298</v>
      </c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 t="str">
        <f t="shared" si="554"/>
        <v>发射电磁光弹在所有敌人间随机弹射</v>
      </c>
      <c r="BQ1782" s="11" t="str">
        <f ca="1" t="shared" si="555"/>
        <v>2级：造成的伤害提升至&lt;q=attr_atk&gt;&lt;c=A6EC41&gt;375%&lt;/c&gt;</v>
      </c>
      <c r="BR1782" s="1">
        <f t="shared" si="551"/>
        <v>2</v>
      </c>
      <c r="BS1782" s="1">
        <f t="shared" si="552"/>
        <v>202</v>
      </c>
      <c r="BT1782" s="1">
        <f>COUNTIF($BS$10:BS1782,601)</f>
        <v>37</v>
      </c>
      <c r="BU1782" s="1">
        <f t="shared" si="553"/>
        <v>1</v>
      </c>
    </row>
    <row r="1783" spans="2:73">
      <c r="B1783" s="1" t="str">
        <f t="shared" si="549"/>
        <v>SkillDescBrief4101802</v>
      </c>
      <c r="C1783" s="1" t="str">
        <f t="shared" si="550"/>
        <v>SkillDescDetail410180203</v>
      </c>
      <c r="D1783" s="3">
        <v>410180203</v>
      </c>
      <c r="E1783" s="3">
        <v>4101802</v>
      </c>
      <c r="F1783" s="3">
        <v>3</v>
      </c>
      <c r="G1783" s="3" t="s">
        <v>332</v>
      </c>
      <c r="H1783" s="3">
        <f ca="1">ROUND(_xlfn.XLOOKUP($F1783,$D$1:$D$5,$E$1:$E$5)*OFFSET(H1783,5-$F1783,0)/0.05,0)*0.05</f>
        <v>4</v>
      </c>
      <c r="I1783" s="3" t="s">
        <v>333</v>
      </c>
      <c r="J1783" s="3"/>
      <c r="K1783" s="3" t="s">
        <v>334</v>
      </c>
      <c r="L1783" s="3"/>
      <c r="M1783" s="3"/>
      <c r="N1783" s="3"/>
      <c r="O1783" s="3"/>
      <c r="P1783" s="3"/>
      <c r="Q1783" s="3" t="s">
        <v>335</v>
      </c>
      <c r="R1783" s="3"/>
      <c r="S1783" s="3" t="str">
        <f ca="1">IF(H1783="","",$B$2&amp;G1783&amp;$B$2&amp;$B$1&amp;H1783)</f>
        <v>"AtkPower":4</v>
      </c>
      <c r="T1783" s="3" t="str">
        <f>IF(J1783="","",$B$2&amp;I1783&amp;$B$2&amp;$B$1&amp;J1783)</f>
        <v/>
      </c>
      <c r="U1783" s="3" t="str">
        <f>IF(L1783="","",$B$2&amp;K1783&amp;$B$2&amp;$B$1&amp;L1783)</f>
        <v/>
      </c>
      <c r="V1783" s="3" t="str">
        <f>IF(N1783="","",$B$2&amp;M1783&amp;$B$2&amp;$B$1&amp;N1783)</f>
        <v/>
      </c>
      <c r="W1783" s="3" t="str">
        <f>IF(P1783="","",$B$2&amp;O1783&amp;$B$2&amp;$B$1&amp;P1783)</f>
        <v/>
      </c>
      <c r="X1783" s="3" t="str">
        <f>IF(R1783="","",$B$2&amp;Q1783&amp;$B$2&amp;$B$1&amp;R1783)</f>
        <v/>
      </c>
      <c r="Y1783" s="3" t="str">
        <f ca="1" t="shared" si="545"/>
        <v>{"AtkPower":4}</v>
      </c>
      <c r="Z1783" s="11" t="s">
        <v>818</v>
      </c>
      <c r="AA1783" s="11" t="str">
        <f ca="1" t="shared" si="556"/>
        <v>3级：造成的伤害提升至&lt;q=attr_atk&gt;&lt;c=A6EC41&gt;400%&lt;/c&gt;</v>
      </c>
      <c r="AB1783" s="11"/>
      <c r="AC1783" s="11"/>
      <c r="AD1783" s="11">
        <v>3</v>
      </c>
      <c r="AE1783" s="11"/>
      <c r="AF1783" s="11" t="s">
        <v>345</v>
      </c>
      <c r="AG1783" s="11"/>
      <c r="AH1783" s="11"/>
      <c r="AI1783" s="11"/>
      <c r="AJ1783" s="11" t="s">
        <v>446</v>
      </c>
      <c r="AK1783" s="11" t="str">
        <f t="shared" si="559"/>
        <v>&lt;q=attr_atk&gt;&lt;c=A6EC41&gt;</v>
      </c>
      <c r="AL1783" s="11" t="str">
        <f ca="1" t="shared" si="560"/>
        <v>400%</v>
      </c>
      <c r="AM1783" s="11" t="s">
        <v>298</v>
      </c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 t="str">
        <f t="shared" si="554"/>
        <v>发射电磁光弹在所有敌人间随机弹射</v>
      </c>
      <c r="BQ1783" s="11" t="str">
        <f ca="1" t="shared" si="555"/>
        <v>3级：造成的伤害提升至&lt;q=attr_atk&gt;&lt;c=A6EC41&gt;400%&lt;/c&gt;</v>
      </c>
      <c r="BR1783" s="1">
        <f t="shared" si="551"/>
        <v>2</v>
      </c>
      <c r="BS1783" s="1">
        <f t="shared" si="552"/>
        <v>203</v>
      </c>
      <c r="BT1783" s="1">
        <f>COUNTIF($BS$10:BS1783,601)</f>
        <v>37</v>
      </c>
      <c r="BU1783" s="1">
        <f t="shared" si="553"/>
        <v>1</v>
      </c>
    </row>
    <row r="1784" spans="2:73">
      <c r="B1784" s="1" t="str">
        <f t="shared" si="549"/>
        <v>SkillDescBrief4101802</v>
      </c>
      <c r="C1784" s="1" t="str">
        <f t="shared" si="550"/>
        <v>SkillDescDetail410180204</v>
      </c>
      <c r="D1784" s="3">
        <v>410180204</v>
      </c>
      <c r="E1784" s="3">
        <v>4101802</v>
      </c>
      <c r="F1784" s="3">
        <v>4</v>
      </c>
      <c r="G1784" s="3" t="s">
        <v>332</v>
      </c>
      <c r="H1784" s="3">
        <f ca="1">ROUND(_xlfn.XLOOKUP($F1784,$D$1:$D$5,$E$1:$E$5)*OFFSET(H1784,5-$F1784,0)/0.05,0)*0.05</f>
        <v>4.5</v>
      </c>
      <c r="I1784" s="3" t="s">
        <v>333</v>
      </c>
      <c r="J1784" s="3"/>
      <c r="K1784" s="3" t="s">
        <v>334</v>
      </c>
      <c r="L1784" s="3"/>
      <c r="M1784" s="3"/>
      <c r="N1784" s="3"/>
      <c r="O1784" s="3"/>
      <c r="P1784" s="3"/>
      <c r="Q1784" s="3" t="s">
        <v>335</v>
      </c>
      <c r="R1784" s="3"/>
      <c r="S1784" s="3" t="str">
        <f ca="1">IF(H1784="","",$B$2&amp;G1784&amp;$B$2&amp;$B$1&amp;H1784)</f>
        <v>"AtkPower":4.5</v>
      </c>
      <c r="T1784" s="3" t="str">
        <f>IF(J1784="","",$B$2&amp;I1784&amp;$B$2&amp;$B$1&amp;J1784)</f>
        <v/>
      </c>
      <c r="U1784" s="3" t="str">
        <f>IF(L1784="","",$B$2&amp;K1784&amp;$B$2&amp;$B$1&amp;L1784)</f>
        <v/>
      </c>
      <c r="V1784" s="3" t="str">
        <f>IF(N1784="","",$B$2&amp;M1784&amp;$B$2&amp;$B$1&amp;N1784)</f>
        <v/>
      </c>
      <c r="W1784" s="3" t="str">
        <f>IF(P1784="","",$B$2&amp;O1784&amp;$B$2&amp;$B$1&amp;P1784)</f>
        <v/>
      </c>
      <c r="X1784" s="3" t="str">
        <f>IF(R1784="","",$B$2&amp;Q1784&amp;$B$2&amp;$B$1&amp;R1784)</f>
        <v/>
      </c>
      <c r="Y1784" s="3" t="str">
        <f ca="1" t="shared" si="545"/>
        <v>{"AtkPower":4.5}</v>
      </c>
      <c r="Z1784" s="11" t="s">
        <v>818</v>
      </c>
      <c r="AA1784" s="11" t="str">
        <f ca="1" t="shared" si="556"/>
        <v>4级：造成的伤害提升至&lt;q=attr_atk&gt;&lt;c=A6EC41&gt;450%&lt;/c&gt;</v>
      </c>
      <c r="AB1784" s="11"/>
      <c r="AC1784" s="11"/>
      <c r="AD1784" s="11">
        <v>4</v>
      </c>
      <c r="AE1784" s="11"/>
      <c r="AF1784" s="11" t="s">
        <v>345</v>
      </c>
      <c r="AG1784" s="11"/>
      <c r="AH1784" s="11"/>
      <c r="AI1784" s="11"/>
      <c r="AJ1784" s="11" t="s">
        <v>446</v>
      </c>
      <c r="AK1784" s="11" t="str">
        <f t="shared" si="559"/>
        <v>&lt;q=attr_atk&gt;&lt;c=A6EC41&gt;</v>
      </c>
      <c r="AL1784" s="11" t="str">
        <f ca="1" t="shared" si="560"/>
        <v>450%</v>
      </c>
      <c r="AM1784" s="11" t="s">
        <v>298</v>
      </c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 t="str">
        <f t="shared" si="554"/>
        <v>发射电磁光弹在所有敌人间随机弹射</v>
      </c>
      <c r="BQ1784" s="11" t="str">
        <f ca="1" t="shared" si="555"/>
        <v>4级：造成的伤害提升至&lt;q=attr_atk&gt;&lt;c=A6EC41&gt;450%&lt;/c&gt;</v>
      </c>
      <c r="BR1784" s="1">
        <f t="shared" si="551"/>
        <v>2</v>
      </c>
      <c r="BS1784" s="1">
        <f t="shared" si="552"/>
        <v>204</v>
      </c>
      <c r="BT1784" s="1">
        <f>COUNTIF($BS$10:BS1784,601)</f>
        <v>37</v>
      </c>
      <c r="BU1784" s="1">
        <f t="shared" si="553"/>
        <v>1</v>
      </c>
    </row>
    <row r="1785" spans="2:73">
      <c r="B1785" s="1" t="str">
        <f t="shared" si="549"/>
        <v>SkillDescBrief4101802</v>
      </c>
      <c r="C1785" s="1" t="str">
        <f t="shared" si="550"/>
        <v>SkillDescDetail410180205</v>
      </c>
      <c r="D1785" s="3">
        <v>410180205</v>
      </c>
      <c r="E1785" s="3">
        <v>4101802</v>
      </c>
      <c r="F1785" s="3">
        <v>5</v>
      </c>
      <c r="G1785" s="3" t="s">
        <v>332</v>
      </c>
      <c r="H1785" s="3">
        <v>5</v>
      </c>
      <c r="I1785" s="3" t="s">
        <v>333</v>
      </c>
      <c r="J1785" s="3"/>
      <c r="K1785" s="3" t="s">
        <v>334</v>
      </c>
      <c r="L1785" s="3"/>
      <c r="M1785" s="3"/>
      <c r="N1785" s="3"/>
      <c r="O1785" s="3"/>
      <c r="P1785" s="3"/>
      <c r="Q1785" s="3" t="s">
        <v>335</v>
      </c>
      <c r="R1785" s="3"/>
      <c r="S1785" s="3" t="str">
        <f>IF(H1785="","",$B$2&amp;G1785&amp;$B$2&amp;$B$1&amp;H1785)</f>
        <v>"AtkPower":5</v>
      </c>
      <c r="T1785" s="3" t="str">
        <f>IF(J1785="","",$B$2&amp;I1785&amp;$B$2&amp;$B$1&amp;J1785)</f>
        <v/>
      </c>
      <c r="U1785" s="3" t="str">
        <f>IF(L1785="","",$B$2&amp;K1785&amp;$B$2&amp;$B$1&amp;L1785)</f>
        <v/>
      </c>
      <c r="V1785" s="3" t="str">
        <f>IF(N1785="","",$B$2&amp;M1785&amp;$B$2&amp;$B$1&amp;N1785)</f>
        <v/>
      </c>
      <c r="W1785" s="3" t="str">
        <f>IF(P1785="","",$B$2&amp;O1785&amp;$B$2&amp;$B$1&amp;P1785)</f>
        <v/>
      </c>
      <c r="X1785" s="3" t="str">
        <f>IF(R1785="","",$B$2&amp;Q1785&amp;$B$2&amp;$B$1&amp;R1785)</f>
        <v/>
      </c>
      <c r="Y1785" s="3" t="str">
        <f t="shared" si="545"/>
        <v>{"AtkPower":5}</v>
      </c>
      <c r="Z1785" s="11" t="s">
        <v>818</v>
      </c>
      <c r="AA1785" s="11" t="str">
        <f t="shared" si="556"/>
        <v>5级：造成的伤害提升至&lt;q=attr_atk&gt;&lt;c=A6EC41&gt;500%&lt;/c&gt;</v>
      </c>
      <c r="AB1785" s="11"/>
      <c r="AC1785" s="11"/>
      <c r="AD1785" s="11">
        <v>5</v>
      </c>
      <c r="AE1785" s="11"/>
      <c r="AF1785" s="11" t="s">
        <v>345</v>
      </c>
      <c r="AG1785" s="11"/>
      <c r="AH1785" s="11"/>
      <c r="AI1785" s="11"/>
      <c r="AJ1785" s="11" t="s">
        <v>446</v>
      </c>
      <c r="AK1785" s="11" t="str">
        <f t="shared" si="559"/>
        <v>&lt;q=attr_atk&gt;&lt;c=A6EC41&gt;</v>
      </c>
      <c r="AL1785" s="11" t="str">
        <f t="shared" si="560"/>
        <v>500%</v>
      </c>
      <c r="AM1785" s="11" t="s">
        <v>298</v>
      </c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 t="str">
        <f t="shared" si="554"/>
        <v>发射电磁光弹在所有敌人间随机弹射</v>
      </c>
      <c r="BQ1785" s="11" t="str">
        <f t="shared" si="555"/>
        <v>5级：造成的伤害提升至&lt;q=attr_atk&gt;&lt;c=A6EC41&gt;500%&lt;/c&gt;</v>
      </c>
      <c r="BR1785" s="1">
        <f t="shared" si="551"/>
        <v>2</v>
      </c>
      <c r="BS1785" s="1">
        <f t="shared" si="552"/>
        <v>205</v>
      </c>
      <c r="BT1785" s="1">
        <f>COUNTIF($BS$10:BS1785,601)</f>
        <v>37</v>
      </c>
      <c r="BU1785" s="1">
        <f t="shared" si="553"/>
        <v>1</v>
      </c>
    </row>
    <row r="1786" spans="2:73">
      <c r="B1786" s="1" t="str">
        <f t="shared" si="549"/>
        <v>SkillDescBrief// 经营被动</v>
      </c>
      <c r="C1786" s="1" t="str">
        <f t="shared" si="550"/>
        <v>SkillDescDetail// 经营被动</v>
      </c>
      <c r="D1786" s="7" t="s">
        <v>71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 t="str">
        <f t="shared" si="545"/>
        <v/>
      </c>
      <c r="Z1786" s="10" t="s">
        <v>336</v>
      </c>
      <c r="AA1786" s="10" t="str">
        <f t="shared" si="556"/>
        <v/>
      </c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  <c r="BI1786" s="10"/>
      <c r="BJ1786" s="10"/>
      <c r="BK1786" s="10"/>
      <c r="BL1786" s="10"/>
      <c r="BM1786" s="10"/>
      <c r="BN1786" s="10"/>
      <c r="BO1786" s="10"/>
      <c r="BP1786" s="10" t="str">
        <f t="shared" si="554"/>
        <v/>
      </c>
      <c r="BQ1786" s="10" t="str">
        <f t="shared" si="555"/>
        <v/>
      </c>
      <c r="BR1786" s="1">
        <f t="shared" si="551"/>
        <v>0</v>
      </c>
      <c r="BS1786" s="1">
        <f t="shared" si="552"/>
        <v>0</v>
      </c>
      <c r="BT1786" s="1">
        <f>COUNTIF($BS$10:BS1786,601)</f>
        <v>37</v>
      </c>
      <c r="BU1786" s="1">
        <f t="shared" si="553"/>
        <v>1</v>
      </c>
    </row>
    <row r="1787" spans="2:73">
      <c r="B1787" s="1" t="str">
        <f t="shared" si="549"/>
        <v>SkillDescBrief4101803</v>
      </c>
      <c r="C1787" s="1" t="str">
        <f t="shared" si="550"/>
        <v>SkillDescDetail410180301</v>
      </c>
      <c r="D1787" s="3">
        <v>410180301</v>
      </c>
      <c r="E1787" s="3">
        <v>4101803</v>
      </c>
      <c r="F1787" s="3">
        <v>1</v>
      </c>
      <c r="G1787" s="3" t="s">
        <v>332</v>
      </c>
      <c r="H1787" s="3"/>
      <c r="I1787" s="3" t="s">
        <v>333</v>
      </c>
      <c r="J1787" s="3"/>
      <c r="K1787" s="3" t="s">
        <v>334</v>
      </c>
      <c r="L1787" s="3"/>
      <c r="M1787" s="3"/>
      <c r="N1787" s="3"/>
      <c r="O1787" s="3"/>
      <c r="P1787" s="3"/>
      <c r="Q1787" s="3" t="s">
        <v>335</v>
      </c>
      <c r="R1787" s="3"/>
      <c r="S1787" s="3" t="str">
        <f>IF(H1787="","",$B$2&amp;G1787&amp;$B$2&amp;$B$1&amp;H1787)</f>
        <v/>
      </c>
      <c r="T1787" s="3" t="str">
        <f>IF(J1787="","",$B$2&amp;I1787&amp;$B$2&amp;$B$1&amp;J1787)</f>
        <v/>
      </c>
      <c r="U1787" s="3" t="str">
        <f>IF(L1787="","",$B$2&amp;K1787&amp;$B$2&amp;$B$1&amp;L1787)</f>
        <v/>
      </c>
      <c r="V1787" s="3" t="str">
        <f>IF(N1787="","",$B$2&amp;M1787&amp;$B$2&amp;$B$1&amp;N1787)</f>
        <v/>
      </c>
      <c r="W1787" s="3" t="str">
        <f>IF(P1787="","",$B$2&amp;O1787&amp;$B$2&amp;$B$1&amp;P1787)</f>
        <v/>
      </c>
      <c r="X1787" s="3" t="str">
        <f>IF(R1787="","",$B$2&amp;Q1787&amp;$B$2&amp;$B$1&amp;R1787)</f>
        <v/>
      </c>
      <c r="Y1787" s="3" t="str">
        <f t="shared" si="545"/>
        <v>{}</v>
      </c>
      <c r="Z1787" s="11" t="s">
        <v>358</v>
      </c>
      <c r="AA1787" s="11" t="str">
        <f t="shared" si="556"/>
        <v>放置在产业中时，产业收入提高&lt;c=A6EC41&gt;2&lt;/c&gt;倍，产业升级消耗减少&lt;c=A6EC41&gt;2&lt;/c&gt;倍</v>
      </c>
      <c r="AB1787" s="11"/>
      <c r="AC1787" s="11"/>
      <c r="AD1787" s="11"/>
      <c r="AE1787" s="11"/>
      <c r="AF1787" s="11"/>
      <c r="AG1787" s="11"/>
      <c r="AH1787" s="11"/>
      <c r="AI1787" s="11"/>
      <c r="AJ1787" s="11" t="s">
        <v>359</v>
      </c>
      <c r="AK1787" s="11" t="str">
        <f t="shared" ref="AK1787:AK1791" si="561">$B$6</f>
        <v>&lt;c=A6EC41&gt;</v>
      </c>
      <c r="AL1787" s="11">
        <v>2</v>
      </c>
      <c r="AM1787" s="11" t="s">
        <v>298</v>
      </c>
      <c r="AN1787" s="11" t="s">
        <v>360</v>
      </c>
      <c r="AO1787" s="11" t="s">
        <v>304</v>
      </c>
      <c r="AP1787" s="11">
        <v>2</v>
      </c>
      <c r="AQ1787" s="11" t="s">
        <v>298</v>
      </c>
      <c r="AR1787" s="11" t="s">
        <v>361</v>
      </c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 t="str">
        <f t="shared" si="554"/>
        <v>使产业收入提高，升级消耗减少</v>
      </c>
      <c r="BQ1787" s="11" t="str">
        <f t="shared" si="555"/>
        <v>放置在产业中时，产业收入提高&lt;c=A6EC41&gt;2&lt;/c&gt;倍，产业升级消耗减少&lt;c=A6EC41&gt;2&lt;/c&gt;倍</v>
      </c>
      <c r="BR1787" s="1">
        <f t="shared" si="551"/>
        <v>3</v>
      </c>
      <c r="BS1787" s="1">
        <f t="shared" si="552"/>
        <v>301</v>
      </c>
      <c r="BT1787" s="1">
        <f>COUNTIF($BS$10:BS1787,601)</f>
        <v>37</v>
      </c>
      <c r="BU1787" s="1">
        <f t="shared" si="553"/>
        <v>1</v>
      </c>
    </row>
    <row r="1788" spans="2:73">
      <c r="B1788" s="1" t="str">
        <f t="shared" si="549"/>
        <v>SkillDescBrief4101803</v>
      </c>
      <c r="C1788" s="1" t="str">
        <f t="shared" si="550"/>
        <v>SkillDescDetail410180302</v>
      </c>
      <c r="D1788" s="3">
        <v>410180302</v>
      </c>
      <c r="E1788" s="3">
        <v>4101803</v>
      </c>
      <c r="F1788" s="3">
        <v>2</v>
      </c>
      <c r="G1788" s="3" t="s">
        <v>332</v>
      </c>
      <c r="H1788" s="3"/>
      <c r="I1788" s="3" t="s">
        <v>333</v>
      </c>
      <c r="J1788" s="3"/>
      <c r="K1788" s="3" t="s">
        <v>334</v>
      </c>
      <c r="L1788" s="3"/>
      <c r="M1788" s="3"/>
      <c r="N1788" s="3"/>
      <c r="O1788" s="3"/>
      <c r="P1788" s="3"/>
      <c r="Q1788" s="3" t="s">
        <v>335</v>
      </c>
      <c r="R1788" s="3"/>
      <c r="S1788" s="3" t="str">
        <f>IF(H1788="","",$B$2&amp;G1788&amp;$B$2&amp;$B$1&amp;H1788)</f>
        <v/>
      </c>
      <c r="T1788" s="3" t="str">
        <f>IF(J1788="","",$B$2&amp;I1788&amp;$B$2&amp;$B$1&amp;J1788)</f>
        <v/>
      </c>
      <c r="U1788" s="3" t="str">
        <f>IF(L1788="","",$B$2&amp;K1788&amp;$B$2&amp;$B$1&amp;L1788)</f>
        <v/>
      </c>
      <c r="V1788" s="3" t="str">
        <f>IF(N1788="","",$B$2&amp;M1788&amp;$B$2&amp;$B$1&amp;N1788)</f>
        <v/>
      </c>
      <c r="W1788" s="3" t="str">
        <f>IF(P1788="","",$B$2&amp;O1788&amp;$B$2&amp;$B$1&amp;P1788)</f>
        <v/>
      </c>
      <c r="X1788" s="3" t="str">
        <f>IF(R1788="","",$B$2&amp;Q1788&amp;$B$2&amp;$B$1&amp;R1788)</f>
        <v/>
      </c>
      <c r="Y1788" s="3" t="str">
        <f t="shared" si="545"/>
        <v>{}</v>
      </c>
      <c r="Z1788" s="11" t="s">
        <v>358</v>
      </c>
      <c r="AA1788" s="11" t="str">
        <f t="shared" si="556"/>
        <v>2级：放置在产业中时，产业收入提高&lt;c=A6EC41&gt;8&lt;/c&gt;倍，产业升级消耗减少&lt;c=A6EC41&gt;8&lt;/c&gt;倍</v>
      </c>
      <c r="AB1788" s="11"/>
      <c r="AC1788" s="11"/>
      <c r="AD1788" s="11">
        <v>2</v>
      </c>
      <c r="AE1788" s="11"/>
      <c r="AF1788" s="11" t="s">
        <v>345</v>
      </c>
      <c r="AG1788" s="11"/>
      <c r="AH1788" s="11"/>
      <c r="AI1788" s="11"/>
      <c r="AJ1788" s="11" t="s">
        <v>359</v>
      </c>
      <c r="AK1788" s="11" t="str">
        <f t="shared" si="561"/>
        <v>&lt;c=A6EC41&gt;</v>
      </c>
      <c r="AL1788" s="11">
        <f>AL1787*4</f>
        <v>8</v>
      </c>
      <c r="AM1788" s="11" t="s">
        <v>298</v>
      </c>
      <c r="AN1788" s="11" t="s">
        <v>360</v>
      </c>
      <c r="AO1788" s="11" t="s">
        <v>304</v>
      </c>
      <c r="AP1788" s="11">
        <f>AP1787*4</f>
        <v>8</v>
      </c>
      <c r="AQ1788" s="11" t="s">
        <v>298</v>
      </c>
      <c r="AR1788" s="11" t="s">
        <v>361</v>
      </c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 t="str">
        <f t="shared" si="554"/>
        <v>使产业收入提高，升级消耗减少</v>
      </c>
      <c r="BQ1788" s="11" t="str">
        <f t="shared" si="555"/>
        <v>2级：放置在产业中时，产业收入提高&lt;c=A6EC41&gt;8&lt;/c&gt;倍，产业升级消耗减少&lt;c=A6EC41&gt;8&lt;/c&gt;倍</v>
      </c>
      <c r="BR1788" s="1">
        <f t="shared" si="551"/>
        <v>3</v>
      </c>
      <c r="BS1788" s="1">
        <f t="shared" si="552"/>
        <v>302</v>
      </c>
      <c r="BT1788" s="1">
        <f>COUNTIF($BS$10:BS1788,601)</f>
        <v>37</v>
      </c>
      <c r="BU1788" s="1">
        <f t="shared" si="553"/>
        <v>1</v>
      </c>
    </row>
    <row r="1789" spans="2:73">
      <c r="B1789" s="1" t="str">
        <f t="shared" si="549"/>
        <v>SkillDescBrief4101803</v>
      </c>
      <c r="C1789" s="1" t="str">
        <f t="shared" si="550"/>
        <v>SkillDescDetail410180303</v>
      </c>
      <c r="D1789" s="3">
        <v>410180303</v>
      </c>
      <c r="E1789" s="3">
        <v>4101803</v>
      </c>
      <c r="F1789" s="3">
        <v>3</v>
      </c>
      <c r="G1789" s="3" t="s">
        <v>332</v>
      </c>
      <c r="H1789" s="3"/>
      <c r="I1789" s="3" t="s">
        <v>333</v>
      </c>
      <c r="J1789" s="3"/>
      <c r="K1789" s="3" t="s">
        <v>334</v>
      </c>
      <c r="L1789" s="3"/>
      <c r="M1789" s="3"/>
      <c r="N1789" s="3"/>
      <c r="O1789" s="3"/>
      <c r="P1789" s="3"/>
      <c r="Q1789" s="3" t="s">
        <v>335</v>
      </c>
      <c r="R1789" s="3"/>
      <c r="S1789" s="3" t="str">
        <f>IF(H1789="","",$B$2&amp;G1789&amp;$B$2&amp;$B$1&amp;H1789)</f>
        <v/>
      </c>
      <c r="T1789" s="3" t="str">
        <f>IF(J1789="","",$B$2&amp;I1789&amp;$B$2&amp;$B$1&amp;J1789)</f>
        <v/>
      </c>
      <c r="U1789" s="3" t="str">
        <f>IF(L1789="","",$B$2&amp;K1789&amp;$B$2&amp;$B$1&amp;L1789)</f>
        <v/>
      </c>
      <c r="V1789" s="3" t="str">
        <f>IF(N1789="","",$B$2&amp;M1789&amp;$B$2&amp;$B$1&amp;N1789)</f>
        <v/>
      </c>
      <c r="W1789" s="3" t="str">
        <f>IF(P1789="","",$B$2&amp;O1789&amp;$B$2&amp;$B$1&amp;P1789)</f>
        <v/>
      </c>
      <c r="X1789" s="3" t="str">
        <f>IF(R1789="","",$B$2&amp;Q1789&amp;$B$2&amp;$B$1&amp;R1789)</f>
        <v/>
      </c>
      <c r="Y1789" s="3" t="str">
        <f t="shared" si="545"/>
        <v>{}</v>
      </c>
      <c r="Z1789" s="11" t="s">
        <v>358</v>
      </c>
      <c r="AA1789" s="11" t="str">
        <f t="shared" si="556"/>
        <v>3级：放置在产业中时，产业收入提高&lt;c=A6EC41&gt;32&lt;/c&gt;倍，产业升级消耗减少&lt;c=A6EC41&gt;32&lt;/c&gt;倍</v>
      </c>
      <c r="AB1789" s="11"/>
      <c r="AC1789" s="11"/>
      <c r="AD1789" s="11">
        <v>3</v>
      </c>
      <c r="AE1789" s="11"/>
      <c r="AF1789" s="11" t="s">
        <v>345</v>
      </c>
      <c r="AG1789" s="11"/>
      <c r="AH1789" s="11"/>
      <c r="AI1789" s="11"/>
      <c r="AJ1789" s="11" t="s">
        <v>359</v>
      </c>
      <c r="AK1789" s="11" t="str">
        <f t="shared" si="561"/>
        <v>&lt;c=A6EC41&gt;</v>
      </c>
      <c r="AL1789" s="11">
        <f>AL1788*4</f>
        <v>32</v>
      </c>
      <c r="AM1789" s="11" t="s">
        <v>298</v>
      </c>
      <c r="AN1789" s="11" t="s">
        <v>360</v>
      </c>
      <c r="AO1789" s="11" t="s">
        <v>304</v>
      </c>
      <c r="AP1789" s="11">
        <f>AP1788*4</f>
        <v>32</v>
      </c>
      <c r="AQ1789" s="11" t="s">
        <v>298</v>
      </c>
      <c r="AR1789" s="11" t="s">
        <v>361</v>
      </c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 t="str">
        <f t="shared" si="554"/>
        <v>使产业收入提高，升级消耗减少</v>
      </c>
      <c r="BQ1789" s="11" t="str">
        <f t="shared" si="555"/>
        <v>3级：放置在产业中时，产业收入提高&lt;c=A6EC41&gt;32&lt;/c&gt;倍，产业升级消耗减少&lt;c=A6EC41&gt;32&lt;/c&gt;倍</v>
      </c>
      <c r="BR1789" s="1">
        <f t="shared" si="551"/>
        <v>3</v>
      </c>
      <c r="BS1789" s="1">
        <f t="shared" si="552"/>
        <v>303</v>
      </c>
      <c r="BT1789" s="1">
        <f>COUNTIF($BS$10:BS1789,601)</f>
        <v>37</v>
      </c>
      <c r="BU1789" s="1">
        <f t="shared" si="553"/>
        <v>1</v>
      </c>
    </row>
    <row r="1790" spans="2:73">
      <c r="B1790" s="1" t="str">
        <f t="shared" si="549"/>
        <v>SkillDescBrief4101803</v>
      </c>
      <c r="C1790" s="1" t="str">
        <f t="shared" si="550"/>
        <v>SkillDescDetail410180304</v>
      </c>
      <c r="D1790" s="3">
        <v>410180304</v>
      </c>
      <c r="E1790" s="3">
        <v>4101803</v>
      </c>
      <c r="F1790" s="3">
        <v>4</v>
      </c>
      <c r="G1790" s="3" t="s">
        <v>332</v>
      </c>
      <c r="H1790" s="3"/>
      <c r="I1790" s="3" t="s">
        <v>333</v>
      </c>
      <c r="J1790" s="3"/>
      <c r="K1790" s="3" t="s">
        <v>334</v>
      </c>
      <c r="L1790" s="3"/>
      <c r="M1790" s="3"/>
      <c r="N1790" s="3"/>
      <c r="O1790" s="3"/>
      <c r="P1790" s="3"/>
      <c r="Q1790" s="3" t="s">
        <v>335</v>
      </c>
      <c r="R1790" s="3"/>
      <c r="S1790" s="3" t="str">
        <f>IF(H1790="","",$B$2&amp;G1790&amp;$B$2&amp;$B$1&amp;H1790)</f>
        <v/>
      </c>
      <c r="T1790" s="3" t="str">
        <f>IF(J1790="","",$B$2&amp;I1790&amp;$B$2&amp;$B$1&amp;J1790)</f>
        <v/>
      </c>
      <c r="U1790" s="3" t="str">
        <f>IF(L1790="","",$B$2&amp;K1790&amp;$B$2&amp;$B$1&amp;L1790)</f>
        <v/>
      </c>
      <c r="V1790" s="3" t="str">
        <f>IF(N1790="","",$B$2&amp;M1790&amp;$B$2&amp;$B$1&amp;N1790)</f>
        <v/>
      </c>
      <c r="W1790" s="3" t="str">
        <f>IF(P1790="","",$B$2&amp;O1790&amp;$B$2&amp;$B$1&amp;P1790)</f>
        <v/>
      </c>
      <c r="X1790" s="3" t="str">
        <f>IF(R1790="","",$B$2&amp;Q1790&amp;$B$2&amp;$B$1&amp;R1790)</f>
        <v/>
      </c>
      <c r="Y1790" s="3" t="str">
        <f t="shared" si="545"/>
        <v>{}</v>
      </c>
      <c r="Z1790" s="11" t="s">
        <v>358</v>
      </c>
      <c r="AA1790" s="11" t="str">
        <f t="shared" si="556"/>
        <v>4级：放置在产业中时，产业收入提高&lt;c=A6EC41&gt;64&lt;/c&gt;倍，产业升级消耗减少&lt;c=A6EC41&gt;64&lt;/c&gt;倍</v>
      </c>
      <c r="AB1790" s="11"/>
      <c r="AC1790" s="11"/>
      <c r="AD1790" s="11">
        <v>4</v>
      </c>
      <c r="AE1790" s="11"/>
      <c r="AF1790" s="11" t="s">
        <v>345</v>
      </c>
      <c r="AG1790" s="11"/>
      <c r="AH1790" s="11"/>
      <c r="AI1790" s="11"/>
      <c r="AJ1790" s="11" t="s">
        <v>359</v>
      </c>
      <c r="AK1790" s="11" t="str">
        <f t="shared" si="561"/>
        <v>&lt;c=A6EC41&gt;</v>
      </c>
      <c r="AL1790" s="11">
        <v>64</v>
      </c>
      <c r="AM1790" s="11" t="s">
        <v>298</v>
      </c>
      <c r="AN1790" s="11" t="s">
        <v>360</v>
      </c>
      <c r="AO1790" s="11" t="s">
        <v>304</v>
      </c>
      <c r="AP1790" s="11">
        <v>64</v>
      </c>
      <c r="AQ1790" s="11" t="s">
        <v>298</v>
      </c>
      <c r="AR1790" s="11" t="s">
        <v>361</v>
      </c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 t="str">
        <f t="shared" si="554"/>
        <v>使产业收入提高，升级消耗减少</v>
      </c>
      <c r="BQ1790" s="11" t="str">
        <f t="shared" si="555"/>
        <v>4级：放置在产业中时，产业收入提高&lt;c=A6EC41&gt;64&lt;/c&gt;倍，产业升级消耗减少&lt;c=A6EC41&gt;64&lt;/c&gt;倍</v>
      </c>
      <c r="BR1790" s="1">
        <f t="shared" si="551"/>
        <v>3</v>
      </c>
      <c r="BS1790" s="1">
        <f t="shared" si="552"/>
        <v>304</v>
      </c>
      <c r="BT1790" s="1">
        <f>COUNTIF($BS$10:BS1790,601)</f>
        <v>37</v>
      </c>
      <c r="BU1790" s="1">
        <f t="shared" si="553"/>
        <v>1</v>
      </c>
    </row>
    <row r="1791" spans="2:73">
      <c r="B1791" s="1" t="str">
        <f t="shared" si="549"/>
        <v>SkillDescBrief4101803</v>
      </c>
      <c r="C1791" s="1" t="str">
        <f t="shared" si="550"/>
        <v>SkillDescDetail410180305</v>
      </c>
      <c r="D1791" s="3">
        <v>410180305</v>
      </c>
      <c r="E1791" s="3">
        <v>4101803</v>
      </c>
      <c r="F1791" s="3">
        <v>5</v>
      </c>
      <c r="G1791" s="3" t="s">
        <v>332</v>
      </c>
      <c r="H1791" s="3"/>
      <c r="I1791" s="3" t="s">
        <v>333</v>
      </c>
      <c r="J1791" s="3"/>
      <c r="K1791" s="3" t="s">
        <v>334</v>
      </c>
      <c r="L1791" s="3"/>
      <c r="M1791" s="3"/>
      <c r="N1791" s="3"/>
      <c r="O1791" s="3"/>
      <c r="P1791" s="3"/>
      <c r="Q1791" s="3" t="s">
        <v>335</v>
      </c>
      <c r="R1791" s="3"/>
      <c r="S1791" s="3" t="str">
        <f>IF(H1791="","",$B$2&amp;G1791&amp;$B$2&amp;$B$1&amp;H1791)</f>
        <v/>
      </c>
      <c r="T1791" s="3" t="str">
        <f>IF(J1791="","",$B$2&amp;I1791&amp;$B$2&amp;$B$1&amp;J1791)</f>
        <v/>
      </c>
      <c r="U1791" s="3" t="str">
        <f>IF(L1791="","",$B$2&amp;K1791&amp;$B$2&amp;$B$1&amp;L1791)</f>
        <v/>
      </c>
      <c r="V1791" s="3" t="str">
        <f>IF(N1791="","",$B$2&amp;M1791&amp;$B$2&amp;$B$1&amp;N1791)</f>
        <v/>
      </c>
      <c r="W1791" s="3" t="str">
        <f>IF(P1791="","",$B$2&amp;O1791&amp;$B$2&amp;$B$1&amp;P1791)</f>
        <v/>
      </c>
      <c r="X1791" s="3" t="str">
        <f>IF(R1791="","",$B$2&amp;Q1791&amp;$B$2&amp;$B$1&amp;R1791)</f>
        <v/>
      </c>
      <c r="Y1791" s="3" t="str">
        <f t="shared" si="545"/>
        <v>{}</v>
      </c>
      <c r="Z1791" s="11" t="s">
        <v>358</v>
      </c>
      <c r="AA1791" s="11" t="str">
        <f t="shared" si="556"/>
        <v>5级：放置在产业中时，产业收入提高&lt;c=A6EC41&gt;128&lt;/c&gt;倍，产业升级消耗减少&lt;c=A6EC41&gt;128&lt;/c&gt;倍</v>
      </c>
      <c r="AB1791" s="11"/>
      <c r="AC1791" s="11"/>
      <c r="AD1791" s="11">
        <v>5</v>
      </c>
      <c r="AE1791" s="11"/>
      <c r="AF1791" s="11" t="s">
        <v>345</v>
      </c>
      <c r="AG1791" s="11"/>
      <c r="AH1791" s="11"/>
      <c r="AI1791" s="11"/>
      <c r="AJ1791" s="11" t="s">
        <v>359</v>
      </c>
      <c r="AK1791" s="11" t="str">
        <f t="shared" si="561"/>
        <v>&lt;c=A6EC41&gt;</v>
      </c>
      <c r="AL1791" s="11">
        <v>128</v>
      </c>
      <c r="AM1791" s="11" t="s">
        <v>298</v>
      </c>
      <c r="AN1791" s="11" t="s">
        <v>360</v>
      </c>
      <c r="AO1791" s="11" t="s">
        <v>304</v>
      </c>
      <c r="AP1791" s="11">
        <v>128</v>
      </c>
      <c r="AQ1791" s="11" t="s">
        <v>298</v>
      </c>
      <c r="AR1791" s="11" t="s">
        <v>361</v>
      </c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 t="str">
        <f t="shared" si="554"/>
        <v>使产业收入提高，升级消耗减少</v>
      </c>
      <c r="BQ1791" s="11" t="str">
        <f t="shared" si="555"/>
        <v>5级：放置在产业中时，产业收入提高&lt;c=A6EC41&gt;128&lt;/c&gt;倍，产业升级消耗减少&lt;c=A6EC41&gt;128&lt;/c&gt;倍</v>
      </c>
      <c r="BR1791" s="1">
        <f t="shared" si="551"/>
        <v>3</v>
      </c>
      <c r="BS1791" s="1">
        <f t="shared" si="552"/>
        <v>305</v>
      </c>
      <c r="BT1791" s="1">
        <f>COUNTIF($BS$10:BS1791,601)</f>
        <v>37</v>
      </c>
      <c r="BU1791" s="1">
        <f t="shared" si="553"/>
        <v>1</v>
      </c>
    </row>
    <row r="1792" spans="2:73">
      <c r="B1792" s="1" t="str">
        <f t="shared" si="549"/>
        <v>SkillDescBrief// 战斗被动</v>
      </c>
      <c r="C1792" s="1" t="str">
        <f t="shared" si="550"/>
        <v>SkillDescDetail// 战斗被动1</v>
      </c>
      <c r="D1792" s="7" t="s">
        <v>337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 t="str">
        <f t="shared" si="545"/>
        <v/>
      </c>
      <c r="Z1792" s="10" t="s">
        <v>336</v>
      </c>
      <c r="AA1792" s="10" t="str">
        <f t="shared" si="556"/>
        <v/>
      </c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  <c r="AT1792" s="10"/>
      <c r="AU1792" s="10"/>
      <c r="AV1792" s="10"/>
      <c r="AW1792" s="10"/>
      <c r="AX1792" s="10"/>
      <c r="AY1792" s="10"/>
      <c r="AZ1792" s="10"/>
      <c r="BA1792" s="10"/>
      <c r="BB1792" s="10"/>
      <c r="BC1792" s="10"/>
      <c r="BD1792" s="10"/>
      <c r="BE1792" s="10"/>
      <c r="BF1792" s="10"/>
      <c r="BG1792" s="10"/>
      <c r="BH1792" s="10"/>
      <c r="BI1792" s="10"/>
      <c r="BJ1792" s="10"/>
      <c r="BK1792" s="10"/>
      <c r="BL1792" s="10"/>
      <c r="BM1792" s="10"/>
      <c r="BN1792" s="10"/>
      <c r="BO1792" s="10"/>
      <c r="BP1792" s="10" t="str">
        <f t="shared" si="554"/>
        <v/>
      </c>
      <c r="BQ1792" s="10" t="str">
        <f t="shared" si="555"/>
        <v/>
      </c>
      <c r="BR1792" s="1">
        <f t="shared" si="551"/>
        <v>0</v>
      </c>
      <c r="BS1792" s="1">
        <f t="shared" si="552"/>
        <v>0</v>
      </c>
      <c r="BT1792" s="1">
        <f>COUNTIF($BS$10:BS1792,601)</f>
        <v>37</v>
      </c>
      <c r="BU1792" s="1">
        <f t="shared" si="553"/>
        <v>1</v>
      </c>
    </row>
    <row r="1793" spans="2:73">
      <c r="B1793" s="1" t="str">
        <f t="shared" si="549"/>
        <v>SkillDescBrief4101804</v>
      </c>
      <c r="C1793" s="1" t="str">
        <f t="shared" si="550"/>
        <v>SkillDescDetail410180401</v>
      </c>
      <c r="D1793" s="3">
        <v>410180401</v>
      </c>
      <c r="E1793" s="3">
        <v>4101804</v>
      </c>
      <c r="F1793" s="3">
        <v>1</v>
      </c>
      <c r="G1793" s="3" t="s">
        <v>332</v>
      </c>
      <c r="H1793" s="3">
        <f ca="1">ROUND(_xlfn.XLOOKUP($F1793,$D$1:$D$5,$E$1:$E$5)*OFFSET(H1793,5-$F1793,0)/0.05,0)*0.05</f>
        <v>4.2</v>
      </c>
      <c r="I1793" s="3" t="s">
        <v>333</v>
      </c>
      <c r="J1793" s="3"/>
      <c r="K1793" s="3" t="s">
        <v>334</v>
      </c>
      <c r="L1793" s="3"/>
      <c r="M1793" s="3"/>
      <c r="N1793" s="3"/>
      <c r="O1793" s="3"/>
      <c r="P1793" s="3"/>
      <c r="Q1793" s="3" t="s">
        <v>335</v>
      </c>
      <c r="R1793" s="3"/>
      <c r="S1793" s="3" t="str">
        <f ca="1">IF(H1793="","",$B$2&amp;G1793&amp;$B$2&amp;$B$1&amp;H1793)</f>
        <v>"AtkPower":4.2</v>
      </c>
      <c r="T1793" s="3" t="str">
        <f>IF(J1793="","",$B$2&amp;I1793&amp;$B$2&amp;$B$1&amp;J1793)</f>
        <v/>
      </c>
      <c r="U1793" s="3" t="str">
        <f>IF(L1793="","",$B$2&amp;K1793&amp;$B$2&amp;$B$1&amp;L1793)</f>
        <v/>
      </c>
      <c r="V1793" s="3" t="str">
        <f>IF(N1793="","",$B$2&amp;M1793&amp;$B$2&amp;$B$1&amp;N1793)</f>
        <v/>
      </c>
      <c r="W1793" s="3" t="str">
        <f>IF(P1793="","",$B$2&amp;O1793&amp;$B$2&amp;$B$1&amp;P1793)</f>
        <v/>
      </c>
      <c r="X1793" s="3" t="str">
        <f>IF(R1793="","",$B$2&amp;Q1793&amp;$B$2&amp;$B$1&amp;R1793)</f>
        <v/>
      </c>
      <c r="Y1793" s="3" t="str">
        <f ca="1" t="shared" si="545"/>
        <v>{"AtkPower":4.2}</v>
      </c>
      <c r="Z1793" s="11" t="s">
        <v>820</v>
      </c>
      <c r="AA1793" s="11" t="str">
        <f ca="1" t="shared" si="556"/>
        <v>每隔&lt;c=A6EC41&gt;6&lt;/c&gt;秒，下次射击附带电磁效果，造成的伤害提升至&lt;q=attr_atk&gt;&lt;c=A6EC41&gt;420%&lt;/c&gt;</v>
      </c>
      <c r="AB1793" s="11"/>
      <c r="AC1793" s="11"/>
      <c r="AD1793" s="11"/>
      <c r="AE1793" s="11"/>
      <c r="AF1793" s="11"/>
      <c r="AG1793" s="11"/>
      <c r="AH1793" s="11"/>
      <c r="AI1793" s="11"/>
      <c r="AJ1793" s="11" t="s">
        <v>451</v>
      </c>
      <c r="AK1793" s="11" t="str">
        <f>$B$6</f>
        <v>&lt;c=A6EC41&gt;</v>
      </c>
      <c r="AL1793" s="12">
        <v>6</v>
      </c>
      <c r="AM1793" s="11" t="s">
        <v>298</v>
      </c>
      <c r="AN1793" s="11" t="s">
        <v>821</v>
      </c>
      <c r="AO1793" s="11" t="str">
        <f>$B$8&amp;$B$6</f>
        <v>&lt;q=attr_atk&gt;&lt;c=A6EC41&gt;</v>
      </c>
      <c r="AP1793" s="11" t="str">
        <f ca="1">ROUND($H1793*100,2)&amp;"%"</f>
        <v>420%</v>
      </c>
      <c r="AQ1793" s="11" t="s">
        <v>298</v>
      </c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 t="str">
        <f t="shared" si="554"/>
        <v>周期性发射电磁子弹</v>
      </c>
      <c r="BQ1793" s="11" t="str">
        <f ca="1" t="shared" si="555"/>
        <v>每隔&lt;c=A6EC41&gt;6&lt;/c&gt;秒，下次射击附带电磁效果，造成的伤害提升至&lt;q=attr_atk&gt;&lt;c=A6EC41&gt;420%&lt;/c&gt;</v>
      </c>
      <c r="BR1793" s="1">
        <f t="shared" si="551"/>
        <v>4</v>
      </c>
      <c r="BS1793" s="1">
        <f t="shared" si="552"/>
        <v>401</v>
      </c>
      <c r="BT1793" s="1">
        <f>COUNTIF($BS$10:BS1793,601)</f>
        <v>37</v>
      </c>
      <c r="BU1793" s="1">
        <f t="shared" si="553"/>
        <v>1</v>
      </c>
    </row>
    <row r="1794" spans="2:73">
      <c r="B1794" s="1" t="str">
        <f t="shared" si="549"/>
        <v>SkillDescBrief4101804</v>
      </c>
      <c r="C1794" s="1" t="str">
        <f t="shared" si="550"/>
        <v>SkillDescDetail410180402</v>
      </c>
      <c r="D1794" s="3">
        <v>410180402</v>
      </c>
      <c r="E1794" s="3">
        <v>4101804</v>
      </c>
      <c r="F1794" s="3">
        <v>2</v>
      </c>
      <c r="G1794" s="3" t="s">
        <v>332</v>
      </c>
      <c r="H1794" s="3">
        <f ca="1">ROUND(_xlfn.XLOOKUP($F1794,$D$1:$D$5,$E$1:$E$5)*OFFSET(H1794,5-$F1794,0)/0.05,0)*0.05</f>
        <v>4.5</v>
      </c>
      <c r="I1794" s="3" t="s">
        <v>333</v>
      </c>
      <c r="J1794" s="3"/>
      <c r="K1794" s="3" t="s">
        <v>334</v>
      </c>
      <c r="L1794" s="3"/>
      <c r="M1794" s="3"/>
      <c r="N1794" s="3"/>
      <c r="O1794" s="3"/>
      <c r="P1794" s="3"/>
      <c r="Q1794" s="3" t="s">
        <v>335</v>
      </c>
      <c r="R1794" s="3"/>
      <c r="S1794" s="3" t="str">
        <f ca="1">IF(H1794="","",$B$2&amp;G1794&amp;$B$2&amp;$B$1&amp;H1794)</f>
        <v>"AtkPower":4.5</v>
      </c>
      <c r="T1794" s="3" t="str">
        <f>IF(J1794="","",$B$2&amp;I1794&amp;$B$2&amp;$B$1&amp;J1794)</f>
        <v/>
      </c>
      <c r="U1794" s="3" t="str">
        <f>IF(L1794="","",$B$2&amp;K1794&amp;$B$2&amp;$B$1&amp;L1794)</f>
        <v/>
      </c>
      <c r="V1794" s="3" t="str">
        <f>IF(N1794="","",$B$2&amp;M1794&amp;$B$2&amp;$B$1&amp;N1794)</f>
        <v/>
      </c>
      <c r="W1794" s="3" t="str">
        <f>IF(P1794="","",$B$2&amp;O1794&amp;$B$2&amp;$B$1&amp;P1794)</f>
        <v/>
      </c>
      <c r="X1794" s="3" t="str">
        <f>IF(R1794="","",$B$2&amp;Q1794&amp;$B$2&amp;$B$1&amp;R1794)</f>
        <v/>
      </c>
      <c r="Y1794" s="3" t="str">
        <f ca="1" t="shared" si="545"/>
        <v>{"AtkPower":4.5}</v>
      </c>
      <c r="Z1794" s="11" t="s">
        <v>820</v>
      </c>
      <c r="AA1794" s="11" t="str">
        <f ca="1" t="shared" si="556"/>
        <v>2级：造成的伤害提升至&lt;q=attr_atk&gt;&lt;c=A6EC41&gt;450%&lt;/c&gt;</v>
      </c>
      <c r="AB1794" s="11"/>
      <c r="AC1794" s="11"/>
      <c r="AD1794" s="11">
        <v>2</v>
      </c>
      <c r="AE1794" s="11"/>
      <c r="AF1794" s="11" t="s">
        <v>345</v>
      </c>
      <c r="AG1794" s="11"/>
      <c r="AH1794" s="11"/>
      <c r="AI1794" s="11"/>
      <c r="AJ1794" s="11" t="s">
        <v>446</v>
      </c>
      <c r="AK1794" s="11" t="str">
        <f t="shared" ref="AK1794:AK1797" si="562">$B$8&amp;$B$6</f>
        <v>&lt;q=attr_atk&gt;&lt;c=A6EC41&gt;</v>
      </c>
      <c r="AL1794" s="11" t="str">
        <f ca="1" t="shared" ref="AL1794:AL1797" si="563">ROUND($H1794*100,2)&amp;"%"</f>
        <v>450%</v>
      </c>
      <c r="AM1794" s="11" t="s">
        <v>298</v>
      </c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 t="str">
        <f t="shared" si="554"/>
        <v>周期性发射电磁子弹</v>
      </c>
      <c r="BQ1794" s="11" t="str">
        <f ca="1" t="shared" si="555"/>
        <v>2级：造成的伤害提升至&lt;q=attr_atk&gt;&lt;c=A6EC41&gt;450%&lt;/c&gt;</v>
      </c>
      <c r="BR1794" s="1">
        <f t="shared" si="551"/>
        <v>4</v>
      </c>
      <c r="BS1794" s="1">
        <f t="shared" si="552"/>
        <v>402</v>
      </c>
      <c r="BT1794" s="1">
        <f>COUNTIF($BS$10:BS1794,601)</f>
        <v>37</v>
      </c>
      <c r="BU1794" s="1">
        <f t="shared" si="553"/>
        <v>1</v>
      </c>
    </row>
    <row r="1795" spans="2:73">
      <c r="B1795" s="1" t="str">
        <f t="shared" si="549"/>
        <v>SkillDescBrief4101804</v>
      </c>
      <c r="C1795" s="1" t="str">
        <f t="shared" si="550"/>
        <v>SkillDescDetail410180403</v>
      </c>
      <c r="D1795" s="3">
        <v>410180403</v>
      </c>
      <c r="E1795" s="3">
        <v>4101804</v>
      </c>
      <c r="F1795" s="3">
        <v>3</v>
      </c>
      <c r="G1795" s="3" t="s">
        <v>332</v>
      </c>
      <c r="H1795" s="3">
        <f ca="1">ROUND(_xlfn.XLOOKUP($F1795,$D$1:$D$5,$E$1:$E$5)*OFFSET(H1795,5-$F1795,0)/0.05,0)*0.05</f>
        <v>4.8</v>
      </c>
      <c r="I1795" s="3" t="s">
        <v>333</v>
      </c>
      <c r="J1795" s="3"/>
      <c r="K1795" s="3" t="s">
        <v>334</v>
      </c>
      <c r="L1795" s="3"/>
      <c r="M1795" s="3"/>
      <c r="N1795" s="3"/>
      <c r="O1795" s="3"/>
      <c r="P1795" s="3"/>
      <c r="Q1795" s="3" t="s">
        <v>335</v>
      </c>
      <c r="R1795" s="3"/>
      <c r="S1795" s="3" t="str">
        <f ca="1">IF(H1795="","",$B$2&amp;G1795&amp;$B$2&amp;$B$1&amp;H1795)</f>
        <v>"AtkPower":4.8</v>
      </c>
      <c r="T1795" s="3" t="str">
        <f>IF(J1795="","",$B$2&amp;I1795&amp;$B$2&amp;$B$1&amp;J1795)</f>
        <v/>
      </c>
      <c r="U1795" s="3" t="str">
        <f>IF(L1795="","",$B$2&amp;K1795&amp;$B$2&amp;$B$1&amp;L1795)</f>
        <v/>
      </c>
      <c r="V1795" s="3" t="str">
        <f>IF(N1795="","",$B$2&amp;M1795&amp;$B$2&amp;$B$1&amp;N1795)</f>
        <v/>
      </c>
      <c r="W1795" s="3" t="str">
        <f>IF(P1795="","",$B$2&amp;O1795&amp;$B$2&amp;$B$1&amp;P1795)</f>
        <v/>
      </c>
      <c r="X1795" s="3" t="str">
        <f>IF(R1795="","",$B$2&amp;Q1795&amp;$B$2&amp;$B$1&amp;R1795)</f>
        <v/>
      </c>
      <c r="Y1795" s="3" t="str">
        <f ca="1" t="shared" si="545"/>
        <v>{"AtkPower":4.8}</v>
      </c>
      <c r="Z1795" s="11" t="s">
        <v>820</v>
      </c>
      <c r="AA1795" s="11" t="str">
        <f ca="1" t="shared" si="556"/>
        <v>3级：造成的伤害提升至&lt;q=attr_atk&gt;&lt;c=A6EC41&gt;480%&lt;/c&gt;</v>
      </c>
      <c r="AB1795" s="11"/>
      <c r="AC1795" s="11"/>
      <c r="AD1795" s="11">
        <v>3</v>
      </c>
      <c r="AE1795" s="11"/>
      <c r="AF1795" s="11" t="s">
        <v>345</v>
      </c>
      <c r="AG1795" s="11"/>
      <c r="AH1795" s="11"/>
      <c r="AI1795" s="11"/>
      <c r="AJ1795" s="11" t="s">
        <v>446</v>
      </c>
      <c r="AK1795" s="11" t="str">
        <f t="shared" si="562"/>
        <v>&lt;q=attr_atk&gt;&lt;c=A6EC41&gt;</v>
      </c>
      <c r="AL1795" s="11" t="str">
        <f ca="1" t="shared" si="563"/>
        <v>480%</v>
      </c>
      <c r="AM1795" s="11" t="s">
        <v>298</v>
      </c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 t="str">
        <f t="shared" si="554"/>
        <v>周期性发射电磁子弹</v>
      </c>
      <c r="BQ1795" s="11" t="str">
        <f ca="1" t="shared" si="555"/>
        <v>3级：造成的伤害提升至&lt;q=attr_atk&gt;&lt;c=A6EC41&gt;480%&lt;/c&gt;</v>
      </c>
      <c r="BR1795" s="1">
        <f t="shared" si="551"/>
        <v>4</v>
      </c>
      <c r="BS1795" s="1">
        <f t="shared" si="552"/>
        <v>403</v>
      </c>
      <c r="BT1795" s="1">
        <f>COUNTIF($BS$10:BS1795,601)</f>
        <v>37</v>
      </c>
      <c r="BU1795" s="1">
        <f t="shared" si="553"/>
        <v>1</v>
      </c>
    </row>
    <row r="1796" spans="2:73">
      <c r="B1796" s="1" t="str">
        <f t="shared" si="549"/>
        <v>SkillDescBrief4101804</v>
      </c>
      <c r="C1796" s="1" t="str">
        <f t="shared" si="550"/>
        <v>SkillDescDetail410180404</v>
      </c>
      <c r="D1796" s="3">
        <v>410180404</v>
      </c>
      <c r="E1796" s="3">
        <v>4101804</v>
      </c>
      <c r="F1796" s="3">
        <v>4</v>
      </c>
      <c r="G1796" s="3" t="s">
        <v>332</v>
      </c>
      <c r="H1796" s="3">
        <f ca="1">ROUND(_xlfn.XLOOKUP($F1796,$D$1:$D$5,$E$1:$E$5)*OFFSET(H1796,5-$F1796,0)/0.05,0)*0.05</f>
        <v>5.4</v>
      </c>
      <c r="I1796" s="3" t="s">
        <v>333</v>
      </c>
      <c r="J1796" s="3"/>
      <c r="K1796" s="3" t="s">
        <v>334</v>
      </c>
      <c r="L1796" s="3"/>
      <c r="M1796" s="3"/>
      <c r="N1796" s="3"/>
      <c r="O1796" s="3"/>
      <c r="P1796" s="3"/>
      <c r="Q1796" s="3" t="s">
        <v>335</v>
      </c>
      <c r="R1796" s="3"/>
      <c r="S1796" s="3" t="str">
        <f ca="1">IF(H1796="","",$B$2&amp;G1796&amp;$B$2&amp;$B$1&amp;H1796)</f>
        <v>"AtkPower":5.4</v>
      </c>
      <c r="T1796" s="3" t="str">
        <f>IF(J1796="","",$B$2&amp;I1796&amp;$B$2&amp;$B$1&amp;J1796)</f>
        <v/>
      </c>
      <c r="U1796" s="3" t="str">
        <f>IF(L1796="","",$B$2&amp;K1796&amp;$B$2&amp;$B$1&amp;L1796)</f>
        <v/>
      </c>
      <c r="V1796" s="3" t="str">
        <f>IF(N1796="","",$B$2&amp;M1796&amp;$B$2&amp;$B$1&amp;N1796)</f>
        <v/>
      </c>
      <c r="W1796" s="3" t="str">
        <f>IF(P1796="","",$B$2&amp;O1796&amp;$B$2&amp;$B$1&amp;P1796)</f>
        <v/>
      </c>
      <c r="X1796" s="3" t="str">
        <f>IF(R1796="","",$B$2&amp;Q1796&amp;$B$2&amp;$B$1&amp;R1796)</f>
        <v/>
      </c>
      <c r="Y1796" s="3" t="str">
        <f ca="1" t="shared" si="545"/>
        <v>{"AtkPower":5.4}</v>
      </c>
      <c r="Z1796" s="11" t="s">
        <v>820</v>
      </c>
      <c r="AA1796" s="11" t="str">
        <f ca="1" t="shared" si="556"/>
        <v>4级：造成的伤害提升至&lt;q=attr_atk&gt;&lt;c=A6EC41&gt;540%&lt;/c&gt;</v>
      </c>
      <c r="AB1796" s="11"/>
      <c r="AC1796" s="11"/>
      <c r="AD1796" s="11">
        <v>4</v>
      </c>
      <c r="AE1796" s="11"/>
      <c r="AF1796" s="11" t="s">
        <v>345</v>
      </c>
      <c r="AG1796" s="11"/>
      <c r="AH1796" s="11"/>
      <c r="AI1796" s="11"/>
      <c r="AJ1796" s="11" t="s">
        <v>446</v>
      </c>
      <c r="AK1796" s="11" t="str">
        <f t="shared" si="562"/>
        <v>&lt;q=attr_atk&gt;&lt;c=A6EC41&gt;</v>
      </c>
      <c r="AL1796" s="11" t="str">
        <f ca="1" t="shared" si="563"/>
        <v>540%</v>
      </c>
      <c r="AM1796" s="11" t="s">
        <v>298</v>
      </c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 t="str">
        <f t="shared" si="554"/>
        <v>周期性发射电磁子弹</v>
      </c>
      <c r="BQ1796" s="11" t="str">
        <f ca="1" t="shared" si="555"/>
        <v>4级：造成的伤害提升至&lt;q=attr_atk&gt;&lt;c=A6EC41&gt;540%&lt;/c&gt;</v>
      </c>
      <c r="BR1796" s="1">
        <f t="shared" si="551"/>
        <v>4</v>
      </c>
      <c r="BS1796" s="1">
        <f t="shared" si="552"/>
        <v>404</v>
      </c>
      <c r="BT1796" s="1">
        <f>COUNTIF($BS$10:BS1796,601)</f>
        <v>37</v>
      </c>
      <c r="BU1796" s="1">
        <f t="shared" si="553"/>
        <v>1</v>
      </c>
    </row>
    <row r="1797" spans="2:73">
      <c r="B1797" s="1" t="str">
        <f t="shared" si="549"/>
        <v>SkillDescBrief4101804</v>
      </c>
      <c r="C1797" s="1" t="str">
        <f t="shared" si="550"/>
        <v>SkillDescDetail410180405</v>
      </c>
      <c r="D1797" s="3">
        <v>410180405</v>
      </c>
      <c r="E1797" s="3">
        <v>4101804</v>
      </c>
      <c r="F1797" s="3">
        <v>5</v>
      </c>
      <c r="G1797" s="3" t="s">
        <v>332</v>
      </c>
      <c r="H1797" s="3">
        <v>6</v>
      </c>
      <c r="I1797" s="3" t="s">
        <v>333</v>
      </c>
      <c r="J1797" s="3"/>
      <c r="K1797" s="3" t="s">
        <v>334</v>
      </c>
      <c r="L1797" s="3"/>
      <c r="M1797" s="3"/>
      <c r="N1797" s="3"/>
      <c r="O1797" s="3"/>
      <c r="P1797" s="3"/>
      <c r="Q1797" s="3" t="s">
        <v>335</v>
      </c>
      <c r="R1797" s="3"/>
      <c r="S1797" s="3" t="str">
        <f>IF(H1797="","",$B$2&amp;G1797&amp;$B$2&amp;$B$1&amp;H1797)</f>
        <v>"AtkPower":6</v>
      </c>
      <c r="T1797" s="3" t="str">
        <f>IF(J1797="","",$B$2&amp;I1797&amp;$B$2&amp;$B$1&amp;J1797)</f>
        <v/>
      </c>
      <c r="U1797" s="3" t="str">
        <f>IF(L1797="","",$B$2&amp;K1797&amp;$B$2&amp;$B$1&amp;L1797)</f>
        <v/>
      </c>
      <c r="V1797" s="3" t="str">
        <f>IF(N1797="","",$B$2&amp;M1797&amp;$B$2&amp;$B$1&amp;N1797)</f>
        <v/>
      </c>
      <c r="W1797" s="3" t="str">
        <f>IF(P1797="","",$B$2&amp;O1797&amp;$B$2&amp;$B$1&amp;P1797)</f>
        <v/>
      </c>
      <c r="X1797" s="3" t="str">
        <f>IF(R1797="","",$B$2&amp;Q1797&amp;$B$2&amp;$B$1&amp;R1797)</f>
        <v/>
      </c>
      <c r="Y1797" s="3" t="str">
        <f t="shared" si="545"/>
        <v>{"AtkPower":6}</v>
      </c>
      <c r="Z1797" s="11" t="s">
        <v>820</v>
      </c>
      <c r="AA1797" s="11" t="str">
        <f t="shared" si="556"/>
        <v>5级：造成的伤害提升至&lt;q=attr_atk&gt;&lt;c=A6EC41&gt;600%&lt;/c&gt;</v>
      </c>
      <c r="AB1797" s="11"/>
      <c r="AC1797" s="11"/>
      <c r="AD1797" s="11">
        <v>5</v>
      </c>
      <c r="AE1797" s="11"/>
      <c r="AF1797" s="11" t="s">
        <v>345</v>
      </c>
      <c r="AG1797" s="11"/>
      <c r="AH1797" s="11"/>
      <c r="AI1797" s="11"/>
      <c r="AJ1797" s="11" t="s">
        <v>446</v>
      </c>
      <c r="AK1797" s="11" t="str">
        <f t="shared" si="562"/>
        <v>&lt;q=attr_atk&gt;&lt;c=A6EC41&gt;</v>
      </c>
      <c r="AL1797" s="11" t="str">
        <f t="shared" si="563"/>
        <v>600%</v>
      </c>
      <c r="AM1797" s="11" t="s">
        <v>298</v>
      </c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 t="str">
        <f t="shared" si="554"/>
        <v>周期性发射电磁子弹</v>
      </c>
      <c r="BQ1797" s="11" t="str">
        <f t="shared" si="555"/>
        <v>5级：造成的伤害提升至&lt;q=attr_atk&gt;&lt;c=A6EC41&gt;600%&lt;/c&gt;</v>
      </c>
      <c r="BR1797" s="1">
        <f t="shared" si="551"/>
        <v>4</v>
      </c>
      <c r="BS1797" s="1">
        <f t="shared" si="552"/>
        <v>405</v>
      </c>
      <c r="BT1797" s="1">
        <f>COUNTIF($BS$10:BS1797,601)</f>
        <v>37</v>
      </c>
      <c r="BU1797" s="1">
        <f t="shared" si="553"/>
        <v>1</v>
      </c>
    </row>
    <row r="1798" spans="2:73">
      <c r="B1798" s="1" t="str">
        <f t="shared" si="549"/>
        <v>SkillDescBrief// 战斗被动</v>
      </c>
      <c r="C1798" s="1" t="str">
        <f t="shared" si="550"/>
        <v>SkillDescDetail// 战斗被动2</v>
      </c>
      <c r="D1798" s="7" t="s">
        <v>338</v>
      </c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 t="str">
        <f t="shared" si="545"/>
        <v/>
      </c>
      <c r="Z1798" s="10" t="s">
        <v>336</v>
      </c>
      <c r="AA1798" s="10" t="str">
        <f t="shared" si="556"/>
        <v/>
      </c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  <c r="AT1798" s="10"/>
      <c r="AU1798" s="10"/>
      <c r="AV1798" s="10"/>
      <c r="AW1798" s="10"/>
      <c r="AX1798" s="10"/>
      <c r="AY1798" s="10"/>
      <c r="AZ1798" s="10"/>
      <c r="BA1798" s="10"/>
      <c r="BB1798" s="10"/>
      <c r="BC1798" s="10"/>
      <c r="BD1798" s="10"/>
      <c r="BE1798" s="10"/>
      <c r="BF1798" s="10"/>
      <c r="BG1798" s="10"/>
      <c r="BH1798" s="10"/>
      <c r="BI1798" s="10"/>
      <c r="BJ1798" s="10"/>
      <c r="BK1798" s="10"/>
      <c r="BL1798" s="10"/>
      <c r="BM1798" s="10"/>
      <c r="BN1798" s="10"/>
      <c r="BO1798" s="10"/>
      <c r="BP1798" s="10" t="str">
        <f t="shared" si="554"/>
        <v/>
      </c>
      <c r="BQ1798" s="10" t="str">
        <f t="shared" si="555"/>
        <v/>
      </c>
      <c r="BR1798" s="1">
        <f t="shared" si="551"/>
        <v>0</v>
      </c>
      <c r="BS1798" s="1">
        <f t="shared" si="552"/>
        <v>0</v>
      </c>
      <c r="BT1798" s="1">
        <f>COUNTIF($BS$10:BS1798,601)</f>
        <v>37</v>
      </c>
      <c r="BU1798" s="1">
        <f t="shared" si="553"/>
        <v>1</v>
      </c>
    </row>
    <row r="1799" spans="2:73">
      <c r="B1799" s="1" t="str">
        <f t="shared" si="549"/>
        <v>SkillDescBrief4101805</v>
      </c>
      <c r="C1799" s="1" t="str">
        <f t="shared" si="550"/>
        <v>SkillDescDetail410180501</v>
      </c>
      <c r="D1799" s="3">
        <v>410180501</v>
      </c>
      <c r="E1799" s="3">
        <v>4101805</v>
      </c>
      <c r="F1799" s="3">
        <v>1</v>
      </c>
      <c r="G1799" s="3" t="s">
        <v>332</v>
      </c>
      <c r="H1799" s="3"/>
      <c r="I1799" s="3" t="s">
        <v>333</v>
      </c>
      <c r="J1799" s="3"/>
      <c r="K1799" s="3" t="s">
        <v>334</v>
      </c>
      <c r="L1799" s="3"/>
      <c r="M1799" s="3"/>
      <c r="N1799" s="3"/>
      <c r="O1799" s="3"/>
      <c r="P1799" s="3"/>
      <c r="Q1799" s="3" t="s">
        <v>335</v>
      </c>
      <c r="R1799" s="3"/>
      <c r="S1799" s="3" t="str">
        <f>IF(H1799="","",$B$2&amp;G1799&amp;$B$2&amp;$B$1&amp;H1799)</f>
        <v/>
      </c>
      <c r="T1799" s="3" t="str">
        <f>IF(J1799="","",$B$2&amp;I1799&amp;$B$2&amp;$B$1&amp;J1799)</f>
        <v/>
      </c>
      <c r="U1799" s="3" t="str">
        <f>IF(L1799="","",$B$2&amp;K1799&amp;$B$2&amp;$B$1&amp;L1799)</f>
        <v/>
      </c>
      <c r="V1799" s="3" t="str">
        <f>IF(N1799="","",$B$2&amp;M1799&amp;$B$2&amp;$B$1&amp;N1799)</f>
        <v/>
      </c>
      <c r="W1799" s="3" t="str">
        <f>IF(P1799="","",$B$2&amp;O1799&amp;$B$2&amp;$B$1&amp;P1799)</f>
        <v/>
      </c>
      <c r="X1799" s="3" t="str">
        <f>IF(R1799="","",$B$2&amp;Q1799&amp;$B$2&amp;$B$1&amp;R1799)</f>
        <v/>
      </c>
      <c r="Y1799" s="3" t="str">
        <f t="shared" si="545"/>
        <v>{}</v>
      </c>
      <c r="Z1799" s="11" t="s">
        <v>336</v>
      </c>
      <c r="AA1799" s="11" t="str">
        <f t="shared" si="556"/>
        <v/>
      </c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 t="str">
        <f t="shared" si="554"/>
        <v/>
      </c>
      <c r="BQ1799" s="11" t="str">
        <f t="shared" si="555"/>
        <v/>
      </c>
      <c r="BR1799" s="1">
        <f t="shared" si="551"/>
        <v>5</v>
      </c>
      <c r="BS1799" s="1">
        <f t="shared" si="552"/>
        <v>501</v>
      </c>
      <c r="BT1799" s="1">
        <f>COUNTIF($BS$10:BS1799,601)</f>
        <v>37</v>
      </c>
      <c r="BU1799" s="1">
        <f t="shared" si="553"/>
        <v>1</v>
      </c>
    </row>
    <row r="1800" spans="2:73">
      <c r="B1800" s="1" t="str">
        <f t="shared" si="549"/>
        <v>SkillDescBrief4101805</v>
      </c>
      <c r="C1800" s="1" t="str">
        <f t="shared" si="550"/>
        <v>SkillDescDetail410180502</v>
      </c>
      <c r="D1800" s="3">
        <v>410180502</v>
      </c>
      <c r="E1800" s="3">
        <v>4101805</v>
      </c>
      <c r="F1800" s="3">
        <v>2</v>
      </c>
      <c r="G1800" s="3" t="s">
        <v>332</v>
      </c>
      <c r="H1800" s="3"/>
      <c r="I1800" s="3" t="s">
        <v>333</v>
      </c>
      <c r="J1800" s="3"/>
      <c r="K1800" s="3" t="s">
        <v>334</v>
      </c>
      <c r="L1800" s="3"/>
      <c r="M1800" s="3"/>
      <c r="N1800" s="3"/>
      <c r="O1800" s="3"/>
      <c r="P1800" s="3"/>
      <c r="Q1800" s="3" t="s">
        <v>335</v>
      </c>
      <c r="R1800" s="3"/>
      <c r="S1800" s="3" t="str">
        <f>IF(H1800="","",$B$2&amp;G1800&amp;$B$2&amp;$B$1&amp;H1800)</f>
        <v/>
      </c>
      <c r="T1800" s="3" t="str">
        <f>IF(J1800="","",$B$2&amp;I1800&amp;$B$2&amp;$B$1&amp;J1800)</f>
        <v/>
      </c>
      <c r="U1800" s="3" t="str">
        <f>IF(L1800="","",$B$2&amp;K1800&amp;$B$2&amp;$B$1&amp;L1800)</f>
        <v/>
      </c>
      <c r="V1800" s="3" t="str">
        <f>IF(N1800="","",$B$2&amp;M1800&amp;$B$2&amp;$B$1&amp;N1800)</f>
        <v/>
      </c>
      <c r="W1800" s="3" t="str">
        <f>IF(P1800="","",$B$2&amp;O1800&amp;$B$2&amp;$B$1&amp;P1800)</f>
        <v/>
      </c>
      <c r="X1800" s="3" t="str">
        <f>IF(R1800="","",$B$2&amp;Q1800&amp;$B$2&amp;$B$1&amp;R1800)</f>
        <v/>
      </c>
      <c r="Y1800" s="3" t="str">
        <f t="shared" si="545"/>
        <v>{}</v>
      </c>
      <c r="Z1800" s="11" t="s">
        <v>336</v>
      </c>
      <c r="AA1800" s="11" t="str">
        <f t="shared" si="556"/>
        <v/>
      </c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 t="str">
        <f t="shared" si="554"/>
        <v/>
      </c>
      <c r="BQ1800" s="11" t="str">
        <f t="shared" si="555"/>
        <v/>
      </c>
      <c r="BR1800" s="1">
        <f t="shared" si="551"/>
        <v>5</v>
      </c>
      <c r="BS1800" s="1">
        <f t="shared" si="552"/>
        <v>502</v>
      </c>
      <c r="BT1800" s="1">
        <f>COUNTIF($BS$10:BS1800,601)</f>
        <v>37</v>
      </c>
      <c r="BU1800" s="1">
        <f t="shared" si="553"/>
        <v>1</v>
      </c>
    </row>
    <row r="1801" spans="2:73">
      <c r="B1801" s="1" t="str">
        <f t="shared" si="549"/>
        <v>SkillDescBrief4101805</v>
      </c>
      <c r="C1801" s="1" t="str">
        <f t="shared" si="550"/>
        <v>SkillDescDetail410180503</v>
      </c>
      <c r="D1801" s="3">
        <v>410180503</v>
      </c>
      <c r="E1801" s="3">
        <v>4101805</v>
      </c>
      <c r="F1801" s="3">
        <v>3</v>
      </c>
      <c r="G1801" s="3" t="s">
        <v>332</v>
      </c>
      <c r="H1801" s="3"/>
      <c r="I1801" s="3" t="s">
        <v>333</v>
      </c>
      <c r="J1801" s="3"/>
      <c r="K1801" s="3" t="s">
        <v>334</v>
      </c>
      <c r="L1801" s="3"/>
      <c r="M1801" s="3"/>
      <c r="N1801" s="3"/>
      <c r="O1801" s="3"/>
      <c r="P1801" s="3"/>
      <c r="Q1801" s="3" t="s">
        <v>335</v>
      </c>
      <c r="R1801" s="3"/>
      <c r="S1801" s="3" t="str">
        <f>IF(H1801="","",$B$2&amp;G1801&amp;$B$2&amp;$B$1&amp;H1801)</f>
        <v/>
      </c>
      <c r="T1801" s="3" t="str">
        <f>IF(J1801="","",$B$2&amp;I1801&amp;$B$2&amp;$B$1&amp;J1801)</f>
        <v/>
      </c>
      <c r="U1801" s="3" t="str">
        <f>IF(L1801="","",$B$2&amp;K1801&amp;$B$2&amp;$B$1&amp;L1801)</f>
        <v/>
      </c>
      <c r="V1801" s="3" t="str">
        <f>IF(N1801="","",$B$2&amp;M1801&amp;$B$2&amp;$B$1&amp;N1801)</f>
        <v/>
      </c>
      <c r="W1801" s="3" t="str">
        <f>IF(P1801="","",$B$2&amp;O1801&amp;$B$2&amp;$B$1&amp;P1801)</f>
        <v/>
      </c>
      <c r="X1801" s="3" t="str">
        <f>IF(R1801="","",$B$2&amp;Q1801&amp;$B$2&amp;$B$1&amp;R1801)</f>
        <v/>
      </c>
      <c r="Y1801" s="3" t="str">
        <f t="shared" si="545"/>
        <v>{}</v>
      </c>
      <c r="Z1801" s="11" t="s">
        <v>336</v>
      </c>
      <c r="AA1801" s="11" t="str">
        <f t="shared" si="556"/>
        <v/>
      </c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 t="str">
        <f t="shared" si="554"/>
        <v/>
      </c>
      <c r="BQ1801" s="11" t="str">
        <f t="shared" si="555"/>
        <v/>
      </c>
      <c r="BR1801" s="1">
        <f t="shared" si="551"/>
        <v>5</v>
      </c>
      <c r="BS1801" s="1">
        <f t="shared" si="552"/>
        <v>503</v>
      </c>
      <c r="BT1801" s="1">
        <f>COUNTIF($BS$10:BS1801,601)</f>
        <v>37</v>
      </c>
      <c r="BU1801" s="1">
        <f t="shared" si="553"/>
        <v>1</v>
      </c>
    </row>
    <row r="1802" spans="2:73">
      <c r="B1802" s="1" t="str">
        <f t="shared" si="549"/>
        <v>SkillDescBrief4101805</v>
      </c>
      <c r="C1802" s="1" t="str">
        <f t="shared" si="550"/>
        <v>SkillDescDetail410180504</v>
      </c>
      <c r="D1802" s="3">
        <v>410180504</v>
      </c>
      <c r="E1802" s="3">
        <v>4101805</v>
      </c>
      <c r="F1802" s="3">
        <v>4</v>
      </c>
      <c r="G1802" s="3" t="s">
        <v>332</v>
      </c>
      <c r="H1802" s="3"/>
      <c r="I1802" s="3" t="s">
        <v>333</v>
      </c>
      <c r="J1802" s="3"/>
      <c r="K1802" s="3" t="s">
        <v>334</v>
      </c>
      <c r="L1802" s="3"/>
      <c r="M1802" s="3"/>
      <c r="N1802" s="3"/>
      <c r="O1802" s="3"/>
      <c r="P1802" s="3"/>
      <c r="Q1802" s="3" t="s">
        <v>335</v>
      </c>
      <c r="R1802" s="3"/>
      <c r="S1802" s="3" t="str">
        <f>IF(H1802="","",$B$2&amp;G1802&amp;$B$2&amp;$B$1&amp;H1802)</f>
        <v/>
      </c>
      <c r="T1802" s="3" t="str">
        <f>IF(J1802="","",$B$2&amp;I1802&amp;$B$2&amp;$B$1&amp;J1802)</f>
        <v/>
      </c>
      <c r="U1802" s="3" t="str">
        <f>IF(L1802="","",$B$2&amp;K1802&amp;$B$2&amp;$B$1&amp;L1802)</f>
        <v/>
      </c>
      <c r="V1802" s="3" t="str">
        <f>IF(N1802="","",$B$2&amp;M1802&amp;$B$2&amp;$B$1&amp;N1802)</f>
        <v/>
      </c>
      <c r="W1802" s="3" t="str">
        <f>IF(P1802="","",$B$2&amp;O1802&amp;$B$2&amp;$B$1&amp;P1802)</f>
        <v/>
      </c>
      <c r="X1802" s="3" t="str">
        <f>IF(R1802="","",$B$2&amp;Q1802&amp;$B$2&amp;$B$1&amp;R1802)</f>
        <v/>
      </c>
      <c r="Y1802" s="3" t="str">
        <f t="shared" ref="Y1802:Y1865" si="564">IF(E1802="","",$A$3&amp;_xlfn.TEXTJOIN($C$1,1,S1802:X1802)&amp;$A$4)</f>
        <v>{}</v>
      </c>
      <c r="Z1802" s="11" t="s">
        <v>336</v>
      </c>
      <c r="AA1802" s="11" t="str">
        <f t="shared" si="556"/>
        <v/>
      </c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 t="str">
        <f t="shared" ref="BP1802:BP1810" si="565">Z1802</f>
        <v/>
      </c>
      <c r="BQ1802" s="11" t="str">
        <f t="shared" si="555"/>
        <v/>
      </c>
      <c r="BR1802" s="1">
        <f t="shared" si="551"/>
        <v>5</v>
      </c>
      <c r="BS1802" s="1">
        <f t="shared" si="552"/>
        <v>504</v>
      </c>
      <c r="BT1802" s="1">
        <f>COUNTIF($BS$10:BS1802,601)</f>
        <v>37</v>
      </c>
      <c r="BU1802" s="1">
        <f t="shared" si="553"/>
        <v>1</v>
      </c>
    </row>
    <row r="1803" spans="2:73">
      <c r="B1803" s="1" t="str">
        <f t="shared" ref="B1803:B1821" si="566">$C$3&amp;LEFT($D1803,7)</f>
        <v>SkillDescBrief4101805</v>
      </c>
      <c r="C1803" s="1" t="str">
        <f t="shared" ref="C1803:C1821" si="567">$C$4&amp;$D1803</f>
        <v>SkillDescDetail410180505</v>
      </c>
      <c r="D1803" s="3">
        <v>410180505</v>
      </c>
      <c r="E1803" s="3">
        <v>4101805</v>
      </c>
      <c r="F1803" s="3">
        <v>5</v>
      </c>
      <c r="G1803" s="3" t="s">
        <v>332</v>
      </c>
      <c r="H1803" s="3"/>
      <c r="I1803" s="3" t="s">
        <v>333</v>
      </c>
      <c r="J1803" s="3"/>
      <c r="K1803" s="3" t="s">
        <v>334</v>
      </c>
      <c r="L1803" s="3"/>
      <c r="M1803" s="3"/>
      <c r="N1803" s="3"/>
      <c r="O1803" s="3"/>
      <c r="P1803" s="3"/>
      <c r="Q1803" s="3" t="s">
        <v>335</v>
      </c>
      <c r="R1803" s="3"/>
      <c r="S1803" s="3" t="str">
        <f>IF(H1803="","",$B$2&amp;G1803&amp;$B$2&amp;$B$1&amp;H1803)</f>
        <v/>
      </c>
      <c r="T1803" s="3" t="str">
        <f>IF(J1803="","",$B$2&amp;I1803&amp;$B$2&amp;$B$1&amp;J1803)</f>
        <v/>
      </c>
      <c r="U1803" s="3" t="str">
        <f>IF(L1803="","",$B$2&amp;K1803&amp;$B$2&amp;$B$1&amp;L1803)</f>
        <v/>
      </c>
      <c r="V1803" s="3" t="str">
        <f>IF(N1803="","",$B$2&amp;M1803&amp;$B$2&amp;$B$1&amp;N1803)</f>
        <v/>
      </c>
      <c r="W1803" s="3" t="str">
        <f>IF(P1803="","",$B$2&amp;O1803&amp;$B$2&amp;$B$1&amp;P1803)</f>
        <v/>
      </c>
      <c r="X1803" s="3" t="str">
        <f>IF(R1803="","",$B$2&amp;Q1803&amp;$B$2&amp;$B$1&amp;R1803)</f>
        <v/>
      </c>
      <c r="Y1803" s="3" t="str">
        <f t="shared" si="564"/>
        <v>{}</v>
      </c>
      <c r="Z1803" s="11" t="s">
        <v>336</v>
      </c>
      <c r="AA1803" s="11" t="str">
        <f t="shared" si="556"/>
        <v/>
      </c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 t="str">
        <f t="shared" si="565"/>
        <v/>
      </c>
      <c r="BQ1803" s="11" t="str">
        <f t="shared" si="555"/>
        <v/>
      </c>
      <c r="BR1803" s="1">
        <f t="shared" ref="BR1803:BR1866" si="568">MOD(E1803,100)</f>
        <v>5</v>
      </c>
      <c r="BS1803" s="1">
        <f t="shared" ref="BS1803:BS1866" si="569">BR1803*100+F1803</f>
        <v>505</v>
      </c>
      <c r="BT1803" s="1">
        <f>COUNTIF($BS$10:BS1803,601)</f>
        <v>37</v>
      </c>
      <c r="BU1803" s="1">
        <f t="shared" ref="BU1803:BU1866" si="570">IF(MOD(BT1803,2)=0,0,1)</f>
        <v>1</v>
      </c>
    </row>
    <row r="1804" spans="2:73">
      <c r="B1804" s="1" t="str">
        <f t="shared" si="566"/>
        <v>SkillDescBrief// 战斗被动</v>
      </c>
      <c r="C1804" s="1" t="str">
        <f t="shared" si="567"/>
        <v>SkillDescDetail// 战斗被动3</v>
      </c>
      <c r="D1804" s="7" t="s">
        <v>339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 t="str">
        <f t="shared" si="564"/>
        <v/>
      </c>
      <c r="Z1804" s="10" t="s">
        <v>336</v>
      </c>
      <c r="AA1804" s="10" t="str">
        <f t="shared" si="556"/>
        <v/>
      </c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  <c r="AT1804" s="10"/>
      <c r="AU1804" s="10"/>
      <c r="AV1804" s="10"/>
      <c r="AW1804" s="10"/>
      <c r="AX1804" s="10"/>
      <c r="AY1804" s="10"/>
      <c r="AZ1804" s="10"/>
      <c r="BA1804" s="10"/>
      <c r="BB1804" s="10"/>
      <c r="BC1804" s="10"/>
      <c r="BD1804" s="10"/>
      <c r="BE1804" s="10"/>
      <c r="BF1804" s="10"/>
      <c r="BG1804" s="10"/>
      <c r="BH1804" s="10"/>
      <c r="BI1804" s="10"/>
      <c r="BJ1804" s="10"/>
      <c r="BK1804" s="10"/>
      <c r="BL1804" s="10"/>
      <c r="BM1804" s="10"/>
      <c r="BN1804" s="10"/>
      <c r="BO1804" s="10"/>
      <c r="BP1804" s="10" t="str">
        <f t="shared" si="565"/>
        <v/>
      </c>
      <c r="BQ1804" s="10" t="str">
        <f t="shared" si="555"/>
        <v/>
      </c>
      <c r="BR1804" s="1">
        <f t="shared" si="568"/>
        <v>0</v>
      </c>
      <c r="BS1804" s="1">
        <f t="shared" si="569"/>
        <v>0</v>
      </c>
      <c r="BT1804" s="1">
        <f>COUNTIF($BS$10:BS1804,601)</f>
        <v>37</v>
      </c>
      <c r="BU1804" s="1">
        <f t="shared" si="570"/>
        <v>1</v>
      </c>
    </row>
    <row r="1805" spans="2:73">
      <c r="B1805" s="1" t="str">
        <f t="shared" si="566"/>
        <v>SkillDescBrief4101806</v>
      </c>
      <c r="C1805" s="1" t="str">
        <f t="shared" si="567"/>
        <v>SkillDescDetail410180601</v>
      </c>
      <c r="D1805" s="3">
        <v>410180601</v>
      </c>
      <c r="E1805" s="3">
        <v>4101806</v>
      </c>
      <c r="F1805" s="3">
        <v>1</v>
      </c>
      <c r="G1805" s="3" t="s">
        <v>332</v>
      </c>
      <c r="H1805" s="3"/>
      <c r="I1805" s="3" t="s">
        <v>333</v>
      </c>
      <c r="J1805" s="3"/>
      <c r="K1805" s="3" t="s">
        <v>334</v>
      </c>
      <c r="L1805" s="3"/>
      <c r="M1805" s="3"/>
      <c r="N1805" s="3"/>
      <c r="O1805" s="3"/>
      <c r="P1805" s="3"/>
      <c r="Q1805" s="3" t="s">
        <v>335</v>
      </c>
      <c r="R1805" s="3"/>
      <c r="S1805" s="3" t="str">
        <f>IF(H1805="","",$B$2&amp;G1805&amp;$B$2&amp;$B$1&amp;H1805)</f>
        <v/>
      </c>
      <c r="T1805" s="3" t="str">
        <f>IF(J1805="","",$B$2&amp;I1805&amp;$B$2&amp;$B$1&amp;J1805)</f>
        <v/>
      </c>
      <c r="U1805" s="3" t="str">
        <f>IF(L1805="","",$B$2&amp;K1805&amp;$B$2&amp;$B$1&amp;L1805)</f>
        <v/>
      </c>
      <c r="V1805" s="3" t="str">
        <f>IF(N1805="","",$B$2&amp;M1805&amp;$B$2&amp;$B$1&amp;N1805)</f>
        <v/>
      </c>
      <c r="W1805" s="3" t="str">
        <f>IF(P1805="","",$B$2&amp;O1805&amp;$B$2&amp;$B$1&amp;P1805)</f>
        <v/>
      </c>
      <c r="X1805" s="3" t="str">
        <f>IF(R1805="","",$B$2&amp;Q1805&amp;$B$2&amp;$B$1&amp;R1805)</f>
        <v/>
      </c>
      <c r="Y1805" s="3" t="str">
        <f t="shared" si="564"/>
        <v>{}</v>
      </c>
      <c r="Z1805" s="11" t="s">
        <v>341</v>
      </c>
      <c r="AA1805" s="11" t="str">
        <f t="shared" si="556"/>
        <v>投掷燃烧瓶，对&lt;c=A6EC41&gt;1&lt;/c&gt;个敌人造成&lt;q=attr_atk&gt;&lt;c=A6EC41&gt;0%&lt;/c&gt;伤害</v>
      </c>
      <c r="AB1805" s="11"/>
      <c r="AC1805" s="11"/>
      <c r="AD1805" s="11"/>
      <c r="AE1805" s="11"/>
      <c r="AF1805" s="11"/>
      <c r="AG1805" s="11"/>
      <c r="AH1805" s="11"/>
      <c r="AI1805" s="11"/>
      <c r="AJ1805" s="11" t="s">
        <v>342</v>
      </c>
      <c r="AK1805" s="11" t="str">
        <f>$B$6</f>
        <v>&lt;c=A6EC41&gt;</v>
      </c>
      <c r="AL1805" s="11">
        <v>1</v>
      </c>
      <c r="AM1805" s="11" t="s">
        <v>298</v>
      </c>
      <c r="AN1805" s="11" t="s">
        <v>343</v>
      </c>
      <c r="AO1805" s="11"/>
      <c r="AP1805" s="11"/>
      <c r="AQ1805" s="11"/>
      <c r="AR1805" s="11"/>
      <c r="AS1805" s="11" t="str">
        <f t="shared" ref="AS1805:AS1809" si="571">$B$8&amp;$B$6</f>
        <v>&lt;q=attr_atk&gt;&lt;c=A6EC41&gt;</v>
      </c>
      <c r="AT1805" s="13" t="str">
        <f t="shared" ref="AT1805:AT1809" si="572">ROUND(H1805*100,2)&amp;"%"</f>
        <v>0%</v>
      </c>
      <c r="AU1805" s="11" t="s">
        <v>298</v>
      </c>
      <c r="AV1805" s="11" t="s">
        <v>344</v>
      </c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 t="str">
        <f t="shared" si="565"/>
        <v>这是另一个专属装备技能，它必须很好很强大</v>
      </c>
      <c r="BQ1805" s="11" t="str">
        <f t="shared" si="555"/>
        <v>投掷燃烧瓶，对&lt;c=A6EC41&gt;1&lt;/c&gt;个敌人造成&lt;q=attr_atk&gt;&lt;c=A6EC41&gt;0%&lt;/c&gt;伤害</v>
      </c>
      <c r="BR1805" s="1">
        <f t="shared" si="568"/>
        <v>6</v>
      </c>
      <c r="BS1805" s="1">
        <f t="shared" si="569"/>
        <v>601</v>
      </c>
      <c r="BT1805" s="1">
        <f>COUNTIF($BS$10:BS1805,601)</f>
        <v>38</v>
      </c>
      <c r="BU1805" s="1">
        <f t="shared" si="570"/>
        <v>0</v>
      </c>
    </row>
    <row r="1806" spans="2:73">
      <c r="B1806" s="1" t="str">
        <f t="shared" si="566"/>
        <v>SkillDescBrief4101806</v>
      </c>
      <c r="C1806" s="1" t="str">
        <f t="shared" si="567"/>
        <v>SkillDescDetail410180602</v>
      </c>
      <c r="D1806" s="3">
        <v>410180602</v>
      </c>
      <c r="E1806" s="3">
        <v>4101806</v>
      </c>
      <c r="F1806" s="3">
        <v>2</v>
      </c>
      <c r="G1806" s="3" t="s">
        <v>332</v>
      </c>
      <c r="H1806" s="3"/>
      <c r="I1806" s="3" t="s">
        <v>333</v>
      </c>
      <c r="J1806" s="3"/>
      <c r="K1806" s="3" t="s">
        <v>334</v>
      </c>
      <c r="L1806" s="3"/>
      <c r="M1806" s="3"/>
      <c r="N1806" s="3"/>
      <c r="O1806" s="3"/>
      <c r="P1806" s="3"/>
      <c r="Q1806" s="3" t="s">
        <v>335</v>
      </c>
      <c r="R1806" s="3"/>
      <c r="S1806" s="3" t="str">
        <f>IF(H1806="","",$B$2&amp;G1806&amp;$B$2&amp;$B$1&amp;H1806)</f>
        <v/>
      </c>
      <c r="T1806" s="3" t="str">
        <f>IF(J1806="","",$B$2&amp;I1806&amp;$B$2&amp;$B$1&amp;J1806)</f>
        <v/>
      </c>
      <c r="U1806" s="3" t="str">
        <f>IF(L1806="","",$B$2&amp;K1806&amp;$B$2&amp;$B$1&amp;L1806)</f>
        <v/>
      </c>
      <c r="V1806" s="3" t="str">
        <f>IF(N1806="","",$B$2&amp;M1806&amp;$B$2&amp;$B$1&amp;N1806)</f>
        <v/>
      </c>
      <c r="W1806" s="3" t="str">
        <f>IF(P1806="","",$B$2&amp;O1806&amp;$B$2&amp;$B$1&amp;P1806)</f>
        <v/>
      </c>
      <c r="X1806" s="3" t="str">
        <f>IF(R1806="","",$B$2&amp;Q1806&amp;$B$2&amp;$B$1&amp;R1806)</f>
        <v/>
      </c>
      <c r="Y1806" s="3" t="str">
        <f t="shared" si="564"/>
        <v>{}</v>
      </c>
      <c r="Z1806" s="11" t="s">
        <v>341</v>
      </c>
      <c r="AA1806" s="11" t="str">
        <f t="shared" si="556"/>
        <v>2级：伤害提升至&lt;q=attr_atk&gt;&lt;c=A6EC41&gt;0%&lt;/c&gt;</v>
      </c>
      <c r="AB1806" s="11"/>
      <c r="AC1806" s="11"/>
      <c r="AD1806" s="11">
        <v>2</v>
      </c>
      <c r="AE1806" s="11"/>
      <c r="AF1806" s="11" t="s">
        <v>345</v>
      </c>
      <c r="AG1806" s="11"/>
      <c r="AH1806" s="11"/>
      <c r="AI1806" s="11"/>
      <c r="AJ1806" s="11"/>
      <c r="AK1806" s="11"/>
      <c r="AL1806" s="11"/>
      <c r="AM1806" s="11"/>
      <c r="AN1806" s="11" t="s">
        <v>346</v>
      </c>
      <c r="AO1806" s="11"/>
      <c r="AP1806" s="11"/>
      <c r="AQ1806" s="11"/>
      <c r="AR1806" s="11"/>
      <c r="AS1806" s="11" t="str">
        <f t="shared" si="571"/>
        <v>&lt;q=attr_atk&gt;&lt;c=A6EC41&gt;</v>
      </c>
      <c r="AT1806" s="13" t="str">
        <f t="shared" si="572"/>
        <v>0%</v>
      </c>
      <c r="AU1806" s="11" t="s">
        <v>298</v>
      </c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 t="str">
        <f t="shared" si="565"/>
        <v>这是另一个专属装备技能，它必须很好很强大</v>
      </c>
      <c r="BQ1806" s="11" t="str">
        <f t="shared" si="555"/>
        <v>2级：伤害提升至&lt;q=attr_atk&gt;&lt;c=A6EC41&gt;0%&lt;/c&gt;</v>
      </c>
      <c r="BR1806" s="1">
        <f t="shared" si="568"/>
        <v>6</v>
      </c>
      <c r="BS1806" s="1">
        <f t="shared" si="569"/>
        <v>602</v>
      </c>
      <c r="BT1806" s="1">
        <f>COUNTIF($BS$10:BS1806,601)</f>
        <v>38</v>
      </c>
      <c r="BU1806" s="1">
        <f t="shared" si="570"/>
        <v>0</v>
      </c>
    </row>
    <row r="1807" spans="2:73">
      <c r="B1807" s="1" t="str">
        <f t="shared" si="566"/>
        <v>SkillDescBrief4101806</v>
      </c>
      <c r="C1807" s="1" t="str">
        <f t="shared" si="567"/>
        <v>SkillDescDetail410180603</v>
      </c>
      <c r="D1807" s="3">
        <v>410180603</v>
      </c>
      <c r="E1807" s="3">
        <v>4101806</v>
      </c>
      <c r="F1807" s="3">
        <v>3</v>
      </c>
      <c r="G1807" s="3" t="s">
        <v>332</v>
      </c>
      <c r="H1807" s="3"/>
      <c r="I1807" s="3" t="s">
        <v>333</v>
      </c>
      <c r="J1807" s="3"/>
      <c r="K1807" s="3" t="s">
        <v>334</v>
      </c>
      <c r="L1807" s="3"/>
      <c r="M1807" s="3"/>
      <c r="N1807" s="3"/>
      <c r="O1807" s="3"/>
      <c r="P1807" s="3"/>
      <c r="Q1807" s="3" t="s">
        <v>335</v>
      </c>
      <c r="R1807" s="3"/>
      <c r="S1807" s="3" t="str">
        <f>IF(H1807="","",$B$2&amp;G1807&amp;$B$2&amp;$B$1&amp;H1807)</f>
        <v/>
      </c>
      <c r="T1807" s="3" t="str">
        <f>IF(J1807="","",$B$2&amp;I1807&amp;$B$2&amp;$B$1&amp;J1807)</f>
        <v/>
      </c>
      <c r="U1807" s="3" t="str">
        <f>IF(L1807="","",$B$2&amp;K1807&amp;$B$2&amp;$B$1&amp;L1807)</f>
        <v/>
      </c>
      <c r="V1807" s="3" t="str">
        <f>IF(N1807="","",$B$2&amp;M1807&amp;$B$2&amp;$B$1&amp;N1807)</f>
        <v/>
      </c>
      <c r="W1807" s="3" t="str">
        <f>IF(P1807="","",$B$2&amp;O1807&amp;$B$2&amp;$B$1&amp;P1807)</f>
        <v/>
      </c>
      <c r="X1807" s="3" t="str">
        <f>IF(R1807="","",$B$2&amp;Q1807&amp;$B$2&amp;$B$1&amp;R1807)</f>
        <v/>
      </c>
      <c r="Y1807" s="3" t="str">
        <f t="shared" si="564"/>
        <v>{}</v>
      </c>
      <c r="Z1807" s="11" t="s">
        <v>341</v>
      </c>
      <c r="AA1807" s="11" t="str">
        <f t="shared" si="556"/>
        <v>3级：伤害提升至&lt;q=attr_atk&gt;&lt;c=A6EC41&gt;0%&lt;/c&gt;</v>
      </c>
      <c r="AB1807" s="11"/>
      <c r="AC1807" s="11"/>
      <c r="AD1807" s="11">
        <v>3</v>
      </c>
      <c r="AE1807" s="11"/>
      <c r="AF1807" s="11" t="s">
        <v>345</v>
      </c>
      <c r="AG1807" s="11"/>
      <c r="AH1807" s="11"/>
      <c r="AI1807" s="11"/>
      <c r="AJ1807" s="11"/>
      <c r="AK1807" s="11"/>
      <c r="AL1807" s="11"/>
      <c r="AM1807" s="11"/>
      <c r="AN1807" s="11" t="s">
        <v>346</v>
      </c>
      <c r="AO1807" s="11"/>
      <c r="AP1807" s="11"/>
      <c r="AQ1807" s="11"/>
      <c r="AR1807" s="11"/>
      <c r="AS1807" s="11" t="str">
        <f t="shared" si="571"/>
        <v>&lt;q=attr_atk&gt;&lt;c=A6EC41&gt;</v>
      </c>
      <c r="AT1807" s="13" t="str">
        <f t="shared" si="572"/>
        <v>0%</v>
      </c>
      <c r="AU1807" s="11" t="s">
        <v>298</v>
      </c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 t="str">
        <f t="shared" si="565"/>
        <v>这是另一个专属装备技能，它必须很好很强大</v>
      </c>
      <c r="BQ1807" s="11" t="str">
        <f t="shared" si="555"/>
        <v>3级：伤害提升至&lt;q=attr_atk&gt;&lt;c=A6EC41&gt;0%&lt;/c&gt;</v>
      </c>
      <c r="BR1807" s="1">
        <f t="shared" si="568"/>
        <v>6</v>
      </c>
      <c r="BS1807" s="1">
        <f t="shared" si="569"/>
        <v>603</v>
      </c>
      <c r="BT1807" s="1">
        <f>COUNTIF($BS$10:BS1807,601)</f>
        <v>38</v>
      </c>
      <c r="BU1807" s="1">
        <f t="shared" si="570"/>
        <v>0</v>
      </c>
    </row>
    <row r="1808" spans="2:73">
      <c r="B1808" s="1" t="str">
        <f t="shared" si="566"/>
        <v>SkillDescBrief4101806</v>
      </c>
      <c r="C1808" s="1" t="str">
        <f t="shared" si="567"/>
        <v>SkillDescDetail410180604</v>
      </c>
      <c r="D1808" s="3">
        <v>410180604</v>
      </c>
      <c r="E1808" s="3">
        <v>4101806</v>
      </c>
      <c r="F1808" s="3">
        <v>4</v>
      </c>
      <c r="G1808" s="3" t="s">
        <v>332</v>
      </c>
      <c r="H1808" s="3"/>
      <c r="I1808" s="3" t="s">
        <v>333</v>
      </c>
      <c r="J1808" s="3"/>
      <c r="K1808" s="3" t="s">
        <v>334</v>
      </c>
      <c r="L1808" s="3"/>
      <c r="M1808" s="3"/>
      <c r="N1808" s="3"/>
      <c r="O1808" s="3"/>
      <c r="P1808" s="3"/>
      <c r="Q1808" s="3" t="s">
        <v>335</v>
      </c>
      <c r="R1808" s="3"/>
      <c r="S1808" s="3" t="str">
        <f>IF(H1808="","",$B$2&amp;G1808&amp;$B$2&amp;$B$1&amp;H1808)</f>
        <v/>
      </c>
      <c r="T1808" s="3" t="str">
        <f>IF(J1808="","",$B$2&amp;I1808&amp;$B$2&amp;$B$1&amp;J1808)</f>
        <v/>
      </c>
      <c r="U1808" s="3" t="str">
        <f>IF(L1808="","",$B$2&amp;K1808&amp;$B$2&amp;$B$1&amp;L1808)</f>
        <v/>
      </c>
      <c r="V1808" s="3" t="str">
        <f>IF(N1808="","",$B$2&amp;M1808&amp;$B$2&amp;$B$1&amp;N1808)</f>
        <v/>
      </c>
      <c r="W1808" s="3" t="str">
        <f>IF(P1808="","",$B$2&amp;O1808&amp;$B$2&amp;$B$1&amp;P1808)</f>
        <v/>
      </c>
      <c r="X1808" s="3" t="str">
        <f>IF(R1808="","",$B$2&amp;Q1808&amp;$B$2&amp;$B$1&amp;R1808)</f>
        <v/>
      </c>
      <c r="Y1808" s="3" t="str">
        <f t="shared" si="564"/>
        <v>{}</v>
      </c>
      <c r="Z1808" s="11" t="s">
        <v>341</v>
      </c>
      <c r="AA1808" s="11" t="str">
        <f t="shared" si="556"/>
        <v>4级：伤害提升至&lt;q=attr_atk&gt;&lt;c=A6EC41&gt;0%&lt;/c&gt;</v>
      </c>
      <c r="AB1808" s="11"/>
      <c r="AC1808" s="11"/>
      <c r="AD1808" s="11">
        <v>4</v>
      </c>
      <c r="AE1808" s="11"/>
      <c r="AF1808" s="11" t="s">
        <v>345</v>
      </c>
      <c r="AG1808" s="11"/>
      <c r="AH1808" s="11"/>
      <c r="AI1808" s="11"/>
      <c r="AJ1808" s="11"/>
      <c r="AK1808" s="11"/>
      <c r="AL1808" s="11"/>
      <c r="AM1808" s="11"/>
      <c r="AN1808" s="11" t="s">
        <v>346</v>
      </c>
      <c r="AO1808" s="11"/>
      <c r="AP1808" s="11"/>
      <c r="AQ1808" s="11"/>
      <c r="AR1808" s="11"/>
      <c r="AS1808" s="11" t="str">
        <f t="shared" si="571"/>
        <v>&lt;q=attr_atk&gt;&lt;c=A6EC41&gt;</v>
      </c>
      <c r="AT1808" s="13" t="str">
        <f t="shared" si="572"/>
        <v>0%</v>
      </c>
      <c r="AU1808" s="11" t="s">
        <v>298</v>
      </c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 t="str">
        <f t="shared" si="565"/>
        <v>这是另一个专属装备技能，它必须很好很强大</v>
      </c>
      <c r="BQ1808" s="11" t="str">
        <f t="shared" si="555"/>
        <v>4级：伤害提升至&lt;q=attr_atk&gt;&lt;c=A6EC41&gt;0%&lt;/c&gt;</v>
      </c>
      <c r="BR1808" s="1">
        <f t="shared" si="568"/>
        <v>6</v>
      </c>
      <c r="BS1808" s="1">
        <f t="shared" si="569"/>
        <v>604</v>
      </c>
      <c r="BT1808" s="1">
        <f>COUNTIF($BS$10:BS1808,601)</f>
        <v>38</v>
      </c>
      <c r="BU1808" s="1">
        <f t="shared" si="570"/>
        <v>0</v>
      </c>
    </row>
    <row r="1809" spans="2:73">
      <c r="B1809" s="1" t="str">
        <f t="shared" si="566"/>
        <v>SkillDescBrief4101806</v>
      </c>
      <c r="C1809" s="1" t="str">
        <f t="shared" si="567"/>
        <v>SkillDescDetail410180605</v>
      </c>
      <c r="D1809" s="3">
        <v>410180605</v>
      </c>
      <c r="E1809" s="3">
        <v>4101806</v>
      </c>
      <c r="F1809" s="3">
        <v>5</v>
      </c>
      <c r="G1809" s="3" t="s">
        <v>332</v>
      </c>
      <c r="H1809" s="3"/>
      <c r="I1809" s="3" t="s">
        <v>333</v>
      </c>
      <c r="J1809" s="3"/>
      <c r="K1809" s="3" t="s">
        <v>334</v>
      </c>
      <c r="L1809" s="3"/>
      <c r="M1809" s="3"/>
      <c r="N1809" s="3"/>
      <c r="O1809" s="3"/>
      <c r="P1809" s="3"/>
      <c r="Q1809" s="3" t="s">
        <v>335</v>
      </c>
      <c r="R1809" s="3"/>
      <c r="S1809" s="3" t="str">
        <f>IF(H1809="","",$B$2&amp;G1809&amp;$B$2&amp;$B$1&amp;H1809)</f>
        <v/>
      </c>
      <c r="T1809" s="3" t="str">
        <f>IF(J1809="","",$B$2&amp;I1809&amp;$B$2&amp;$B$1&amp;J1809)</f>
        <v/>
      </c>
      <c r="U1809" s="3" t="str">
        <f>IF(L1809="","",$B$2&amp;K1809&amp;$B$2&amp;$B$1&amp;L1809)</f>
        <v/>
      </c>
      <c r="V1809" s="3" t="str">
        <f>IF(N1809="","",$B$2&amp;M1809&amp;$B$2&amp;$B$1&amp;N1809)</f>
        <v/>
      </c>
      <c r="W1809" s="3" t="str">
        <f>IF(P1809="","",$B$2&amp;O1809&amp;$B$2&amp;$B$1&amp;P1809)</f>
        <v/>
      </c>
      <c r="X1809" s="3" t="str">
        <f>IF(R1809="","",$B$2&amp;Q1809&amp;$B$2&amp;$B$1&amp;R1809)</f>
        <v/>
      </c>
      <c r="Y1809" s="3" t="str">
        <f t="shared" si="564"/>
        <v>{}</v>
      </c>
      <c r="Z1809" s="11" t="s">
        <v>347</v>
      </c>
      <c r="AA1809" s="11" t="str">
        <f t="shared" si="556"/>
        <v>5级：伤害提升至&lt;q=attr_atk&gt;&lt;c=A6EC41&gt;0%&lt;/c&gt;</v>
      </c>
      <c r="AB1809" s="11"/>
      <c r="AC1809" s="11"/>
      <c r="AD1809" s="11">
        <v>5</v>
      </c>
      <c r="AE1809" s="11"/>
      <c r="AF1809" s="11" t="s">
        <v>345</v>
      </c>
      <c r="AG1809" s="11"/>
      <c r="AH1809" s="11"/>
      <c r="AI1809" s="11"/>
      <c r="AJ1809" s="11"/>
      <c r="AK1809" s="11"/>
      <c r="AL1809" s="11"/>
      <c r="AM1809" s="11"/>
      <c r="AN1809" s="11" t="s">
        <v>346</v>
      </c>
      <c r="AO1809" s="11"/>
      <c r="AP1809" s="11"/>
      <c r="AQ1809" s="11"/>
      <c r="AR1809" s="11"/>
      <c r="AS1809" s="11" t="str">
        <f t="shared" si="571"/>
        <v>&lt;q=attr_atk&gt;&lt;c=A6EC41&gt;</v>
      </c>
      <c r="AT1809" s="13" t="str">
        <f t="shared" si="572"/>
        <v>0%</v>
      </c>
      <c r="AU1809" s="11" t="s">
        <v>298</v>
      </c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 t="str">
        <f t="shared" si="565"/>
        <v>这是另一个专属装备技能，它必须非常好非常强大</v>
      </c>
      <c r="BQ1809" s="11" t="str">
        <f t="shared" si="555"/>
        <v>5级：伤害提升至&lt;q=attr_atk&gt;&lt;c=A6EC41&gt;0%&lt;/c&gt;</v>
      </c>
      <c r="BR1809" s="1">
        <f t="shared" si="568"/>
        <v>6</v>
      </c>
      <c r="BS1809" s="1">
        <f t="shared" si="569"/>
        <v>605</v>
      </c>
      <c r="BT1809" s="1">
        <f>COUNTIF($BS$10:BS1809,601)</f>
        <v>38</v>
      </c>
      <c r="BU1809" s="1">
        <f t="shared" si="570"/>
        <v>0</v>
      </c>
    </row>
    <row r="1810" spans="2:73">
      <c r="B1810" s="1" t="str">
        <f t="shared" si="566"/>
        <v>SkillDescBrief// 战斗被动</v>
      </c>
      <c r="C1810" s="1" t="str">
        <f t="shared" si="567"/>
        <v>SkillDescDetail// 战斗被动4</v>
      </c>
      <c r="D1810" s="7" t="s">
        <v>340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 t="str">
        <f t="shared" si="564"/>
        <v/>
      </c>
      <c r="Z1810" s="10" t="s">
        <v>336</v>
      </c>
      <c r="AA1810" s="10" t="str">
        <f t="shared" si="556"/>
        <v/>
      </c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10"/>
      <c r="BG1810" s="10"/>
      <c r="BH1810" s="10"/>
      <c r="BI1810" s="10"/>
      <c r="BJ1810" s="10"/>
      <c r="BK1810" s="10"/>
      <c r="BL1810" s="10"/>
      <c r="BM1810" s="10"/>
      <c r="BN1810" s="10"/>
      <c r="BO1810" s="10"/>
      <c r="BP1810" s="10" t="str">
        <f t="shared" si="565"/>
        <v/>
      </c>
      <c r="BQ1810" s="10" t="str">
        <f t="shared" si="555"/>
        <v/>
      </c>
      <c r="BR1810" s="1">
        <f t="shared" si="568"/>
        <v>0</v>
      </c>
      <c r="BS1810" s="1">
        <f t="shared" si="569"/>
        <v>0</v>
      </c>
      <c r="BT1810" s="1">
        <f>COUNTIF($BS$10:BS1810,601)</f>
        <v>38</v>
      </c>
      <c r="BU1810" s="1">
        <f t="shared" si="570"/>
        <v>0</v>
      </c>
    </row>
    <row r="1811" spans="2:73">
      <c r="B1811" s="1" t="str">
        <f t="shared" si="566"/>
        <v>SkillDescBrief4101807</v>
      </c>
      <c r="C1811" s="1" t="str">
        <f t="shared" si="567"/>
        <v>SkillDescDetail410180701</v>
      </c>
      <c r="D1811" s="3">
        <v>410180701</v>
      </c>
      <c r="E1811" s="3">
        <v>4101807</v>
      </c>
      <c r="F1811" s="3">
        <v>1</v>
      </c>
      <c r="G1811" s="3" t="s">
        <v>332</v>
      </c>
      <c r="H1811" s="3"/>
      <c r="I1811" s="3" t="s">
        <v>333</v>
      </c>
      <c r="J1811" s="3"/>
      <c r="K1811" s="3" t="s">
        <v>334</v>
      </c>
      <c r="L1811" s="3"/>
      <c r="M1811" s="3"/>
      <c r="N1811" s="3"/>
      <c r="O1811" s="3"/>
      <c r="P1811" s="3"/>
      <c r="Q1811" s="3" t="s">
        <v>335</v>
      </c>
      <c r="R1811" s="3"/>
      <c r="S1811" s="3" t="str">
        <f>IF(H1811="","",$B$2&amp;G1811&amp;$B$2&amp;$B$1&amp;H1811)</f>
        <v/>
      </c>
      <c r="T1811" s="3" t="str">
        <f>IF(J1811="","",$B$2&amp;I1811&amp;$B$2&amp;$B$1&amp;J1811)</f>
        <v/>
      </c>
      <c r="U1811" s="3" t="str">
        <f>IF(L1811="","",$B$2&amp;K1811&amp;$B$2&amp;$B$1&amp;L1811)</f>
        <v/>
      </c>
      <c r="V1811" s="3" t="str">
        <f>IF(N1811="","",$B$2&amp;M1811&amp;$B$2&amp;$B$1&amp;N1811)</f>
        <v/>
      </c>
      <c r="W1811" s="3" t="str">
        <f>IF(P1811="","",$B$2&amp;O1811&amp;$B$2&amp;$B$1&amp;P1811)</f>
        <v/>
      </c>
      <c r="X1811" s="3" t="str">
        <f>IF(R1811="","",$B$2&amp;Q1811&amp;$B$2&amp;$B$1&amp;R1811)</f>
        <v/>
      </c>
      <c r="Y1811" s="3" t="str">
        <f t="shared" si="564"/>
        <v>{}</v>
      </c>
      <c r="Z1811" s="11" t="s">
        <v>822</v>
      </c>
      <c r="AA1811" s="11" t="str">
        <f t="shared" si="556"/>
        <v>每过&lt;c=A6EC41&gt;6&lt;/c&gt;秒，回复&lt;c=A6EC41&gt;130&lt;/c&gt;点能量</v>
      </c>
      <c r="AB1811" s="11"/>
      <c r="AC1811" s="11"/>
      <c r="AD1811" s="11"/>
      <c r="AE1811" s="11"/>
      <c r="AF1811" s="11"/>
      <c r="AG1811" s="11"/>
      <c r="AH1811" s="11"/>
      <c r="AI1811" s="11"/>
      <c r="AJ1811" s="11" t="s">
        <v>406</v>
      </c>
      <c r="AK1811" s="11" t="str">
        <f>$B$6</f>
        <v>&lt;c=A6EC41&gt;</v>
      </c>
      <c r="AL1811" s="12">
        <v>6</v>
      </c>
      <c r="AM1811" s="11" t="s">
        <v>298</v>
      </c>
      <c r="AN1811" s="11" t="s">
        <v>823</v>
      </c>
      <c r="AO1811" s="11" t="str">
        <f>$B$6</f>
        <v>&lt;c=A6EC41&gt;</v>
      </c>
      <c r="AP1811" s="12">
        <v>130</v>
      </c>
      <c r="AQ1811" s="11" t="s">
        <v>298</v>
      </c>
      <c r="AR1811" s="11" t="s">
        <v>457</v>
      </c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 t="str">
        <f t="shared" ref="BP1811:BP1821" si="573">Z1811</f>
        <v>周期性获得能量回复</v>
      </c>
      <c r="BQ1811" s="11" t="str">
        <f t="shared" si="555"/>
        <v>每过&lt;c=A6EC41&gt;6&lt;/c&gt;秒，回复&lt;c=A6EC41&gt;130&lt;/c&gt;点能量</v>
      </c>
      <c r="BR1811" s="1">
        <f t="shared" si="568"/>
        <v>7</v>
      </c>
      <c r="BS1811" s="1">
        <f t="shared" si="569"/>
        <v>701</v>
      </c>
      <c r="BT1811" s="1">
        <f>COUNTIF($BS$10:BS1811,601)</f>
        <v>38</v>
      </c>
      <c r="BU1811" s="1">
        <f t="shared" si="570"/>
        <v>0</v>
      </c>
    </row>
    <row r="1812" spans="2:73">
      <c r="B1812" s="1" t="str">
        <f t="shared" si="566"/>
        <v>SkillDescBrief4101807</v>
      </c>
      <c r="C1812" s="1" t="str">
        <f t="shared" si="567"/>
        <v>SkillDescDetail410180702</v>
      </c>
      <c r="D1812" s="3">
        <v>410180702</v>
      </c>
      <c r="E1812" s="3">
        <v>4101807</v>
      </c>
      <c r="F1812" s="3">
        <v>2</v>
      </c>
      <c r="G1812" s="3" t="s">
        <v>332</v>
      </c>
      <c r="H1812" s="3"/>
      <c r="I1812" s="3" t="s">
        <v>333</v>
      </c>
      <c r="J1812" s="3"/>
      <c r="K1812" s="3" t="s">
        <v>334</v>
      </c>
      <c r="L1812" s="3"/>
      <c r="M1812" s="3"/>
      <c r="N1812" s="3"/>
      <c r="O1812" s="3"/>
      <c r="P1812" s="3"/>
      <c r="Q1812" s="3" t="s">
        <v>335</v>
      </c>
      <c r="R1812" s="3"/>
      <c r="S1812" s="3" t="str">
        <f>IF(H1812="","",$B$2&amp;G1812&amp;$B$2&amp;$B$1&amp;H1812)</f>
        <v/>
      </c>
      <c r="T1812" s="3" t="str">
        <f>IF(J1812="","",$B$2&amp;I1812&amp;$B$2&amp;$B$1&amp;J1812)</f>
        <v/>
      </c>
      <c r="U1812" s="3" t="str">
        <f>IF(L1812="","",$B$2&amp;K1812&amp;$B$2&amp;$B$1&amp;L1812)</f>
        <v/>
      </c>
      <c r="V1812" s="3" t="str">
        <f>IF(N1812="","",$B$2&amp;M1812&amp;$B$2&amp;$B$1&amp;N1812)</f>
        <v/>
      </c>
      <c r="W1812" s="3" t="str">
        <f>IF(P1812="","",$B$2&amp;O1812&amp;$B$2&amp;$B$1&amp;P1812)</f>
        <v/>
      </c>
      <c r="X1812" s="3" t="str">
        <f>IF(R1812="","",$B$2&amp;Q1812&amp;$B$2&amp;$B$1&amp;R1812)</f>
        <v/>
      </c>
      <c r="Y1812" s="3" t="str">
        <f t="shared" si="564"/>
        <v>{}</v>
      </c>
      <c r="Z1812" s="11" t="s">
        <v>336</v>
      </c>
      <c r="AA1812" s="11" t="str">
        <f t="shared" si="556"/>
        <v/>
      </c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 t="str">
        <f t="shared" si="573"/>
        <v/>
      </c>
      <c r="BQ1812" s="11" t="str">
        <f t="shared" si="555"/>
        <v/>
      </c>
      <c r="BR1812" s="1">
        <f t="shared" si="568"/>
        <v>7</v>
      </c>
      <c r="BS1812" s="1">
        <f t="shared" si="569"/>
        <v>702</v>
      </c>
      <c r="BT1812" s="1">
        <f>COUNTIF($BS$10:BS1812,601)</f>
        <v>38</v>
      </c>
      <c r="BU1812" s="1">
        <f t="shared" si="570"/>
        <v>0</v>
      </c>
    </row>
    <row r="1813" spans="2:73">
      <c r="B1813" s="1" t="str">
        <f t="shared" si="566"/>
        <v>SkillDescBrief4101807</v>
      </c>
      <c r="C1813" s="1" t="str">
        <f t="shared" si="567"/>
        <v>SkillDescDetail410180703</v>
      </c>
      <c r="D1813" s="3">
        <v>410180703</v>
      </c>
      <c r="E1813" s="3">
        <v>4101807</v>
      </c>
      <c r="F1813" s="3">
        <v>3</v>
      </c>
      <c r="G1813" s="3" t="s">
        <v>332</v>
      </c>
      <c r="H1813" s="3"/>
      <c r="I1813" s="3" t="s">
        <v>333</v>
      </c>
      <c r="J1813" s="3"/>
      <c r="K1813" s="3" t="s">
        <v>334</v>
      </c>
      <c r="L1813" s="3"/>
      <c r="M1813" s="3"/>
      <c r="N1813" s="3"/>
      <c r="O1813" s="3"/>
      <c r="P1813" s="3"/>
      <c r="Q1813" s="3" t="s">
        <v>335</v>
      </c>
      <c r="R1813" s="3"/>
      <c r="S1813" s="3" t="str">
        <f>IF(H1813="","",$B$2&amp;G1813&amp;$B$2&amp;$B$1&amp;H1813)</f>
        <v/>
      </c>
      <c r="T1813" s="3" t="str">
        <f>IF(J1813="","",$B$2&amp;I1813&amp;$B$2&amp;$B$1&amp;J1813)</f>
        <v/>
      </c>
      <c r="U1813" s="3" t="str">
        <f>IF(L1813="","",$B$2&amp;K1813&amp;$B$2&amp;$B$1&amp;L1813)</f>
        <v/>
      </c>
      <c r="V1813" s="3" t="str">
        <f>IF(N1813="","",$B$2&amp;M1813&amp;$B$2&amp;$B$1&amp;N1813)</f>
        <v/>
      </c>
      <c r="W1813" s="3" t="str">
        <f>IF(P1813="","",$B$2&amp;O1813&amp;$B$2&amp;$B$1&amp;P1813)</f>
        <v/>
      </c>
      <c r="X1813" s="3" t="str">
        <f>IF(R1813="","",$B$2&amp;Q1813&amp;$B$2&amp;$B$1&amp;R1813)</f>
        <v/>
      </c>
      <c r="Y1813" s="3" t="str">
        <f t="shared" si="564"/>
        <v>{}</v>
      </c>
      <c r="Z1813" s="11" t="s">
        <v>336</v>
      </c>
      <c r="AA1813" s="11" t="str">
        <f t="shared" si="556"/>
        <v/>
      </c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 t="str">
        <f t="shared" si="573"/>
        <v/>
      </c>
      <c r="BQ1813" s="11" t="str">
        <f t="shared" si="555"/>
        <v/>
      </c>
      <c r="BR1813" s="1">
        <f t="shared" si="568"/>
        <v>7</v>
      </c>
      <c r="BS1813" s="1">
        <f t="shared" si="569"/>
        <v>703</v>
      </c>
      <c r="BT1813" s="1">
        <f>COUNTIF($BS$10:BS1813,601)</f>
        <v>38</v>
      </c>
      <c r="BU1813" s="1">
        <f t="shared" si="570"/>
        <v>0</v>
      </c>
    </row>
    <row r="1814" spans="2:73">
      <c r="B1814" s="1" t="str">
        <f t="shared" si="566"/>
        <v>SkillDescBrief4101807</v>
      </c>
      <c r="C1814" s="1" t="str">
        <f t="shared" si="567"/>
        <v>SkillDescDetail410180704</v>
      </c>
      <c r="D1814" s="3">
        <v>410180704</v>
      </c>
      <c r="E1814" s="3">
        <v>4101807</v>
      </c>
      <c r="F1814" s="3">
        <v>4</v>
      </c>
      <c r="G1814" s="3" t="s">
        <v>332</v>
      </c>
      <c r="H1814" s="3"/>
      <c r="I1814" s="3" t="s">
        <v>333</v>
      </c>
      <c r="J1814" s="3"/>
      <c r="K1814" s="3" t="s">
        <v>334</v>
      </c>
      <c r="L1814" s="3"/>
      <c r="M1814" s="3"/>
      <c r="N1814" s="3"/>
      <c r="O1814" s="3"/>
      <c r="P1814" s="3"/>
      <c r="Q1814" s="3" t="s">
        <v>335</v>
      </c>
      <c r="R1814" s="3"/>
      <c r="S1814" s="3" t="str">
        <f>IF(H1814="","",$B$2&amp;G1814&amp;$B$2&amp;$B$1&amp;H1814)</f>
        <v/>
      </c>
      <c r="T1814" s="3" t="str">
        <f>IF(J1814="","",$B$2&amp;I1814&amp;$B$2&amp;$B$1&amp;J1814)</f>
        <v/>
      </c>
      <c r="U1814" s="3" t="str">
        <f>IF(L1814="","",$B$2&amp;K1814&amp;$B$2&amp;$B$1&amp;L1814)</f>
        <v/>
      </c>
      <c r="V1814" s="3" t="str">
        <f>IF(N1814="","",$B$2&amp;M1814&amp;$B$2&amp;$B$1&amp;N1814)</f>
        <v/>
      </c>
      <c r="W1814" s="3" t="str">
        <f>IF(P1814="","",$B$2&amp;O1814&amp;$B$2&amp;$B$1&amp;P1814)</f>
        <v/>
      </c>
      <c r="X1814" s="3" t="str">
        <f>IF(R1814="","",$B$2&amp;Q1814&amp;$B$2&amp;$B$1&amp;R1814)</f>
        <v/>
      </c>
      <c r="Y1814" s="3" t="str">
        <f t="shared" si="564"/>
        <v>{}</v>
      </c>
      <c r="Z1814" s="11" t="s">
        <v>336</v>
      </c>
      <c r="AA1814" s="11" t="str">
        <f t="shared" si="556"/>
        <v/>
      </c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 t="str">
        <f t="shared" si="573"/>
        <v/>
      </c>
      <c r="BQ1814" s="11" t="str">
        <f t="shared" si="555"/>
        <v/>
      </c>
      <c r="BR1814" s="1">
        <f t="shared" si="568"/>
        <v>7</v>
      </c>
      <c r="BS1814" s="1">
        <f t="shared" si="569"/>
        <v>704</v>
      </c>
      <c r="BT1814" s="1">
        <f>COUNTIF($BS$10:BS1814,601)</f>
        <v>38</v>
      </c>
      <c r="BU1814" s="1">
        <f t="shared" si="570"/>
        <v>0</v>
      </c>
    </row>
    <row r="1815" spans="2:73">
      <c r="B1815" s="1" t="str">
        <f t="shared" si="566"/>
        <v>SkillDescBrief4101807</v>
      </c>
      <c r="C1815" s="1" t="str">
        <f t="shared" si="567"/>
        <v>SkillDescDetail410180705</v>
      </c>
      <c r="D1815" s="3">
        <v>410180705</v>
      </c>
      <c r="E1815" s="3">
        <v>4101807</v>
      </c>
      <c r="F1815" s="3">
        <v>5</v>
      </c>
      <c r="G1815" s="3" t="s">
        <v>332</v>
      </c>
      <c r="H1815" s="3"/>
      <c r="I1815" s="3" t="s">
        <v>333</v>
      </c>
      <c r="J1815" s="3"/>
      <c r="K1815" s="3" t="s">
        <v>334</v>
      </c>
      <c r="L1815" s="3"/>
      <c r="M1815" s="3"/>
      <c r="N1815" s="3"/>
      <c r="O1815" s="3"/>
      <c r="P1815" s="3"/>
      <c r="Q1815" s="3" t="s">
        <v>335</v>
      </c>
      <c r="R1815" s="3"/>
      <c r="S1815" s="3" t="str">
        <f>IF(H1815="","",$B$2&amp;G1815&amp;$B$2&amp;$B$1&amp;H1815)</f>
        <v/>
      </c>
      <c r="T1815" s="3" t="str">
        <f>IF(J1815="","",$B$2&amp;I1815&amp;$B$2&amp;$B$1&amp;J1815)</f>
        <v/>
      </c>
      <c r="U1815" s="3" t="str">
        <f>IF(L1815="","",$B$2&amp;K1815&amp;$B$2&amp;$B$1&amp;L1815)</f>
        <v/>
      </c>
      <c r="V1815" s="3" t="str">
        <f>IF(N1815="","",$B$2&amp;M1815&amp;$B$2&amp;$B$1&amp;N1815)</f>
        <v/>
      </c>
      <c r="W1815" s="3" t="str">
        <f>IF(P1815="","",$B$2&amp;O1815&amp;$B$2&amp;$B$1&amp;P1815)</f>
        <v/>
      </c>
      <c r="X1815" s="3" t="str">
        <f>IF(R1815="","",$B$2&amp;Q1815&amp;$B$2&amp;$B$1&amp;R1815)</f>
        <v/>
      </c>
      <c r="Y1815" s="3" t="str">
        <f t="shared" si="564"/>
        <v>{}</v>
      </c>
      <c r="Z1815" s="11" t="s">
        <v>336</v>
      </c>
      <c r="AA1815" s="11" t="str">
        <f t="shared" si="556"/>
        <v/>
      </c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 t="str">
        <f t="shared" si="573"/>
        <v/>
      </c>
      <c r="BQ1815" s="11" t="str">
        <f t="shared" si="555"/>
        <v/>
      </c>
      <c r="BR1815" s="1">
        <f t="shared" si="568"/>
        <v>7</v>
      </c>
      <c r="BS1815" s="1">
        <f t="shared" si="569"/>
        <v>705</v>
      </c>
      <c r="BT1815" s="1">
        <f>COUNTIF($BS$10:BS1815,601)</f>
        <v>38</v>
      </c>
      <c r="BU1815" s="1">
        <f t="shared" si="570"/>
        <v>0</v>
      </c>
    </row>
    <row r="1816" spans="2:73">
      <c r="B1816" s="1" t="str">
        <f t="shared" si="566"/>
        <v>SkillDescBrief// 普攻-强</v>
      </c>
      <c r="C1816" s="1" t="str">
        <f t="shared" si="567"/>
        <v>SkillDescDetail// 普攻-强化攻击</v>
      </c>
      <c r="D1816" s="7" t="s">
        <v>458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 t="str">
        <f t="shared" si="564"/>
        <v/>
      </c>
      <c r="Z1816" s="10" t="s">
        <v>336</v>
      </c>
      <c r="AA1816" s="10" t="str">
        <f t="shared" si="556"/>
        <v/>
      </c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  <c r="AT1816" s="10"/>
      <c r="AU1816" s="10"/>
      <c r="AV1816" s="10"/>
      <c r="AW1816" s="10"/>
      <c r="AX1816" s="10"/>
      <c r="AY1816" s="10"/>
      <c r="AZ1816" s="10"/>
      <c r="BA1816" s="10"/>
      <c r="BB1816" s="10"/>
      <c r="BC1816" s="10"/>
      <c r="BD1816" s="10"/>
      <c r="BE1816" s="10"/>
      <c r="BF1816" s="10"/>
      <c r="BG1816" s="10"/>
      <c r="BH1816" s="10"/>
      <c r="BI1816" s="10"/>
      <c r="BJ1816" s="10"/>
      <c r="BK1816" s="10"/>
      <c r="BL1816" s="10"/>
      <c r="BM1816" s="10"/>
      <c r="BN1816" s="10"/>
      <c r="BO1816" s="10"/>
      <c r="BP1816" s="10" t="str">
        <f t="shared" si="573"/>
        <v/>
      </c>
      <c r="BQ1816" s="10" t="str">
        <f t="shared" si="555"/>
        <v/>
      </c>
      <c r="BR1816" s="1">
        <f t="shared" si="568"/>
        <v>0</v>
      </c>
      <c r="BS1816" s="1">
        <f t="shared" si="569"/>
        <v>0</v>
      </c>
      <c r="BT1816" s="1">
        <f>COUNTIF($BS$10:BS1816,601)</f>
        <v>38</v>
      </c>
      <c r="BU1816" s="1">
        <f t="shared" si="570"/>
        <v>0</v>
      </c>
    </row>
    <row r="1817" spans="2:73">
      <c r="B1817" s="1" t="str">
        <f t="shared" si="566"/>
        <v>SkillDescBrief4101808</v>
      </c>
      <c r="C1817" s="1" t="str">
        <f t="shared" si="567"/>
        <v>SkillDescDetail410180801</v>
      </c>
      <c r="D1817" s="3">
        <v>410180801</v>
      </c>
      <c r="E1817" s="3">
        <v>4101808</v>
      </c>
      <c r="F1817" s="3">
        <v>1</v>
      </c>
      <c r="G1817" s="3" t="s">
        <v>332</v>
      </c>
      <c r="H1817" s="3">
        <f ca="1">ROUND(_xlfn.XLOOKUP($F1817,$D$1:$D$5,$E$1:$E$5)*OFFSET(H1817,5-$F1817,0)/0.05,0)*0.05</f>
        <v>4.2</v>
      </c>
      <c r="I1817" s="3" t="s">
        <v>333</v>
      </c>
      <c r="J1817" s="3"/>
      <c r="K1817" s="3" t="s">
        <v>334</v>
      </c>
      <c r="L1817" s="3"/>
      <c r="M1817" s="3"/>
      <c r="N1817" s="3"/>
      <c r="O1817" s="3"/>
      <c r="P1817" s="3"/>
      <c r="Q1817" s="3" t="s">
        <v>335</v>
      </c>
      <c r="R1817" s="3"/>
      <c r="S1817" s="3" t="str">
        <f ca="1">IF(H1817="","",$B$2&amp;G1817&amp;$B$2&amp;$B$1&amp;H1817)</f>
        <v>"AtkPower":4.2</v>
      </c>
      <c r="T1817" s="3" t="str">
        <f>IF(J1817="","",$B$2&amp;I1817&amp;$B$2&amp;$B$1&amp;J1817)</f>
        <v/>
      </c>
      <c r="U1817" s="3" t="str">
        <f>IF(L1817="","",$B$2&amp;K1817&amp;$B$2&amp;$B$1&amp;L1817)</f>
        <v/>
      </c>
      <c r="V1817" s="3" t="str">
        <f>IF(N1817="","",$B$2&amp;M1817&amp;$B$2&amp;$B$1&amp;N1817)</f>
        <v/>
      </c>
      <c r="W1817" s="3" t="str">
        <f>IF(P1817="","",$B$2&amp;O1817&amp;$B$2&amp;$B$1&amp;P1817)</f>
        <v/>
      </c>
      <c r="X1817" s="3" t="str">
        <f>IF(R1817="","",$B$2&amp;Q1817&amp;$B$2&amp;$B$1&amp;R1817)</f>
        <v/>
      </c>
      <c r="Y1817" s="3" t="str">
        <f ca="1" t="shared" si="564"/>
        <v>{"AtkPower":4.2}</v>
      </c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2"/>
      <c r="AM1817" s="11"/>
      <c r="AN1817" s="11"/>
      <c r="AO1817" s="11"/>
      <c r="AP1817" s="12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>
        <f t="shared" si="573"/>
        <v>0</v>
      </c>
      <c r="BQ1817" s="11">
        <f t="shared" si="555"/>
        <v>0</v>
      </c>
      <c r="BR1817" s="1">
        <f t="shared" si="568"/>
        <v>8</v>
      </c>
      <c r="BS1817" s="1">
        <f t="shared" si="569"/>
        <v>801</v>
      </c>
      <c r="BT1817" s="1">
        <f>COUNTIF($BS$10:BS1817,601)</f>
        <v>38</v>
      </c>
      <c r="BU1817" s="1">
        <f t="shared" si="570"/>
        <v>0</v>
      </c>
    </row>
    <row r="1818" spans="2:73">
      <c r="B1818" s="1" t="str">
        <f t="shared" si="566"/>
        <v>SkillDescBrief4101808</v>
      </c>
      <c r="C1818" s="1" t="str">
        <f t="shared" si="567"/>
        <v>SkillDescDetail410180802</v>
      </c>
      <c r="D1818" s="3">
        <v>410180802</v>
      </c>
      <c r="E1818" s="3">
        <v>4101808</v>
      </c>
      <c r="F1818" s="3">
        <v>2</v>
      </c>
      <c r="G1818" s="3" t="s">
        <v>332</v>
      </c>
      <c r="H1818" s="3">
        <f ca="1">ROUND(_xlfn.XLOOKUP($F1818,$D$1:$D$5,$E$1:$E$5)*OFFSET(H1818,5-$F1818,0)/0.05,0)*0.05</f>
        <v>4.5</v>
      </c>
      <c r="I1818" s="3" t="s">
        <v>333</v>
      </c>
      <c r="J1818" s="3"/>
      <c r="K1818" s="3" t="s">
        <v>334</v>
      </c>
      <c r="L1818" s="3"/>
      <c r="M1818" s="3"/>
      <c r="N1818" s="3"/>
      <c r="O1818" s="3"/>
      <c r="P1818" s="3"/>
      <c r="Q1818" s="3" t="s">
        <v>335</v>
      </c>
      <c r="R1818" s="3"/>
      <c r="S1818" s="3" t="str">
        <f ca="1">IF(H1818="","",$B$2&amp;G1818&amp;$B$2&amp;$B$1&amp;H1818)</f>
        <v>"AtkPower":4.5</v>
      </c>
      <c r="T1818" s="3" t="str">
        <f>IF(J1818="","",$B$2&amp;I1818&amp;$B$2&amp;$B$1&amp;J1818)</f>
        <v/>
      </c>
      <c r="U1818" s="3" t="str">
        <f>IF(L1818="","",$B$2&amp;K1818&amp;$B$2&amp;$B$1&amp;L1818)</f>
        <v/>
      </c>
      <c r="V1818" s="3" t="str">
        <f>IF(N1818="","",$B$2&amp;M1818&amp;$B$2&amp;$B$1&amp;N1818)</f>
        <v/>
      </c>
      <c r="W1818" s="3" t="str">
        <f>IF(P1818="","",$B$2&amp;O1818&amp;$B$2&amp;$B$1&amp;P1818)</f>
        <v/>
      </c>
      <c r="X1818" s="3" t="str">
        <f>IF(R1818="","",$B$2&amp;Q1818&amp;$B$2&amp;$B$1&amp;R1818)</f>
        <v/>
      </c>
      <c r="Y1818" s="3" t="str">
        <f ca="1" t="shared" si="564"/>
        <v>{"AtkPower":4.5}</v>
      </c>
      <c r="Z1818" s="11" t="s">
        <v>336</v>
      </c>
      <c r="AA1818" s="11" t="str">
        <f t="shared" si="556"/>
        <v/>
      </c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 t="str">
        <f t="shared" si="573"/>
        <v/>
      </c>
      <c r="BQ1818" s="11" t="str">
        <f t="shared" si="555"/>
        <v/>
      </c>
      <c r="BR1818" s="1">
        <f t="shared" si="568"/>
        <v>8</v>
      </c>
      <c r="BS1818" s="1">
        <f t="shared" si="569"/>
        <v>802</v>
      </c>
      <c r="BT1818" s="1">
        <f>COUNTIF($BS$10:BS1818,601)</f>
        <v>38</v>
      </c>
      <c r="BU1818" s="1">
        <f t="shared" si="570"/>
        <v>0</v>
      </c>
    </row>
    <row r="1819" spans="2:73">
      <c r="B1819" s="1" t="str">
        <f t="shared" si="566"/>
        <v>SkillDescBrief4101808</v>
      </c>
      <c r="C1819" s="1" t="str">
        <f t="shared" si="567"/>
        <v>SkillDescDetail410180803</v>
      </c>
      <c r="D1819" s="3">
        <v>410180803</v>
      </c>
      <c r="E1819" s="3">
        <v>4101808</v>
      </c>
      <c r="F1819" s="3">
        <v>3</v>
      </c>
      <c r="G1819" s="3" t="s">
        <v>332</v>
      </c>
      <c r="H1819" s="3">
        <f ca="1">ROUND(_xlfn.XLOOKUP($F1819,$D$1:$D$5,$E$1:$E$5)*OFFSET(H1819,5-$F1819,0)/0.05,0)*0.05</f>
        <v>4.8</v>
      </c>
      <c r="I1819" s="3" t="s">
        <v>333</v>
      </c>
      <c r="J1819" s="3"/>
      <c r="K1819" s="3" t="s">
        <v>334</v>
      </c>
      <c r="L1819" s="3"/>
      <c r="M1819" s="3"/>
      <c r="N1819" s="3"/>
      <c r="O1819" s="3"/>
      <c r="P1819" s="3"/>
      <c r="Q1819" s="3" t="s">
        <v>335</v>
      </c>
      <c r="R1819" s="3"/>
      <c r="S1819" s="3" t="str">
        <f ca="1">IF(H1819="","",$B$2&amp;G1819&amp;$B$2&amp;$B$1&amp;H1819)</f>
        <v>"AtkPower":4.8</v>
      </c>
      <c r="T1819" s="3" t="str">
        <f>IF(J1819="","",$B$2&amp;I1819&amp;$B$2&amp;$B$1&amp;J1819)</f>
        <v/>
      </c>
      <c r="U1819" s="3" t="str">
        <f>IF(L1819="","",$B$2&amp;K1819&amp;$B$2&amp;$B$1&amp;L1819)</f>
        <v/>
      </c>
      <c r="V1819" s="3" t="str">
        <f>IF(N1819="","",$B$2&amp;M1819&amp;$B$2&amp;$B$1&amp;N1819)</f>
        <v/>
      </c>
      <c r="W1819" s="3" t="str">
        <f>IF(P1819="","",$B$2&amp;O1819&amp;$B$2&amp;$B$1&amp;P1819)</f>
        <v/>
      </c>
      <c r="X1819" s="3" t="str">
        <f>IF(R1819="","",$B$2&amp;Q1819&amp;$B$2&amp;$B$1&amp;R1819)</f>
        <v/>
      </c>
      <c r="Y1819" s="3" t="str">
        <f ca="1" t="shared" si="564"/>
        <v>{"AtkPower":4.8}</v>
      </c>
      <c r="Z1819" s="11" t="s">
        <v>336</v>
      </c>
      <c r="AA1819" s="11" t="str">
        <f t="shared" si="556"/>
        <v/>
      </c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 t="str">
        <f t="shared" si="573"/>
        <v/>
      </c>
      <c r="BQ1819" s="11" t="str">
        <f t="shared" si="555"/>
        <v/>
      </c>
      <c r="BR1819" s="1">
        <f t="shared" si="568"/>
        <v>8</v>
      </c>
      <c r="BS1819" s="1">
        <f t="shared" si="569"/>
        <v>803</v>
      </c>
      <c r="BT1819" s="1">
        <f>COUNTIF($BS$10:BS1819,601)</f>
        <v>38</v>
      </c>
      <c r="BU1819" s="1">
        <f t="shared" si="570"/>
        <v>0</v>
      </c>
    </row>
    <row r="1820" spans="2:73">
      <c r="B1820" s="1" t="str">
        <f t="shared" si="566"/>
        <v>SkillDescBrief4101808</v>
      </c>
      <c r="C1820" s="1" t="str">
        <f t="shared" si="567"/>
        <v>SkillDescDetail410180804</v>
      </c>
      <c r="D1820" s="3">
        <v>410180804</v>
      </c>
      <c r="E1820" s="3">
        <v>4101808</v>
      </c>
      <c r="F1820" s="3">
        <v>4</v>
      </c>
      <c r="G1820" s="3" t="s">
        <v>332</v>
      </c>
      <c r="H1820" s="3">
        <f ca="1">ROUND(_xlfn.XLOOKUP($F1820,$D$1:$D$5,$E$1:$E$5)*OFFSET(H1820,5-$F1820,0)/0.05,0)*0.05</f>
        <v>5.4</v>
      </c>
      <c r="I1820" s="3" t="s">
        <v>333</v>
      </c>
      <c r="J1820" s="3"/>
      <c r="K1820" s="3" t="s">
        <v>334</v>
      </c>
      <c r="L1820" s="3"/>
      <c r="M1820" s="3"/>
      <c r="N1820" s="3"/>
      <c r="O1820" s="3"/>
      <c r="P1820" s="3"/>
      <c r="Q1820" s="3" t="s">
        <v>335</v>
      </c>
      <c r="R1820" s="3"/>
      <c r="S1820" s="3" t="str">
        <f ca="1">IF(H1820="","",$B$2&amp;G1820&amp;$B$2&amp;$B$1&amp;H1820)</f>
        <v>"AtkPower":5.4</v>
      </c>
      <c r="T1820" s="3" t="str">
        <f>IF(J1820="","",$B$2&amp;I1820&amp;$B$2&amp;$B$1&amp;J1820)</f>
        <v/>
      </c>
      <c r="U1820" s="3" t="str">
        <f>IF(L1820="","",$B$2&amp;K1820&amp;$B$2&amp;$B$1&amp;L1820)</f>
        <v/>
      </c>
      <c r="V1820" s="3" t="str">
        <f>IF(N1820="","",$B$2&amp;M1820&amp;$B$2&amp;$B$1&amp;N1820)</f>
        <v/>
      </c>
      <c r="W1820" s="3" t="str">
        <f>IF(P1820="","",$B$2&amp;O1820&amp;$B$2&amp;$B$1&amp;P1820)</f>
        <v/>
      </c>
      <c r="X1820" s="3" t="str">
        <f>IF(R1820="","",$B$2&amp;Q1820&amp;$B$2&amp;$B$1&amp;R1820)</f>
        <v/>
      </c>
      <c r="Y1820" s="3" t="str">
        <f ca="1" t="shared" si="564"/>
        <v>{"AtkPower":5.4}</v>
      </c>
      <c r="Z1820" s="11" t="s">
        <v>336</v>
      </c>
      <c r="AA1820" s="11" t="str">
        <f t="shared" si="556"/>
        <v/>
      </c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 t="str">
        <f t="shared" si="573"/>
        <v/>
      </c>
      <c r="BQ1820" s="11" t="str">
        <f t="shared" si="555"/>
        <v/>
      </c>
      <c r="BR1820" s="1">
        <f t="shared" si="568"/>
        <v>8</v>
      </c>
      <c r="BS1820" s="1">
        <f t="shared" si="569"/>
        <v>804</v>
      </c>
      <c r="BT1820" s="1">
        <f>COUNTIF($BS$10:BS1820,601)</f>
        <v>38</v>
      </c>
      <c r="BU1820" s="1">
        <f t="shared" si="570"/>
        <v>0</v>
      </c>
    </row>
    <row r="1821" spans="2:73">
      <c r="B1821" s="1" t="str">
        <f t="shared" si="566"/>
        <v>SkillDescBrief4101808</v>
      </c>
      <c r="C1821" s="1" t="str">
        <f t="shared" si="567"/>
        <v>SkillDescDetail410180805</v>
      </c>
      <c r="D1821" s="3">
        <v>410180805</v>
      </c>
      <c r="E1821" s="3">
        <v>4101808</v>
      </c>
      <c r="F1821" s="3">
        <v>5</v>
      </c>
      <c r="G1821" s="3" t="s">
        <v>332</v>
      </c>
      <c r="H1821" s="3">
        <v>6</v>
      </c>
      <c r="I1821" s="3" t="s">
        <v>333</v>
      </c>
      <c r="J1821" s="3"/>
      <c r="K1821" s="3" t="s">
        <v>334</v>
      </c>
      <c r="L1821" s="3"/>
      <c r="M1821" s="3"/>
      <c r="N1821" s="3"/>
      <c r="O1821" s="3"/>
      <c r="P1821" s="3"/>
      <c r="Q1821" s="3" t="s">
        <v>335</v>
      </c>
      <c r="R1821" s="3"/>
      <c r="S1821" s="3" t="str">
        <f>IF(H1821="","",$B$2&amp;G1821&amp;$B$2&amp;$B$1&amp;H1821)</f>
        <v>"AtkPower":6</v>
      </c>
      <c r="T1821" s="3" t="str">
        <f>IF(J1821="","",$B$2&amp;I1821&amp;$B$2&amp;$B$1&amp;J1821)</f>
        <v/>
      </c>
      <c r="U1821" s="3" t="str">
        <f>IF(L1821="","",$B$2&amp;K1821&amp;$B$2&amp;$B$1&amp;L1821)</f>
        <v/>
      </c>
      <c r="V1821" s="3" t="str">
        <f>IF(N1821="","",$B$2&amp;M1821&amp;$B$2&amp;$B$1&amp;N1821)</f>
        <v/>
      </c>
      <c r="W1821" s="3" t="str">
        <f>IF(P1821="","",$B$2&amp;O1821&amp;$B$2&amp;$B$1&amp;P1821)</f>
        <v/>
      </c>
      <c r="X1821" s="3" t="str">
        <f>IF(R1821="","",$B$2&amp;Q1821&amp;$B$2&amp;$B$1&amp;R1821)</f>
        <v/>
      </c>
      <c r="Y1821" s="3" t="str">
        <f t="shared" si="564"/>
        <v>{"AtkPower":6}</v>
      </c>
      <c r="Z1821" s="11" t="s">
        <v>336</v>
      </c>
      <c r="AA1821" s="11" t="str">
        <f t="shared" si="556"/>
        <v/>
      </c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 t="str">
        <f t="shared" si="573"/>
        <v/>
      </c>
      <c r="BQ1821" s="11" t="str">
        <f t="shared" si="555"/>
        <v/>
      </c>
      <c r="BR1821" s="1">
        <f t="shared" si="568"/>
        <v>8</v>
      </c>
      <c r="BS1821" s="1">
        <f t="shared" si="569"/>
        <v>805</v>
      </c>
      <c r="BT1821" s="1">
        <f>COUNTIF($BS$10:BS1821,601)</f>
        <v>38</v>
      </c>
      <c r="BU1821" s="1">
        <f t="shared" si="570"/>
        <v>0</v>
      </c>
    </row>
    <row r="1822" spans="2:73">
      <c r="B1822" s="1" t="str">
        <f t="shared" ref="B1822:B1872" si="574">$C$3&amp;LEFT($D1822,7)</f>
        <v>SkillDescBrief// 钉枪</v>
      </c>
      <c r="C1822" s="1" t="str">
        <f t="shared" ref="C1822:C1872" si="575">$C$4&amp;$D1822</f>
        <v>SkillDescDetail// 钉枪</v>
      </c>
      <c r="D1822" s="7" t="s">
        <v>824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 t="str">
        <f t="shared" si="564"/>
        <v/>
      </c>
      <c r="Z1822" s="10" t="s">
        <v>336</v>
      </c>
      <c r="AA1822" s="10" t="str">
        <f t="shared" si="556"/>
        <v/>
      </c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  <c r="AT1822" s="10"/>
      <c r="AU1822" s="10"/>
      <c r="AV1822" s="10"/>
      <c r="AW1822" s="10"/>
      <c r="AX1822" s="10"/>
      <c r="AY1822" s="10"/>
      <c r="AZ1822" s="10"/>
      <c r="BA1822" s="10"/>
      <c r="BB1822" s="10"/>
      <c r="BC1822" s="10"/>
      <c r="BD1822" s="10"/>
      <c r="BE1822" s="10"/>
      <c r="BF1822" s="10"/>
      <c r="BG1822" s="10"/>
      <c r="BH1822" s="10"/>
      <c r="BI1822" s="10"/>
      <c r="BJ1822" s="10"/>
      <c r="BK1822" s="10"/>
      <c r="BL1822" s="10"/>
      <c r="BM1822" s="10"/>
      <c r="BN1822" s="10"/>
      <c r="BO1822" s="10"/>
      <c r="BP1822" s="10" t="str">
        <f t="shared" ref="BP1822:BP1871" si="576">Z1822</f>
        <v/>
      </c>
      <c r="BQ1822" s="10" t="str">
        <f t="shared" si="555"/>
        <v/>
      </c>
      <c r="BR1822" s="1">
        <f t="shared" si="568"/>
        <v>0</v>
      </c>
      <c r="BS1822" s="1">
        <f t="shared" si="569"/>
        <v>0</v>
      </c>
      <c r="BT1822" s="1">
        <f>COUNTIF($BS$10:BS1822,601)</f>
        <v>38</v>
      </c>
      <c r="BU1822" s="1">
        <f t="shared" si="570"/>
        <v>0</v>
      </c>
    </row>
    <row r="1823" spans="2:73">
      <c r="B1823" s="1" t="str">
        <f t="shared" si="574"/>
        <v>SkillDescBrief// 普攻</v>
      </c>
      <c r="C1823" s="1" t="str">
        <f t="shared" si="575"/>
        <v>SkillDescDetail// 普攻</v>
      </c>
      <c r="D1823" s="7" t="s">
        <v>331</v>
      </c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 t="str">
        <f t="shared" si="564"/>
        <v/>
      </c>
      <c r="Z1823" s="10" t="s">
        <v>336</v>
      </c>
      <c r="AA1823" s="10" t="str">
        <f t="shared" si="556"/>
        <v/>
      </c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  <c r="AT1823" s="10"/>
      <c r="AU1823" s="10"/>
      <c r="AV1823" s="10"/>
      <c r="AW1823" s="10"/>
      <c r="AX1823" s="10"/>
      <c r="AY1823" s="10"/>
      <c r="AZ1823" s="10"/>
      <c r="BA1823" s="10"/>
      <c r="BB1823" s="10"/>
      <c r="BC1823" s="10"/>
      <c r="BD1823" s="10"/>
      <c r="BE1823" s="10"/>
      <c r="BF1823" s="10"/>
      <c r="BG1823" s="10"/>
      <c r="BH1823" s="10"/>
      <c r="BI1823" s="10"/>
      <c r="BJ1823" s="10"/>
      <c r="BK1823" s="10"/>
      <c r="BL1823" s="10"/>
      <c r="BM1823" s="10"/>
      <c r="BN1823" s="10"/>
      <c r="BO1823" s="10"/>
      <c r="BP1823" s="10" t="str">
        <f t="shared" si="576"/>
        <v/>
      </c>
      <c r="BQ1823" s="10" t="str">
        <f t="shared" si="555"/>
        <v/>
      </c>
      <c r="BR1823" s="1">
        <f t="shared" si="568"/>
        <v>0</v>
      </c>
      <c r="BS1823" s="1">
        <f t="shared" si="569"/>
        <v>0</v>
      </c>
      <c r="BT1823" s="1">
        <f>COUNTIF($BS$10:BS1823,601)</f>
        <v>38</v>
      </c>
      <c r="BU1823" s="1">
        <f t="shared" si="570"/>
        <v>0</v>
      </c>
    </row>
    <row r="1824" spans="2:73">
      <c r="B1824" s="1" t="str">
        <f t="shared" si="574"/>
        <v>SkillDescBrief4101901</v>
      </c>
      <c r="C1824" s="1" t="str">
        <f t="shared" si="575"/>
        <v>SkillDescDetail410190101</v>
      </c>
      <c r="D1824" s="3">
        <v>410190101</v>
      </c>
      <c r="E1824" s="3">
        <v>4101901</v>
      </c>
      <c r="F1824" s="3">
        <v>1</v>
      </c>
      <c r="G1824" s="3" t="s">
        <v>332</v>
      </c>
      <c r="H1824" s="3">
        <f ca="1">ROUND(_xlfn.XLOOKUP($F1824,$D$1:$D$5,$E$1:$E$5)*OFFSET(H1824,5-$F1824,0)/0.05,0)*0.05</f>
        <v>0.9</v>
      </c>
      <c r="I1824" s="3" t="s">
        <v>333</v>
      </c>
      <c r="J1824" s="3"/>
      <c r="K1824" s="3" t="s">
        <v>334</v>
      </c>
      <c r="L1824" s="3"/>
      <c r="M1824" s="3"/>
      <c r="N1824" s="3"/>
      <c r="O1824" s="3"/>
      <c r="P1824" s="3"/>
      <c r="Q1824" s="3" t="s">
        <v>335</v>
      </c>
      <c r="R1824" s="3"/>
      <c r="S1824" s="3" t="str">
        <f ca="1">IF(H1824="","",$B$2&amp;G1824&amp;$B$2&amp;$B$1&amp;H1824)</f>
        <v>"AtkPower":0.9</v>
      </c>
      <c r="T1824" s="3" t="str">
        <f>IF(J1824="","",$B$2&amp;I1824&amp;$B$2&amp;$B$1&amp;J1824)</f>
        <v/>
      </c>
      <c r="U1824" s="3" t="str">
        <f>IF(L1824="","",$B$2&amp;K1824&amp;$B$2&amp;$B$1&amp;L1824)</f>
        <v/>
      </c>
      <c r="V1824" s="3" t="str">
        <f>IF(N1824="","",$B$2&amp;M1824&amp;$B$2&amp;$B$1&amp;N1824)</f>
        <v/>
      </c>
      <c r="W1824" s="3" t="str">
        <f>IF(P1824="","",$B$2&amp;O1824&amp;$B$2&amp;$B$1&amp;P1824)</f>
        <v/>
      </c>
      <c r="X1824" s="3" t="str">
        <f>IF(R1824="","",$B$2&amp;Q1824&amp;$B$2&amp;$B$1&amp;R1824)</f>
        <v/>
      </c>
      <c r="Y1824" s="3" t="str">
        <f ca="1" t="shared" si="564"/>
        <v>{"AtkPower":0.9}</v>
      </c>
      <c r="Z1824" s="11" t="s">
        <v>825</v>
      </c>
      <c r="AA1824" s="11" t="str">
        <f ca="1" t="shared" si="556"/>
        <v>使用钉枪射击，对&lt;c=A6EC41&gt;1&lt;/c&gt;名敌人造成额外&lt;q=attr_atk&gt;&lt;c=A6EC41&gt;90%&lt;/c&gt;伤害</v>
      </c>
      <c r="AB1824" s="11"/>
      <c r="AC1824" s="11"/>
      <c r="AD1824" s="11"/>
      <c r="AE1824" s="11"/>
      <c r="AF1824" s="11"/>
      <c r="AG1824" s="11"/>
      <c r="AH1824" s="11"/>
      <c r="AI1824" s="11"/>
      <c r="AJ1824" s="11" t="s">
        <v>826</v>
      </c>
      <c r="AK1824" s="11" t="str">
        <f>$B$6</f>
        <v>&lt;c=A6EC41&gt;</v>
      </c>
      <c r="AL1824" s="12">
        <v>1</v>
      </c>
      <c r="AM1824" s="11" t="s">
        <v>298</v>
      </c>
      <c r="AN1824" s="11" t="s">
        <v>827</v>
      </c>
      <c r="AO1824" s="11" t="str">
        <f>$B$8&amp;$B$6</f>
        <v>&lt;q=attr_atk&gt;&lt;c=A6EC41&gt;</v>
      </c>
      <c r="AP1824" s="11" t="str">
        <f ca="1">ROUND($H1824*100,2)&amp;"%"</f>
        <v>90%</v>
      </c>
      <c r="AQ1824" s="11" t="s">
        <v>298</v>
      </c>
      <c r="AR1824" s="11" t="s">
        <v>344</v>
      </c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 t="str">
        <f t="shared" si="576"/>
        <v>使用钉枪射击</v>
      </c>
      <c r="BQ1824" s="11" t="str">
        <f ca="1" t="shared" si="555"/>
        <v>使用钉枪射击，对&lt;c=A6EC41&gt;1&lt;/c&gt;名敌人造成额外&lt;q=attr_atk&gt;&lt;c=A6EC41&gt;90%&lt;/c&gt;伤害</v>
      </c>
      <c r="BR1824" s="1">
        <f t="shared" si="568"/>
        <v>1</v>
      </c>
      <c r="BS1824" s="1">
        <f t="shared" si="569"/>
        <v>101</v>
      </c>
      <c r="BT1824" s="1">
        <f>COUNTIF($BS$10:BS1824,601)</f>
        <v>38</v>
      </c>
      <c r="BU1824" s="1">
        <f t="shared" si="570"/>
        <v>0</v>
      </c>
    </row>
    <row r="1825" spans="2:73">
      <c r="B1825" s="1" t="str">
        <f t="shared" si="574"/>
        <v>SkillDescBrief4101901</v>
      </c>
      <c r="C1825" s="1" t="str">
        <f t="shared" si="575"/>
        <v>SkillDescDetail410190102</v>
      </c>
      <c r="D1825" s="3">
        <v>410190102</v>
      </c>
      <c r="E1825" s="3">
        <v>4101901</v>
      </c>
      <c r="F1825" s="3">
        <v>2</v>
      </c>
      <c r="G1825" s="3" t="s">
        <v>332</v>
      </c>
      <c r="H1825" s="3">
        <f ca="1">ROUND(_xlfn.XLOOKUP($F1825,$D$1:$D$5,$E$1:$E$5)*OFFSET(H1825,5-$F1825,0)/0.05,0)*0.05</f>
        <v>1</v>
      </c>
      <c r="I1825" s="3" t="s">
        <v>333</v>
      </c>
      <c r="J1825" s="3"/>
      <c r="K1825" s="3" t="s">
        <v>334</v>
      </c>
      <c r="L1825" s="3"/>
      <c r="M1825" s="3"/>
      <c r="N1825" s="3"/>
      <c r="O1825" s="3"/>
      <c r="P1825" s="3"/>
      <c r="Q1825" s="3" t="s">
        <v>335</v>
      </c>
      <c r="R1825" s="3"/>
      <c r="S1825" s="3" t="str">
        <f ca="1">IF(H1825="","",$B$2&amp;G1825&amp;$B$2&amp;$B$1&amp;H1825)</f>
        <v>"AtkPower":1</v>
      </c>
      <c r="T1825" s="3" t="str">
        <f>IF(J1825="","",$B$2&amp;I1825&amp;$B$2&amp;$B$1&amp;J1825)</f>
        <v/>
      </c>
      <c r="U1825" s="3" t="str">
        <f>IF(L1825="","",$B$2&amp;K1825&amp;$B$2&amp;$B$1&amp;L1825)</f>
        <v/>
      </c>
      <c r="V1825" s="3" t="str">
        <f>IF(N1825="","",$B$2&amp;M1825&amp;$B$2&amp;$B$1&amp;N1825)</f>
        <v/>
      </c>
      <c r="W1825" s="3" t="str">
        <f>IF(P1825="","",$B$2&amp;O1825&amp;$B$2&amp;$B$1&amp;P1825)</f>
        <v/>
      </c>
      <c r="X1825" s="3" t="str">
        <f>IF(R1825="","",$B$2&amp;Q1825&amp;$B$2&amp;$B$1&amp;R1825)</f>
        <v/>
      </c>
      <c r="Y1825" s="3" t="str">
        <f ca="1" t="shared" si="564"/>
        <v>{"AtkPower":1}</v>
      </c>
      <c r="Z1825" s="11" t="s">
        <v>825</v>
      </c>
      <c r="AA1825" s="11" t="str">
        <f ca="1" t="shared" si="556"/>
        <v>2级：造成的伤害提升至&lt;q=attr_atk&gt;&lt;c=A6EC41&gt;100%&lt;/c&gt;</v>
      </c>
      <c r="AB1825" s="11"/>
      <c r="AC1825" s="11"/>
      <c r="AD1825" s="11">
        <v>2</v>
      </c>
      <c r="AE1825" s="11"/>
      <c r="AF1825" s="11" t="s">
        <v>345</v>
      </c>
      <c r="AG1825" s="11"/>
      <c r="AH1825" s="11"/>
      <c r="AI1825" s="11"/>
      <c r="AJ1825" s="11" t="s">
        <v>446</v>
      </c>
      <c r="AK1825" s="11" t="str">
        <f t="shared" ref="AK1825:AK1828" si="577">$B$8&amp;$B$6</f>
        <v>&lt;q=attr_atk&gt;&lt;c=A6EC41&gt;</v>
      </c>
      <c r="AL1825" s="11" t="str">
        <f ca="1" t="shared" ref="AL1825:AL1828" si="578">ROUND($H1825*100,2)&amp;"%"</f>
        <v>100%</v>
      </c>
      <c r="AM1825" s="11" t="s">
        <v>298</v>
      </c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 t="str">
        <f t="shared" si="576"/>
        <v>使用钉枪射击</v>
      </c>
      <c r="BQ1825" s="11" t="str">
        <f ca="1" t="shared" ref="BQ1825:BQ1830" si="579">AA1825</f>
        <v>2级：造成的伤害提升至&lt;q=attr_atk&gt;&lt;c=A6EC41&gt;100%&lt;/c&gt;</v>
      </c>
      <c r="BR1825" s="1">
        <f t="shared" si="568"/>
        <v>1</v>
      </c>
      <c r="BS1825" s="1">
        <f t="shared" si="569"/>
        <v>102</v>
      </c>
      <c r="BT1825" s="1">
        <f>COUNTIF($BS$10:BS1825,601)</f>
        <v>38</v>
      </c>
      <c r="BU1825" s="1">
        <f t="shared" si="570"/>
        <v>0</v>
      </c>
    </row>
    <row r="1826" spans="2:73">
      <c r="B1826" s="1" t="str">
        <f t="shared" si="574"/>
        <v>SkillDescBrief4101901</v>
      </c>
      <c r="C1826" s="1" t="str">
        <f t="shared" si="575"/>
        <v>SkillDescDetail410190103</v>
      </c>
      <c r="D1826" s="3">
        <v>410190103</v>
      </c>
      <c r="E1826" s="3">
        <v>4101901</v>
      </c>
      <c r="F1826" s="3">
        <v>3</v>
      </c>
      <c r="G1826" s="3" t="s">
        <v>332</v>
      </c>
      <c r="H1826" s="3">
        <f ca="1">ROUND(_xlfn.XLOOKUP($F1826,$D$1:$D$5,$E$1:$E$5)*OFFSET(H1826,5-$F1826,0)/0.05,0)*0.05</f>
        <v>1.05</v>
      </c>
      <c r="I1826" s="3" t="s">
        <v>333</v>
      </c>
      <c r="J1826" s="3"/>
      <c r="K1826" s="3" t="s">
        <v>334</v>
      </c>
      <c r="L1826" s="3"/>
      <c r="M1826" s="3"/>
      <c r="N1826" s="3"/>
      <c r="O1826" s="3"/>
      <c r="P1826" s="3"/>
      <c r="Q1826" s="3" t="s">
        <v>335</v>
      </c>
      <c r="R1826" s="3"/>
      <c r="S1826" s="3" t="str">
        <f ca="1">IF(H1826="","",$B$2&amp;G1826&amp;$B$2&amp;$B$1&amp;H1826)</f>
        <v>"AtkPower":1.05</v>
      </c>
      <c r="T1826" s="3" t="str">
        <f>IF(J1826="","",$B$2&amp;I1826&amp;$B$2&amp;$B$1&amp;J1826)</f>
        <v/>
      </c>
      <c r="U1826" s="3" t="str">
        <f>IF(L1826="","",$B$2&amp;K1826&amp;$B$2&amp;$B$1&amp;L1826)</f>
        <v/>
      </c>
      <c r="V1826" s="3" t="str">
        <f>IF(N1826="","",$B$2&amp;M1826&amp;$B$2&amp;$B$1&amp;N1826)</f>
        <v/>
      </c>
      <c r="W1826" s="3" t="str">
        <f>IF(P1826="","",$B$2&amp;O1826&amp;$B$2&amp;$B$1&amp;P1826)</f>
        <v/>
      </c>
      <c r="X1826" s="3" t="str">
        <f>IF(R1826="","",$B$2&amp;Q1826&amp;$B$2&amp;$B$1&amp;R1826)</f>
        <v/>
      </c>
      <c r="Y1826" s="3" t="str">
        <f ca="1" t="shared" si="564"/>
        <v>{"AtkPower":1.05}</v>
      </c>
      <c r="Z1826" s="11" t="s">
        <v>825</v>
      </c>
      <c r="AA1826" s="11" t="str">
        <f ca="1" t="shared" si="556"/>
        <v>3级：造成的伤害提升至&lt;q=attr_atk&gt;&lt;c=A6EC41&gt;105%&lt;/c&gt;</v>
      </c>
      <c r="AB1826" s="11"/>
      <c r="AC1826" s="11"/>
      <c r="AD1826" s="11">
        <v>3</v>
      </c>
      <c r="AE1826" s="11"/>
      <c r="AF1826" s="11" t="s">
        <v>345</v>
      </c>
      <c r="AG1826" s="11"/>
      <c r="AH1826" s="11"/>
      <c r="AI1826" s="11"/>
      <c r="AJ1826" s="11" t="s">
        <v>446</v>
      </c>
      <c r="AK1826" s="11" t="str">
        <f t="shared" si="577"/>
        <v>&lt;q=attr_atk&gt;&lt;c=A6EC41&gt;</v>
      </c>
      <c r="AL1826" s="11" t="str">
        <f ca="1" t="shared" si="578"/>
        <v>105%</v>
      </c>
      <c r="AM1826" s="11" t="s">
        <v>298</v>
      </c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1"/>
      <c r="BH1826" s="11"/>
      <c r="BI1826" s="11"/>
      <c r="BJ1826" s="11"/>
      <c r="BK1826" s="11"/>
      <c r="BL1826" s="11"/>
      <c r="BM1826" s="11"/>
      <c r="BN1826" s="11"/>
      <c r="BO1826" s="11"/>
      <c r="BP1826" s="11" t="str">
        <f t="shared" si="576"/>
        <v>使用钉枪射击</v>
      </c>
      <c r="BQ1826" s="11" t="str">
        <f ca="1" t="shared" si="579"/>
        <v>3级：造成的伤害提升至&lt;q=attr_atk&gt;&lt;c=A6EC41&gt;105%&lt;/c&gt;</v>
      </c>
      <c r="BR1826" s="1">
        <f t="shared" si="568"/>
        <v>1</v>
      </c>
      <c r="BS1826" s="1">
        <f t="shared" si="569"/>
        <v>103</v>
      </c>
      <c r="BT1826" s="1">
        <f>COUNTIF($BS$10:BS1826,601)</f>
        <v>38</v>
      </c>
      <c r="BU1826" s="1">
        <f t="shared" si="570"/>
        <v>0</v>
      </c>
    </row>
    <row r="1827" spans="2:73">
      <c r="B1827" s="1" t="str">
        <f t="shared" si="574"/>
        <v>SkillDescBrief4101901</v>
      </c>
      <c r="C1827" s="1" t="str">
        <f t="shared" si="575"/>
        <v>SkillDescDetail410190104</v>
      </c>
      <c r="D1827" s="3">
        <v>410190104</v>
      </c>
      <c r="E1827" s="3">
        <v>4101901</v>
      </c>
      <c r="F1827" s="3">
        <v>4</v>
      </c>
      <c r="G1827" s="3" t="s">
        <v>332</v>
      </c>
      <c r="H1827" s="3">
        <f ca="1">ROUND(_xlfn.XLOOKUP($F1827,$D$1:$D$5,$E$1:$E$5)*OFFSET(H1827,5-$F1827,0)/0.05,0)*0.05</f>
        <v>1.15</v>
      </c>
      <c r="I1827" s="3" t="s">
        <v>333</v>
      </c>
      <c r="J1827" s="3"/>
      <c r="K1827" s="3" t="s">
        <v>334</v>
      </c>
      <c r="L1827" s="3"/>
      <c r="M1827" s="3"/>
      <c r="N1827" s="3"/>
      <c r="O1827" s="3"/>
      <c r="P1827" s="3"/>
      <c r="Q1827" s="3" t="s">
        <v>335</v>
      </c>
      <c r="R1827" s="3"/>
      <c r="S1827" s="3" t="str">
        <f ca="1">IF(H1827="","",$B$2&amp;G1827&amp;$B$2&amp;$B$1&amp;H1827)</f>
        <v>"AtkPower":1.15</v>
      </c>
      <c r="T1827" s="3" t="str">
        <f>IF(J1827="","",$B$2&amp;I1827&amp;$B$2&amp;$B$1&amp;J1827)</f>
        <v/>
      </c>
      <c r="U1827" s="3" t="str">
        <f>IF(L1827="","",$B$2&amp;K1827&amp;$B$2&amp;$B$1&amp;L1827)</f>
        <v/>
      </c>
      <c r="V1827" s="3" t="str">
        <f>IF(N1827="","",$B$2&amp;M1827&amp;$B$2&amp;$B$1&amp;N1827)</f>
        <v/>
      </c>
      <c r="W1827" s="3" t="str">
        <f>IF(P1827="","",$B$2&amp;O1827&amp;$B$2&amp;$B$1&amp;P1827)</f>
        <v/>
      </c>
      <c r="X1827" s="3" t="str">
        <f>IF(R1827="","",$B$2&amp;Q1827&amp;$B$2&amp;$B$1&amp;R1827)</f>
        <v/>
      </c>
      <c r="Y1827" s="3" t="str">
        <f ca="1" t="shared" si="564"/>
        <v>{"AtkPower":1.15}</v>
      </c>
      <c r="Z1827" s="11" t="s">
        <v>825</v>
      </c>
      <c r="AA1827" s="11" t="str">
        <f ca="1" t="shared" si="556"/>
        <v>4级：造成的伤害提升至&lt;q=attr_atk&gt;&lt;c=A6EC41&gt;115%&lt;/c&gt;</v>
      </c>
      <c r="AB1827" s="11"/>
      <c r="AC1827" s="11"/>
      <c r="AD1827" s="11">
        <v>4</v>
      </c>
      <c r="AE1827" s="11"/>
      <c r="AF1827" s="11" t="s">
        <v>345</v>
      </c>
      <c r="AG1827" s="11"/>
      <c r="AH1827" s="11"/>
      <c r="AI1827" s="11"/>
      <c r="AJ1827" s="11" t="s">
        <v>446</v>
      </c>
      <c r="AK1827" s="11" t="str">
        <f t="shared" si="577"/>
        <v>&lt;q=attr_atk&gt;&lt;c=A6EC41&gt;</v>
      </c>
      <c r="AL1827" s="11" t="str">
        <f ca="1" t="shared" si="578"/>
        <v>115%</v>
      </c>
      <c r="AM1827" s="11" t="s">
        <v>298</v>
      </c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1"/>
      <c r="BH1827" s="11"/>
      <c r="BI1827" s="11"/>
      <c r="BJ1827" s="11"/>
      <c r="BK1827" s="11"/>
      <c r="BL1827" s="11"/>
      <c r="BM1827" s="11"/>
      <c r="BN1827" s="11"/>
      <c r="BO1827" s="11"/>
      <c r="BP1827" s="11" t="str">
        <f t="shared" si="576"/>
        <v>使用钉枪射击</v>
      </c>
      <c r="BQ1827" s="11" t="str">
        <f ca="1" t="shared" si="579"/>
        <v>4级：造成的伤害提升至&lt;q=attr_atk&gt;&lt;c=A6EC41&gt;115%&lt;/c&gt;</v>
      </c>
      <c r="BR1827" s="1">
        <f t="shared" si="568"/>
        <v>1</v>
      </c>
      <c r="BS1827" s="1">
        <f t="shared" si="569"/>
        <v>104</v>
      </c>
      <c r="BT1827" s="1">
        <f>COUNTIF($BS$10:BS1827,601)</f>
        <v>38</v>
      </c>
      <c r="BU1827" s="1">
        <f t="shared" si="570"/>
        <v>0</v>
      </c>
    </row>
    <row r="1828" spans="2:73">
      <c r="B1828" s="1" t="str">
        <f t="shared" si="574"/>
        <v>SkillDescBrief4101901</v>
      </c>
      <c r="C1828" s="1" t="str">
        <f t="shared" si="575"/>
        <v>SkillDescDetail410190105</v>
      </c>
      <c r="D1828" s="3">
        <v>410190105</v>
      </c>
      <c r="E1828" s="3">
        <v>4101901</v>
      </c>
      <c r="F1828" s="3">
        <v>5</v>
      </c>
      <c r="G1828" s="3" t="s">
        <v>332</v>
      </c>
      <c r="H1828" s="3">
        <v>1.3</v>
      </c>
      <c r="I1828" s="3" t="s">
        <v>333</v>
      </c>
      <c r="J1828" s="3"/>
      <c r="K1828" s="3" t="s">
        <v>334</v>
      </c>
      <c r="L1828" s="3"/>
      <c r="M1828" s="3"/>
      <c r="N1828" s="3"/>
      <c r="O1828" s="3"/>
      <c r="P1828" s="3"/>
      <c r="Q1828" s="3" t="s">
        <v>335</v>
      </c>
      <c r="R1828" s="3"/>
      <c r="S1828" s="3" t="str">
        <f>IF(H1828="","",$B$2&amp;G1828&amp;$B$2&amp;$B$1&amp;H1828)</f>
        <v>"AtkPower":1.3</v>
      </c>
      <c r="T1828" s="3" t="str">
        <f>IF(J1828="","",$B$2&amp;I1828&amp;$B$2&amp;$B$1&amp;J1828)</f>
        <v/>
      </c>
      <c r="U1828" s="3" t="str">
        <f>IF(L1828="","",$B$2&amp;K1828&amp;$B$2&amp;$B$1&amp;L1828)</f>
        <v/>
      </c>
      <c r="V1828" s="3" t="str">
        <f>IF(N1828="","",$B$2&amp;M1828&amp;$B$2&amp;$B$1&amp;N1828)</f>
        <v/>
      </c>
      <c r="W1828" s="3" t="str">
        <f>IF(P1828="","",$B$2&amp;O1828&amp;$B$2&amp;$B$1&amp;P1828)</f>
        <v/>
      </c>
      <c r="X1828" s="3" t="str">
        <f>IF(R1828="","",$B$2&amp;Q1828&amp;$B$2&amp;$B$1&amp;R1828)</f>
        <v/>
      </c>
      <c r="Y1828" s="3" t="str">
        <f t="shared" si="564"/>
        <v>{"AtkPower":1.3}</v>
      </c>
      <c r="Z1828" s="11" t="s">
        <v>825</v>
      </c>
      <c r="AA1828" s="11" t="str">
        <f t="shared" si="556"/>
        <v>5级：造成的伤害提升至&lt;q=attr_atk&gt;&lt;c=A6EC41&gt;130%&lt;/c&gt;</v>
      </c>
      <c r="AB1828" s="11"/>
      <c r="AC1828" s="11"/>
      <c r="AD1828" s="11">
        <v>5</v>
      </c>
      <c r="AE1828" s="11"/>
      <c r="AF1828" s="11" t="s">
        <v>345</v>
      </c>
      <c r="AG1828" s="11"/>
      <c r="AH1828" s="11"/>
      <c r="AI1828" s="11"/>
      <c r="AJ1828" s="11" t="s">
        <v>446</v>
      </c>
      <c r="AK1828" s="11" t="str">
        <f t="shared" si="577"/>
        <v>&lt;q=attr_atk&gt;&lt;c=A6EC41&gt;</v>
      </c>
      <c r="AL1828" s="11" t="str">
        <f t="shared" si="578"/>
        <v>130%</v>
      </c>
      <c r="AM1828" s="11" t="s">
        <v>298</v>
      </c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1"/>
      <c r="BH1828" s="11"/>
      <c r="BI1828" s="11"/>
      <c r="BJ1828" s="11"/>
      <c r="BK1828" s="11"/>
      <c r="BL1828" s="11"/>
      <c r="BM1828" s="11"/>
      <c r="BN1828" s="11"/>
      <c r="BO1828" s="11"/>
      <c r="BP1828" s="11" t="str">
        <f t="shared" si="576"/>
        <v>使用钉枪射击</v>
      </c>
      <c r="BQ1828" s="11" t="str">
        <f t="shared" si="579"/>
        <v>5级：造成的伤害提升至&lt;q=attr_atk&gt;&lt;c=A6EC41&gt;130%&lt;/c&gt;</v>
      </c>
      <c r="BR1828" s="1">
        <f t="shared" si="568"/>
        <v>1</v>
      </c>
      <c r="BS1828" s="1">
        <f t="shared" si="569"/>
        <v>105</v>
      </c>
      <c r="BT1828" s="1">
        <f>COUNTIF($BS$10:BS1828,601)</f>
        <v>38</v>
      </c>
      <c r="BU1828" s="1">
        <f t="shared" si="570"/>
        <v>0</v>
      </c>
    </row>
    <row r="1829" spans="2:73">
      <c r="B1829" s="1" t="str">
        <f t="shared" si="574"/>
        <v>SkillDescBrief// 大招</v>
      </c>
      <c r="C1829" s="1" t="str">
        <f t="shared" si="575"/>
        <v>SkillDescDetail// 大招</v>
      </c>
      <c r="D1829" s="7" t="s">
        <v>199</v>
      </c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 t="str">
        <f t="shared" si="564"/>
        <v/>
      </c>
      <c r="Z1829" s="10" t="s">
        <v>336</v>
      </c>
      <c r="AA1829" s="10" t="str">
        <f t="shared" si="556"/>
        <v/>
      </c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  <c r="AT1829" s="10"/>
      <c r="AU1829" s="10"/>
      <c r="AV1829" s="10"/>
      <c r="AW1829" s="10"/>
      <c r="AX1829" s="10"/>
      <c r="AY1829" s="10"/>
      <c r="AZ1829" s="10"/>
      <c r="BA1829" s="10"/>
      <c r="BB1829" s="10"/>
      <c r="BC1829" s="10"/>
      <c r="BD1829" s="10"/>
      <c r="BE1829" s="10"/>
      <c r="BF1829" s="10"/>
      <c r="BG1829" s="10"/>
      <c r="BH1829" s="10"/>
      <c r="BI1829" s="10"/>
      <c r="BJ1829" s="10"/>
      <c r="BK1829" s="10"/>
      <c r="BL1829" s="10"/>
      <c r="BM1829" s="10"/>
      <c r="BN1829" s="10"/>
      <c r="BO1829" s="10"/>
      <c r="BP1829" s="10" t="str">
        <f t="shared" si="576"/>
        <v/>
      </c>
      <c r="BQ1829" s="10" t="str">
        <f t="shared" si="579"/>
        <v/>
      </c>
      <c r="BR1829" s="1">
        <f t="shared" si="568"/>
        <v>0</v>
      </c>
      <c r="BS1829" s="1">
        <f t="shared" si="569"/>
        <v>0</v>
      </c>
      <c r="BT1829" s="1">
        <f>COUNTIF($BS$10:BS1829,601)</f>
        <v>38</v>
      </c>
      <c r="BU1829" s="1">
        <f t="shared" si="570"/>
        <v>0</v>
      </c>
    </row>
    <row r="1830" spans="2:73">
      <c r="B1830" s="1" t="str">
        <f t="shared" si="574"/>
        <v>SkillDescBrief4101902</v>
      </c>
      <c r="C1830" s="1" t="str">
        <f t="shared" si="575"/>
        <v>SkillDescDetail410190201</v>
      </c>
      <c r="D1830" s="3">
        <v>410190201</v>
      </c>
      <c r="E1830" s="3">
        <v>4101902</v>
      </c>
      <c r="F1830" s="3">
        <v>1</v>
      </c>
      <c r="G1830" s="3" t="s">
        <v>332</v>
      </c>
      <c r="H1830" s="3">
        <v>0.06</v>
      </c>
      <c r="I1830" s="3" t="s">
        <v>333</v>
      </c>
      <c r="J1830" s="3"/>
      <c r="K1830" s="3" t="s">
        <v>334</v>
      </c>
      <c r="L1830" s="3"/>
      <c r="M1830" s="3"/>
      <c r="N1830" s="3"/>
      <c r="O1830" s="3"/>
      <c r="P1830" s="3"/>
      <c r="Q1830" s="3" t="s">
        <v>335</v>
      </c>
      <c r="R1830" s="3"/>
      <c r="S1830" s="3" t="str">
        <f>IF(H1830="","",$B$2&amp;G1830&amp;$B$2&amp;$B$1&amp;H1830)</f>
        <v>"AtkPower":0.06</v>
      </c>
      <c r="T1830" s="3" t="str">
        <f>IF(J1830="","",$B$2&amp;I1830&amp;$B$2&amp;$B$1&amp;J1830)</f>
        <v/>
      </c>
      <c r="U1830" s="3" t="str">
        <f>IF(L1830="","",$B$2&amp;K1830&amp;$B$2&amp;$B$1&amp;L1830)</f>
        <v/>
      </c>
      <c r="V1830" s="3" t="str">
        <f>IF(N1830="","",$B$2&amp;M1830&amp;$B$2&amp;$B$1&amp;N1830)</f>
        <v/>
      </c>
      <c r="W1830" s="3" t="str">
        <f>IF(P1830="","",$B$2&amp;O1830&amp;$B$2&amp;$B$1&amp;P1830)</f>
        <v/>
      </c>
      <c r="X1830" s="3" t="str">
        <f>IF(R1830="","",$B$2&amp;Q1830&amp;$B$2&amp;$B$1&amp;R1830)</f>
        <v/>
      </c>
      <c r="Y1830" s="3" t="str">
        <f t="shared" si="564"/>
        <v>{"AtkPower":0.06}</v>
      </c>
      <c r="Z1830" s="11" t="s">
        <v>828</v>
      </c>
      <c r="AA1830" s="11" t="str">
        <f t="shared" si="556"/>
        <v>扣除当前&lt;q=attr_hp&gt;&lt;c=A6EC41&gt;20%&lt;/c&gt;生命值，随后每秒回复自身&lt;q=attr_hp&gt;&lt;c=A6EC41&gt;6%&lt;/c&gt;生命值，持续&lt;c=A6EC41&gt;10&lt;/c&gt;秒</v>
      </c>
      <c r="AB1830" s="11"/>
      <c r="AC1830" s="11"/>
      <c r="AD1830" s="11"/>
      <c r="AE1830" s="11"/>
      <c r="AF1830" s="11"/>
      <c r="AG1830" s="11"/>
      <c r="AH1830" s="11"/>
      <c r="AI1830" s="11"/>
      <c r="AJ1830" s="11" t="s">
        <v>829</v>
      </c>
      <c r="AK1830" s="11" t="str">
        <f t="shared" ref="AK1830:AK1834" si="580">$B$9&amp;$B$6</f>
        <v>&lt;q=attr_hp&gt;&lt;c=A6EC41&gt;</v>
      </c>
      <c r="AL1830" s="11" t="str">
        <f>"20%"</f>
        <v>20%</v>
      </c>
      <c r="AM1830" s="11" t="s">
        <v>298</v>
      </c>
      <c r="AN1830" s="11" t="s">
        <v>830</v>
      </c>
      <c r="AO1830" s="11" t="str">
        <f>$B$9&amp;$B$6</f>
        <v>&lt;q=attr_hp&gt;&lt;c=A6EC41&gt;</v>
      </c>
      <c r="AP1830" s="11" t="str">
        <f>ROUND($H1830*100,2)&amp;"%"</f>
        <v>6%</v>
      </c>
      <c r="AQ1830" s="11" t="s">
        <v>298</v>
      </c>
      <c r="AR1830" s="11" t="s">
        <v>588</v>
      </c>
      <c r="AS1830" s="11" t="str">
        <f>$B$6</f>
        <v>&lt;c=A6EC41&gt;</v>
      </c>
      <c r="AT1830" s="12">
        <v>10</v>
      </c>
      <c r="AU1830" s="11" t="s">
        <v>298</v>
      </c>
      <c r="AV1830" s="11" t="s">
        <v>401</v>
      </c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1"/>
      <c r="BH1830" s="11"/>
      <c r="BI1830" s="11"/>
      <c r="BJ1830" s="11"/>
      <c r="BK1830" s="11"/>
      <c r="BL1830" s="11"/>
      <c r="BM1830" s="11"/>
      <c r="BN1830" s="11"/>
      <c r="BO1830" s="11"/>
      <c r="BP1830" s="11" t="str">
        <f t="shared" si="576"/>
        <v>扣除当前生命值，随后持续恢复自身生命值</v>
      </c>
      <c r="BQ1830" s="11" t="str">
        <f t="shared" si="579"/>
        <v>扣除当前&lt;q=attr_hp&gt;&lt;c=A6EC41&gt;20%&lt;/c&gt;生命值，随后每秒回复自身&lt;q=attr_hp&gt;&lt;c=A6EC41&gt;6%&lt;/c&gt;生命值，持续&lt;c=A6EC41&gt;10&lt;/c&gt;秒</v>
      </c>
      <c r="BR1830" s="1">
        <f t="shared" si="568"/>
        <v>2</v>
      </c>
      <c r="BS1830" s="1">
        <f t="shared" si="569"/>
        <v>201</v>
      </c>
      <c r="BT1830" s="1">
        <f>COUNTIF($BS$10:BS1830,601)</f>
        <v>38</v>
      </c>
      <c r="BU1830" s="1">
        <f t="shared" si="570"/>
        <v>0</v>
      </c>
    </row>
    <row r="1831" spans="2:73">
      <c r="B1831" s="1" t="str">
        <f t="shared" si="574"/>
        <v>SkillDescBrief4101902</v>
      </c>
      <c r="C1831" s="1" t="str">
        <f t="shared" si="575"/>
        <v>SkillDescDetail410190202</v>
      </c>
      <c r="D1831" s="3">
        <v>410190202</v>
      </c>
      <c r="E1831" s="3">
        <v>4101902</v>
      </c>
      <c r="F1831" s="3">
        <v>2</v>
      </c>
      <c r="G1831" s="3" t="s">
        <v>332</v>
      </c>
      <c r="H1831" s="3">
        <v>0.07</v>
      </c>
      <c r="I1831" s="3" t="s">
        <v>333</v>
      </c>
      <c r="J1831" s="3"/>
      <c r="K1831" s="3" t="s">
        <v>334</v>
      </c>
      <c r="L1831" s="3"/>
      <c r="M1831" s="3"/>
      <c r="N1831" s="3"/>
      <c r="O1831" s="3"/>
      <c r="P1831" s="3"/>
      <c r="Q1831" s="3" t="s">
        <v>335</v>
      </c>
      <c r="R1831" s="3"/>
      <c r="S1831" s="3" t="str">
        <f>IF(H1831="","",$B$2&amp;G1831&amp;$B$2&amp;$B$1&amp;H1831)</f>
        <v>"AtkPower":0.07</v>
      </c>
      <c r="T1831" s="3" t="str">
        <f>IF(J1831="","",$B$2&amp;I1831&amp;$B$2&amp;$B$1&amp;J1831)</f>
        <v/>
      </c>
      <c r="U1831" s="3" t="str">
        <f>IF(L1831="","",$B$2&amp;K1831&amp;$B$2&amp;$B$1&amp;L1831)</f>
        <v/>
      </c>
      <c r="V1831" s="3" t="str">
        <f>IF(N1831="","",$B$2&amp;M1831&amp;$B$2&amp;$B$1&amp;N1831)</f>
        <v/>
      </c>
      <c r="W1831" s="3" t="str">
        <f>IF(P1831="","",$B$2&amp;O1831&amp;$B$2&amp;$B$1&amp;P1831)</f>
        <v/>
      </c>
      <c r="X1831" s="3" t="str">
        <f>IF(R1831="","",$B$2&amp;Q1831&amp;$B$2&amp;$B$1&amp;R1831)</f>
        <v/>
      </c>
      <c r="Y1831" s="3" t="str">
        <f t="shared" si="564"/>
        <v>{"AtkPower":0.07}</v>
      </c>
      <c r="Z1831" s="11" t="s">
        <v>828</v>
      </c>
      <c r="AA1831" s="11" t="str">
        <f t="shared" si="556"/>
        <v>2级：恢复的生命提升至&lt;q=attr_hp&gt;&lt;c=A6EC41&gt;7%&lt;/c&gt;</v>
      </c>
      <c r="AB1831" s="11"/>
      <c r="AC1831" s="11"/>
      <c r="AD1831" s="11">
        <v>2</v>
      </c>
      <c r="AE1831" s="11"/>
      <c r="AF1831" s="11" t="s">
        <v>345</v>
      </c>
      <c r="AG1831" s="11"/>
      <c r="AH1831" s="11"/>
      <c r="AI1831" s="11"/>
      <c r="AJ1831" s="11" t="s">
        <v>831</v>
      </c>
      <c r="AK1831" s="11" t="str">
        <f t="shared" si="580"/>
        <v>&lt;q=attr_hp&gt;&lt;c=A6EC41&gt;</v>
      </c>
      <c r="AL1831" s="11" t="str">
        <f t="shared" ref="AL1831:AL1834" si="581">ROUND($H1831*100,2)&amp;"%"</f>
        <v>7%</v>
      </c>
      <c r="AM1831" s="11" t="s">
        <v>298</v>
      </c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1"/>
      <c r="BH1831" s="11"/>
      <c r="BI1831" s="11"/>
      <c r="BJ1831" s="11"/>
      <c r="BK1831" s="11"/>
      <c r="BL1831" s="11"/>
      <c r="BM1831" s="11"/>
      <c r="BN1831" s="11"/>
      <c r="BO1831" s="11"/>
      <c r="BP1831" s="11" t="str">
        <f t="shared" si="576"/>
        <v>扣除当前生命值，随后持续恢复自身生命值</v>
      </c>
      <c r="BQ1831" s="11" t="str">
        <f t="shared" ref="BQ1831:BQ1894" si="582">AA1831</f>
        <v>2级：恢复的生命提升至&lt;q=attr_hp&gt;&lt;c=A6EC41&gt;7%&lt;/c&gt;</v>
      </c>
      <c r="BR1831" s="1">
        <f t="shared" si="568"/>
        <v>2</v>
      </c>
      <c r="BS1831" s="1">
        <f t="shared" si="569"/>
        <v>202</v>
      </c>
      <c r="BT1831" s="1">
        <f>COUNTIF($BS$10:BS1831,601)</f>
        <v>38</v>
      </c>
      <c r="BU1831" s="1">
        <f t="shared" si="570"/>
        <v>0</v>
      </c>
    </row>
    <row r="1832" spans="2:73">
      <c r="B1832" s="1" t="str">
        <f t="shared" si="574"/>
        <v>SkillDescBrief4101902</v>
      </c>
      <c r="C1832" s="1" t="str">
        <f t="shared" si="575"/>
        <v>SkillDescDetail410190203</v>
      </c>
      <c r="D1832" s="3">
        <v>410190203</v>
      </c>
      <c r="E1832" s="3">
        <v>4101902</v>
      </c>
      <c r="F1832" s="3">
        <v>3</v>
      </c>
      <c r="G1832" s="3" t="s">
        <v>332</v>
      </c>
      <c r="H1832" s="3">
        <v>0.08</v>
      </c>
      <c r="I1832" s="3" t="s">
        <v>333</v>
      </c>
      <c r="J1832" s="3"/>
      <c r="K1832" s="3" t="s">
        <v>334</v>
      </c>
      <c r="L1832" s="3"/>
      <c r="M1832" s="3"/>
      <c r="N1832" s="3"/>
      <c r="O1832" s="3"/>
      <c r="P1832" s="3"/>
      <c r="Q1832" s="3" t="s">
        <v>335</v>
      </c>
      <c r="R1832" s="3"/>
      <c r="S1832" s="3" t="str">
        <f>IF(H1832="","",$B$2&amp;G1832&amp;$B$2&amp;$B$1&amp;H1832)</f>
        <v>"AtkPower":0.08</v>
      </c>
      <c r="T1832" s="3" t="str">
        <f>IF(J1832="","",$B$2&amp;I1832&amp;$B$2&amp;$B$1&amp;J1832)</f>
        <v/>
      </c>
      <c r="U1832" s="3" t="str">
        <f>IF(L1832="","",$B$2&amp;K1832&amp;$B$2&amp;$B$1&amp;L1832)</f>
        <v/>
      </c>
      <c r="V1832" s="3" t="str">
        <f>IF(N1832="","",$B$2&amp;M1832&amp;$B$2&amp;$B$1&amp;N1832)</f>
        <v/>
      </c>
      <c r="W1832" s="3" t="str">
        <f>IF(P1832="","",$B$2&amp;O1832&amp;$B$2&amp;$B$1&amp;P1832)</f>
        <v/>
      </c>
      <c r="X1832" s="3" t="str">
        <f>IF(R1832="","",$B$2&amp;Q1832&amp;$B$2&amp;$B$1&amp;R1832)</f>
        <v/>
      </c>
      <c r="Y1832" s="3" t="str">
        <f t="shared" si="564"/>
        <v>{"AtkPower":0.08}</v>
      </c>
      <c r="Z1832" s="11" t="s">
        <v>828</v>
      </c>
      <c r="AA1832" s="11" t="str">
        <f t="shared" si="556"/>
        <v>3级：恢复的生命提升至&lt;q=attr_hp&gt;&lt;c=A6EC41&gt;8%&lt;/c&gt;</v>
      </c>
      <c r="AB1832" s="11"/>
      <c r="AC1832" s="11"/>
      <c r="AD1832" s="11">
        <v>3</v>
      </c>
      <c r="AE1832" s="11"/>
      <c r="AF1832" s="11" t="s">
        <v>345</v>
      </c>
      <c r="AG1832" s="11"/>
      <c r="AH1832" s="11"/>
      <c r="AI1832" s="11"/>
      <c r="AJ1832" s="11" t="s">
        <v>831</v>
      </c>
      <c r="AK1832" s="11" t="str">
        <f t="shared" si="580"/>
        <v>&lt;q=attr_hp&gt;&lt;c=A6EC41&gt;</v>
      </c>
      <c r="AL1832" s="11" t="str">
        <f t="shared" si="581"/>
        <v>8%</v>
      </c>
      <c r="AM1832" s="11" t="s">
        <v>298</v>
      </c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1"/>
      <c r="BH1832" s="11"/>
      <c r="BI1832" s="11"/>
      <c r="BJ1832" s="11"/>
      <c r="BK1832" s="11"/>
      <c r="BL1832" s="11"/>
      <c r="BM1832" s="11"/>
      <c r="BN1832" s="11"/>
      <c r="BO1832" s="11"/>
      <c r="BP1832" s="11" t="str">
        <f t="shared" si="576"/>
        <v>扣除当前生命值，随后持续恢复自身生命值</v>
      </c>
      <c r="BQ1832" s="11" t="str">
        <f t="shared" si="582"/>
        <v>3级：恢复的生命提升至&lt;q=attr_hp&gt;&lt;c=A6EC41&gt;8%&lt;/c&gt;</v>
      </c>
      <c r="BR1832" s="1">
        <f t="shared" si="568"/>
        <v>2</v>
      </c>
      <c r="BS1832" s="1">
        <f t="shared" si="569"/>
        <v>203</v>
      </c>
      <c r="BT1832" s="1">
        <f>COUNTIF($BS$10:BS1832,601)</f>
        <v>38</v>
      </c>
      <c r="BU1832" s="1">
        <f t="shared" si="570"/>
        <v>0</v>
      </c>
    </row>
    <row r="1833" spans="2:73">
      <c r="B1833" s="1" t="str">
        <f t="shared" si="574"/>
        <v>SkillDescBrief4101902</v>
      </c>
      <c r="C1833" s="1" t="str">
        <f t="shared" si="575"/>
        <v>SkillDescDetail410190204</v>
      </c>
      <c r="D1833" s="3">
        <v>410190204</v>
      </c>
      <c r="E1833" s="3">
        <v>4101902</v>
      </c>
      <c r="F1833" s="3">
        <v>4</v>
      </c>
      <c r="G1833" s="3" t="s">
        <v>332</v>
      </c>
      <c r="H1833" s="3">
        <v>0.09</v>
      </c>
      <c r="I1833" s="3" t="s">
        <v>333</v>
      </c>
      <c r="J1833" s="3"/>
      <c r="K1833" s="3" t="s">
        <v>334</v>
      </c>
      <c r="L1833" s="3"/>
      <c r="M1833" s="3"/>
      <c r="N1833" s="3"/>
      <c r="O1833" s="3"/>
      <c r="P1833" s="3"/>
      <c r="Q1833" s="3" t="s">
        <v>335</v>
      </c>
      <c r="R1833" s="3"/>
      <c r="S1833" s="3" t="str">
        <f>IF(H1833="","",$B$2&amp;G1833&amp;$B$2&amp;$B$1&amp;H1833)</f>
        <v>"AtkPower":0.09</v>
      </c>
      <c r="T1833" s="3" t="str">
        <f>IF(J1833="","",$B$2&amp;I1833&amp;$B$2&amp;$B$1&amp;J1833)</f>
        <v/>
      </c>
      <c r="U1833" s="3" t="str">
        <f>IF(L1833="","",$B$2&amp;K1833&amp;$B$2&amp;$B$1&amp;L1833)</f>
        <v/>
      </c>
      <c r="V1833" s="3" t="str">
        <f>IF(N1833="","",$B$2&amp;M1833&amp;$B$2&amp;$B$1&amp;N1833)</f>
        <v/>
      </c>
      <c r="W1833" s="3" t="str">
        <f>IF(P1833="","",$B$2&amp;O1833&amp;$B$2&amp;$B$1&amp;P1833)</f>
        <v/>
      </c>
      <c r="X1833" s="3" t="str">
        <f>IF(R1833="","",$B$2&amp;Q1833&amp;$B$2&amp;$B$1&amp;R1833)</f>
        <v/>
      </c>
      <c r="Y1833" s="3" t="str">
        <f t="shared" si="564"/>
        <v>{"AtkPower":0.09}</v>
      </c>
      <c r="Z1833" s="11" t="s">
        <v>828</v>
      </c>
      <c r="AA1833" s="11" t="str">
        <f>_xlfn.TEXTJOIN("",1,AB1833:BO1833)</f>
        <v>4级：恢复的生命提升至&lt;q=attr_hp&gt;&lt;c=A6EC41&gt;9%&lt;/c&gt;</v>
      </c>
      <c r="AB1833" s="11"/>
      <c r="AC1833" s="11"/>
      <c r="AD1833" s="11">
        <v>4</v>
      </c>
      <c r="AE1833" s="11"/>
      <c r="AF1833" s="11" t="s">
        <v>345</v>
      </c>
      <c r="AG1833" s="11"/>
      <c r="AH1833" s="11"/>
      <c r="AI1833" s="11"/>
      <c r="AJ1833" s="11" t="s">
        <v>831</v>
      </c>
      <c r="AK1833" s="11" t="str">
        <f t="shared" si="580"/>
        <v>&lt;q=attr_hp&gt;&lt;c=A6EC41&gt;</v>
      </c>
      <c r="AL1833" s="11" t="str">
        <f t="shared" si="581"/>
        <v>9%</v>
      </c>
      <c r="AM1833" s="11" t="s">
        <v>298</v>
      </c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1"/>
      <c r="BH1833" s="11"/>
      <c r="BI1833" s="11"/>
      <c r="BJ1833" s="11"/>
      <c r="BK1833" s="11"/>
      <c r="BL1833" s="11"/>
      <c r="BM1833" s="11"/>
      <c r="BN1833" s="11"/>
      <c r="BO1833" s="11"/>
      <c r="BP1833" s="11" t="str">
        <f t="shared" si="576"/>
        <v>扣除当前生命值，随后持续恢复自身生命值</v>
      </c>
      <c r="BQ1833" s="11" t="str">
        <f t="shared" si="582"/>
        <v>4级：恢复的生命提升至&lt;q=attr_hp&gt;&lt;c=A6EC41&gt;9%&lt;/c&gt;</v>
      </c>
      <c r="BR1833" s="1">
        <f t="shared" si="568"/>
        <v>2</v>
      </c>
      <c r="BS1833" s="1">
        <f t="shared" si="569"/>
        <v>204</v>
      </c>
      <c r="BT1833" s="1">
        <f>COUNTIF($BS$10:BS1833,601)</f>
        <v>38</v>
      </c>
      <c r="BU1833" s="1">
        <f t="shared" si="570"/>
        <v>0</v>
      </c>
    </row>
    <row r="1834" spans="2:73">
      <c r="B1834" s="1" t="str">
        <f t="shared" si="574"/>
        <v>SkillDescBrief4101902</v>
      </c>
      <c r="C1834" s="1" t="str">
        <f t="shared" si="575"/>
        <v>SkillDescDetail410190205</v>
      </c>
      <c r="D1834" s="3">
        <v>410190205</v>
      </c>
      <c r="E1834" s="3">
        <v>4101902</v>
      </c>
      <c r="F1834" s="3">
        <v>5</v>
      </c>
      <c r="G1834" s="3" t="s">
        <v>332</v>
      </c>
      <c r="H1834" s="3">
        <v>0.105</v>
      </c>
      <c r="I1834" s="3" t="s">
        <v>333</v>
      </c>
      <c r="J1834" s="3"/>
      <c r="K1834" s="3" t="s">
        <v>334</v>
      </c>
      <c r="L1834" s="3"/>
      <c r="M1834" s="3"/>
      <c r="N1834" s="3"/>
      <c r="O1834" s="3"/>
      <c r="P1834" s="3"/>
      <c r="Q1834" s="3" t="s">
        <v>335</v>
      </c>
      <c r="R1834" s="3"/>
      <c r="S1834" s="3" t="str">
        <f>IF(H1834="","",$B$2&amp;G1834&amp;$B$2&amp;$B$1&amp;H1834)</f>
        <v>"AtkPower":0.105</v>
      </c>
      <c r="T1834" s="3" t="str">
        <f>IF(J1834="","",$B$2&amp;I1834&amp;$B$2&amp;$B$1&amp;J1834)</f>
        <v/>
      </c>
      <c r="U1834" s="3" t="str">
        <f>IF(L1834="","",$B$2&amp;K1834&amp;$B$2&amp;$B$1&amp;L1834)</f>
        <v/>
      </c>
      <c r="V1834" s="3" t="str">
        <f>IF(N1834="","",$B$2&amp;M1834&amp;$B$2&amp;$B$1&amp;N1834)</f>
        <v/>
      </c>
      <c r="W1834" s="3" t="str">
        <f>IF(P1834="","",$B$2&amp;O1834&amp;$B$2&amp;$B$1&amp;P1834)</f>
        <v/>
      </c>
      <c r="X1834" s="3" t="str">
        <f>IF(R1834="","",$B$2&amp;Q1834&amp;$B$2&amp;$B$1&amp;R1834)</f>
        <v/>
      </c>
      <c r="Y1834" s="3" t="str">
        <f t="shared" si="564"/>
        <v>{"AtkPower":0.105}</v>
      </c>
      <c r="Z1834" s="11" t="s">
        <v>828</v>
      </c>
      <c r="AA1834" s="11" t="str">
        <f>_xlfn.TEXTJOIN("",1,AB1834:BO1834)</f>
        <v>5级：恢复的生命提升至&lt;q=attr_hp&gt;&lt;c=A6EC41&gt;10.5%&lt;/c&gt;</v>
      </c>
      <c r="AB1834" s="11"/>
      <c r="AC1834" s="11"/>
      <c r="AD1834" s="11">
        <v>5</v>
      </c>
      <c r="AE1834" s="11"/>
      <c r="AF1834" s="11" t="s">
        <v>345</v>
      </c>
      <c r="AG1834" s="11"/>
      <c r="AH1834" s="11"/>
      <c r="AI1834" s="11"/>
      <c r="AJ1834" s="11" t="s">
        <v>831</v>
      </c>
      <c r="AK1834" s="11" t="str">
        <f t="shared" si="580"/>
        <v>&lt;q=attr_hp&gt;&lt;c=A6EC41&gt;</v>
      </c>
      <c r="AL1834" s="11" t="str">
        <f t="shared" si="581"/>
        <v>10.5%</v>
      </c>
      <c r="AM1834" s="11" t="s">
        <v>298</v>
      </c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1"/>
      <c r="BH1834" s="11"/>
      <c r="BI1834" s="11"/>
      <c r="BJ1834" s="11"/>
      <c r="BK1834" s="11"/>
      <c r="BL1834" s="11"/>
      <c r="BM1834" s="11"/>
      <c r="BN1834" s="11"/>
      <c r="BO1834" s="11"/>
      <c r="BP1834" s="11" t="str">
        <f t="shared" si="576"/>
        <v>扣除当前生命值，随后持续恢复自身生命值</v>
      </c>
      <c r="BQ1834" s="11" t="str">
        <f t="shared" si="582"/>
        <v>5级：恢复的生命提升至&lt;q=attr_hp&gt;&lt;c=A6EC41&gt;10.5%&lt;/c&gt;</v>
      </c>
      <c r="BR1834" s="1">
        <f t="shared" si="568"/>
        <v>2</v>
      </c>
      <c r="BS1834" s="1">
        <f t="shared" si="569"/>
        <v>205</v>
      </c>
      <c r="BT1834" s="1">
        <f>COUNTIF($BS$10:BS1834,601)</f>
        <v>38</v>
      </c>
      <c r="BU1834" s="1">
        <f t="shared" si="570"/>
        <v>0</v>
      </c>
    </row>
    <row r="1835" spans="2:73">
      <c r="B1835" s="1" t="str">
        <f t="shared" si="574"/>
        <v>SkillDescBrief// 经营被动</v>
      </c>
      <c r="C1835" s="1" t="str">
        <f t="shared" si="575"/>
        <v>SkillDescDetail// 经营被动</v>
      </c>
      <c r="D1835" s="7" t="s">
        <v>71</v>
      </c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 t="str">
        <f t="shared" si="564"/>
        <v/>
      </c>
      <c r="Z1835" s="10" t="s">
        <v>336</v>
      </c>
      <c r="AA1835" s="10" t="str">
        <f>_xlfn.TEXTJOIN("",1,AB1835:BO1835)</f>
        <v/>
      </c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  <c r="AT1835" s="10"/>
      <c r="AU1835" s="10"/>
      <c r="AV1835" s="10"/>
      <c r="AW1835" s="10"/>
      <c r="AX1835" s="10"/>
      <c r="AY1835" s="10"/>
      <c r="AZ1835" s="10"/>
      <c r="BA1835" s="10"/>
      <c r="BB1835" s="10"/>
      <c r="BC1835" s="10"/>
      <c r="BD1835" s="10"/>
      <c r="BE1835" s="10"/>
      <c r="BF1835" s="10"/>
      <c r="BG1835" s="10"/>
      <c r="BH1835" s="10"/>
      <c r="BI1835" s="10"/>
      <c r="BJ1835" s="10"/>
      <c r="BK1835" s="10"/>
      <c r="BL1835" s="10"/>
      <c r="BM1835" s="10"/>
      <c r="BN1835" s="10"/>
      <c r="BO1835" s="10"/>
      <c r="BP1835" s="10" t="str">
        <f t="shared" si="576"/>
        <v/>
      </c>
      <c r="BQ1835" s="10" t="str">
        <f t="shared" si="582"/>
        <v/>
      </c>
      <c r="BR1835" s="1">
        <f t="shared" si="568"/>
        <v>0</v>
      </c>
      <c r="BS1835" s="1">
        <f t="shared" si="569"/>
        <v>0</v>
      </c>
      <c r="BT1835" s="1">
        <f>COUNTIF($BS$10:BS1835,601)</f>
        <v>38</v>
      </c>
      <c r="BU1835" s="1">
        <f t="shared" si="570"/>
        <v>0</v>
      </c>
    </row>
    <row r="1836" spans="2:73">
      <c r="B1836" s="1" t="str">
        <f t="shared" si="574"/>
        <v>SkillDescBrief4101903</v>
      </c>
      <c r="C1836" s="1" t="str">
        <f t="shared" si="575"/>
        <v>SkillDescDetail410190301</v>
      </c>
      <c r="D1836" s="3">
        <v>410190301</v>
      </c>
      <c r="E1836" s="3">
        <v>4101903</v>
      </c>
      <c r="F1836" s="3">
        <v>1</v>
      </c>
      <c r="G1836" s="3" t="s">
        <v>332</v>
      </c>
      <c r="H1836" s="3"/>
      <c r="I1836" s="3" t="s">
        <v>333</v>
      </c>
      <c r="J1836" s="3"/>
      <c r="K1836" s="3" t="s">
        <v>334</v>
      </c>
      <c r="L1836" s="3"/>
      <c r="M1836" s="3"/>
      <c r="N1836" s="3"/>
      <c r="O1836" s="3"/>
      <c r="P1836" s="3"/>
      <c r="Q1836" s="3" t="s">
        <v>335</v>
      </c>
      <c r="R1836" s="3"/>
      <c r="S1836" s="3" t="str">
        <f>IF(H1836="","",$B$2&amp;G1836&amp;$B$2&amp;$B$1&amp;H1836)</f>
        <v/>
      </c>
      <c r="T1836" s="3" t="str">
        <f>IF(J1836="","",$B$2&amp;I1836&amp;$B$2&amp;$B$1&amp;J1836)</f>
        <v/>
      </c>
      <c r="U1836" s="3" t="str">
        <f>IF(L1836="","",$B$2&amp;K1836&amp;$B$2&amp;$B$1&amp;L1836)</f>
        <v/>
      </c>
      <c r="V1836" s="3" t="str">
        <f>IF(N1836="","",$B$2&amp;M1836&amp;$B$2&amp;$B$1&amp;N1836)</f>
        <v/>
      </c>
      <c r="W1836" s="3" t="str">
        <f>IF(P1836="","",$B$2&amp;O1836&amp;$B$2&amp;$B$1&amp;P1836)</f>
        <v/>
      </c>
      <c r="X1836" s="3" t="str">
        <f>IF(R1836="","",$B$2&amp;Q1836&amp;$B$2&amp;$B$1&amp;R1836)</f>
        <v/>
      </c>
      <c r="Y1836" s="3" t="str">
        <f t="shared" si="564"/>
        <v>{}</v>
      </c>
      <c r="Z1836" s="11" t="s">
        <v>358</v>
      </c>
      <c r="AA1836" s="11" t="str">
        <f>_xlfn.TEXTJOIN("",1,AB1836:BO1836)</f>
        <v>放置在产业中时，产业收入提高&lt;c=A6EC41&gt;2&lt;/c&gt;倍，产业升级消耗减少&lt;c=A6EC41&gt;2&lt;/c&gt;倍</v>
      </c>
      <c r="AB1836" s="11"/>
      <c r="AC1836" s="11"/>
      <c r="AD1836" s="11"/>
      <c r="AE1836" s="11"/>
      <c r="AF1836" s="11"/>
      <c r="AG1836" s="11"/>
      <c r="AH1836" s="11"/>
      <c r="AI1836" s="11"/>
      <c r="AJ1836" s="11" t="s">
        <v>359</v>
      </c>
      <c r="AK1836" s="11" t="str">
        <f t="shared" ref="AK1836:AK1840" si="583">$B$6</f>
        <v>&lt;c=A6EC41&gt;</v>
      </c>
      <c r="AL1836" s="11">
        <v>2</v>
      </c>
      <c r="AM1836" s="11" t="s">
        <v>298</v>
      </c>
      <c r="AN1836" s="11" t="s">
        <v>360</v>
      </c>
      <c r="AO1836" s="11" t="s">
        <v>304</v>
      </c>
      <c r="AP1836" s="11">
        <v>2</v>
      </c>
      <c r="AQ1836" s="11" t="s">
        <v>298</v>
      </c>
      <c r="AR1836" s="11" t="s">
        <v>361</v>
      </c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1"/>
      <c r="BH1836" s="11"/>
      <c r="BI1836" s="11"/>
      <c r="BJ1836" s="11"/>
      <c r="BK1836" s="11"/>
      <c r="BL1836" s="11"/>
      <c r="BM1836" s="11"/>
      <c r="BN1836" s="11"/>
      <c r="BO1836" s="11"/>
      <c r="BP1836" s="11" t="str">
        <f t="shared" si="576"/>
        <v>使产业收入提高，升级消耗减少</v>
      </c>
      <c r="BQ1836" s="11" t="str">
        <f t="shared" si="582"/>
        <v>放置在产业中时，产业收入提高&lt;c=A6EC41&gt;2&lt;/c&gt;倍，产业升级消耗减少&lt;c=A6EC41&gt;2&lt;/c&gt;倍</v>
      </c>
      <c r="BR1836" s="1">
        <f t="shared" si="568"/>
        <v>3</v>
      </c>
      <c r="BS1836" s="1">
        <f t="shared" si="569"/>
        <v>301</v>
      </c>
      <c r="BT1836" s="1">
        <f>COUNTIF($BS$10:BS1836,601)</f>
        <v>38</v>
      </c>
      <c r="BU1836" s="1">
        <f t="shared" si="570"/>
        <v>0</v>
      </c>
    </row>
    <row r="1837" spans="2:73">
      <c r="B1837" s="1" t="str">
        <f t="shared" si="574"/>
        <v>SkillDescBrief4101903</v>
      </c>
      <c r="C1837" s="1" t="str">
        <f t="shared" si="575"/>
        <v>SkillDescDetail410190302</v>
      </c>
      <c r="D1837" s="3">
        <v>410190302</v>
      </c>
      <c r="E1837" s="3">
        <v>4101903</v>
      </c>
      <c r="F1837" s="3">
        <v>2</v>
      </c>
      <c r="G1837" s="3" t="s">
        <v>332</v>
      </c>
      <c r="H1837" s="3"/>
      <c r="I1837" s="3" t="s">
        <v>333</v>
      </c>
      <c r="J1837" s="3"/>
      <c r="K1837" s="3" t="s">
        <v>334</v>
      </c>
      <c r="L1837" s="3"/>
      <c r="M1837" s="3"/>
      <c r="N1837" s="3"/>
      <c r="O1837" s="3"/>
      <c r="P1837" s="3"/>
      <c r="Q1837" s="3" t="s">
        <v>335</v>
      </c>
      <c r="R1837" s="3"/>
      <c r="S1837" s="3" t="str">
        <f>IF(H1837="","",$B$2&amp;G1837&amp;$B$2&amp;$B$1&amp;H1837)</f>
        <v/>
      </c>
      <c r="T1837" s="3" t="str">
        <f>IF(J1837="","",$B$2&amp;I1837&amp;$B$2&amp;$B$1&amp;J1837)</f>
        <v/>
      </c>
      <c r="U1837" s="3" t="str">
        <f>IF(L1837="","",$B$2&amp;K1837&amp;$B$2&amp;$B$1&amp;L1837)</f>
        <v/>
      </c>
      <c r="V1837" s="3" t="str">
        <f>IF(N1837="","",$B$2&amp;M1837&amp;$B$2&amp;$B$1&amp;N1837)</f>
        <v/>
      </c>
      <c r="W1837" s="3" t="str">
        <f>IF(P1837="","",$B$2&amp;O1837&amp;$B$2&amp;$B$1&amp;P1837)</f>
        <v/>
      </c>
      <c r="X1837" s="3" t="str">
        <f>IF(R1837="","",$B$2&amp;Q1837&amp;$B$2&amp;$B$1&amp;R1837)</f>
        <v/>
      </c>
      <c r="Y1837" s="3" t="str">
        <f t="shared" si="564"/>
        <v>{}</v>
      </c>
      <c r="Z1837" s="11" t="s">
        <v>358</v>
      </c>
      <c r="AA1837" s="11" t="str">
        <f>_xlfn.TEXTJOIN("",1,AB1837:BO1837)</f>
        <v>2级：放置在产业中时，产业收入提高&lt;c=A6EC41&gt;8&lt;/c&gt;倍，产业升级消耗减少&lt;c=A6EC41&gt;8&lt;/c&gt;倍</v>
      </c>
      <c r="AB1837" s="11"/>
      <c r="AC1837" s="11"/>
      <c r="AD1837" s="11">
        <v>2</v>
      </c>
      <c r="AE1837" s="11"/>
      <c r="AF1837" s="11" t="s">
        <v>345</v>
      </c>
      <c r="AG1837" s="11"/>
      <c r="AH1837" s="11"/>
      <c r="AI1837" s="11"/>
      <c r="AJ1837" s="11" t="s">
        <v>359</v>
      </c>
      <c r="AK1837" s="11" t="str">
        <f t="shared" si="583"/>
        <v>&lt;c=A6EC41&gt;</v>
      </c>
      <c r="AL1837" s="11">
        <f>AL1836*4</f>
        <v>8</v>
      </c>
      <c r="AM1837" s="11" t="s">
        <v>298</v>
      </c>
      <c r="AN1837" s="11" t="s">
        <v>360</v>
      </c>
      <c r="AO1837" s="11" t="s">
        <v>304</v>
      </c>
      <c r="AP1837" s="11">
        <f>AP1836*4</f>
        <v>8</v>
      </c>
      <c r="AQ1837" s="11" t="s">
        <v>298</v>
      </c>
      <c r="AR1837" s="11" t="s">
        <v>361</v>
      </c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1"/>
      <c r="BH1837" s="11"/>
      <c r="BI1837" s="11"/>
      <c r="BJ1837" s="11"/>
      <c r="BK1837" s="11"/>
      <c r="BL1837" s="11"/>
      <c r="BM1837" s="11"/>
      <c r="BN1837" s="11"/>
      <c r="BO1837" s="11"/>
      <c r="BP1837" s="11" t="str">
        <f t="shared" si="576"/>
        <v>使产业收入提高，升级消耗减少</v>
      </c>
      <c r="BQ1837" s="11" t="str">
        <f t="shared" si="582"/>
        <v>2级：放置在产业中时，产业收入提高&lt;c=A6EC41&gt;8&lt;/c&gt;倍，产业升级消耗减少&lt;c=A6EC41&gt;8&lt;/c&gt;倍</v>
      </c>
      <c r="BR1837" s="1">
        <f t="shared" si="568"/>
        <v>3</v>
      </c>
      <c r="BS1837" s="1">
        <f t="shared" si="569"/>
        <v>302</v>
      </c>
      <c r="BT1837" s="1">
        <f>COUNTIF($BS$10:BS1837,601)</f>
        <v>38</v>
      </c>
      <c r="BU1837" s="1">
        <f t="shared" si="570"/>
        <v>0</v>
      </c>
    </row>
    <row r="1838" spans="2:73">
      <c r="B1838" s="1" t="str">
        <f t="shared" si="574"/>
        <v>SkillDescBrief4101903</v>
      </c>
      <c r="C1838" s="1" t="str">
        <f t="shared" si="575"/>
        <v>SkillDescDetail410190303</v>
      </c>
      <c r="D1838" s="3">
        <v>410190303</v>
      </c>
      <c r="E1838" s="3">
        <v>4101903</v>
      </c>
      <c r="F1838" s="3">
        <v>3</v>
      </c>
      <c r="G1838" s="3" t="s">
        <v>332</v>
      </c>
      <c r="H1838" s="3"/>
      <c r="I1838" s="3" t="s">
        <v>333</v>
      </c>
      <c r="J1838" s="3"/>
      <c r="K1838" s="3" t="s">
        <v>334</v>
      </c>
      <c r="L1838" s="3"/>
      <c r="M1838" s="3"/>
      <c r="N1838" s="3"/>
      <c r="O1838" s="3"/>
      <c r="P1838" s="3"/>
      <c r="Q1838" s="3" t="s">
        <v>335</v>
      </c>
      <c r="R1838" s="3"/>
      <c r="S1838" s="3" t="str">
        <f>IF(H1838="","",$B$2&amp;G1838&amp;$B$2&amp;$B$1&amp;H1838)</f>
        <v/>
      </c>
      <c r="T1838" s="3" t="str">
        <f>IF(J1838="","",$B$2&amp;I1838&amp;$B$2&amp;$B$1&amp;J1838)</f>
        <v/>
      </c>
      <c r="U1838" s="3" t="str">
        <f>IF(L1838="","",$B$2&amp;K1838&amp;$B$2&amp;$B$1&amp;L1838)</f>
        <v/>
      </c>
      <c r="V1838" s="3" t="str">
        <f>IF(N1838="","",$B$2&amp;M1838&amp;$B$2&amp;$B$1&amp;N1838)</f>
        <v/>
      </c>
      <c r="W1838" s="3" t="str">
        <f>IF(P1838="","",$B$2&amp;O1838&amp;$B$2&amp;$B$1&amp;P1838)</f>
        <v/>
      </c>
      <c r="X1838" s="3" t="str">
        <f>IF(R1838="","",$B$2&amp;Q1838&amp;$B$2&amp;$B$1&amp;R1838)</f>
        <v/>
      </c>
      <c r="Y1838" s="3" t="str">
        <f t="shared" si="564"/>
        <v>{}</v>
      </c>
      <c r="Z1838" s="11" t="s">
        <v>358</v>
      </c>
      <c r="AA1838" s="11" t="str">
        <f t="shared" ref="AA1838:AA1901" si="584">_xlfn.TEXTJOIN("",1,AB1838:BO1838)</f>
        <v>3级：放置在产业中时，产业收入提高&lt;c=A6EC41&gt;32&lt;/c&gt;倍，产业升级消耗减少&lt;c=A6EC41&gt;32&lt;/c&gt;倍</v>
      </c>
      <c r="AB1838" s="11"/>
      <c r="AC1838" s="11"/>
      <c r="AD1838" s="11">
        <v>3</v>
      </c>
      <c r="AE1838" s="11"/>
      <c r="AF1838" s="11" t="s">
        <v>345</v>
      </c>
      <c r="AG1838" s="11"/>
      <c r="AH1838" s="11"/>
      <c r="AI1838" s="11"/>
      <c r="AJ1838" s="11" t="s">
        <v>359</v>
      </c>
      <c r="AK1838" s="11" t="str">
        <f t="shared" si="583"/>
        <v>&lt;c=A6EC41&gt;</v>
      </c>
      <c r="AL1838" s="11">
        <f>AL1837*4</f>
        <v>32</v>
      </c>
      <c r="AM1838" s="11" t="s">
        <v>298</v>
      </c>
      <c r="AN1838" s="11" t="s">
        <v>360</v>
      </c>
      <c r="AO1838" s="11" t="s">
        <v>304</v>
      </c>
      <c r="AP1838" s="11">
        <f>AP1837*4</f>
        <v>32</v>
      </c>
      <c r="AQ1838" s="11" t="s">
        <v>298</v>
      </c>
      <c r="AR1838" s="11" t="s">
        <v>361</v>
      </c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1"/>
      <c r="BH1838" s="11"/>
      <c r="BI1838" s="11"/>
      <c r="BJ1838" s="11"/>
      <c r="BK1838" s="11"/>
      <c r="BL1838" s="11"/>
      <c r="BM1838" s="11"/>
      <c r="BN1838" s="11"/>
      <c r="BO1838" s="11"/>
      <c r="BP1838" s="11" t="str">
        <f t="shared" si="576"/>
        <v>使产业收入提高，升级消耗减少</v>
      </c>
      <c r="BQ1838" s="11" t="str">
        <f t="shared" si="582"/>
        <v>3级：放置在产业中时，产业收入提高&lt;c=A6EC41&gt;32&lt;/c&gt;倍，产业升级消耗减少&lt;c=A6EC41&gt;32&lt;/c&gt;倍</v>
      </c>
      <c r="BR1838" s="1">
        <f t="shared" si="568"/>
        <v>3</v>
      </c>
      <c r="BS1838" s="1">
        <f t="shared" si="569"/>
        <v>303</v>
      </c>
      <c r="BT1838" s="1">
        <f>COUNTIF($BS$10:BS1838,601)</f>
        <v>38</v>
      </c>
      <c r="BU1838" s="1">
        <f t="shared" si="570"/>
        <v>0</v>
      </c>
    </row>
    <row r="1839" spans="2:73">
      <c r="B1839" s="1" t="str">
        <f t="shared" si="574"/>
        <v>SkillDescBrief4101903</v>
      </c>
      <c r="C1839" s="1" t="str">
        <f t="shared" si="575"/>
        <v>SkillDescDetail410190304</v>
      </c>
      <c r="D1839" s="3">
        <v>410190304</v>
      </c>
      <c r="E1839" s="3">
        <v>4101903</v>
      </c>
      <c r="F1839" s="3">
        <v>4</v>
      </c>
      <c r="G1839" s="3" t="s">
        <v>332</v>
      </c>
      <c r="H1839" s="3"/>
      <c r="I1839" s="3" t="s">
        <v>333</v>
      </c>
      <c r="J1839" s="3"/>
      <c r="K1839" s="3" t="s">
        <v>334</v>
      </c>
      <c r="L1839" s="3"/>
      <c r="M1839" s="3"/>
      <c r="N1839" s="3"/>
      <c r="O1839" s="3"/>
      <c r="P1839" s="3"/>
      <c r="Q1839" s="3" t="s">
        <v>335</v>
      </c>
      <c r="R1839" s="3"/>
      <c r="S1839" s="3" t="str">
        <f>IF(H1839="","",$B$2&amp;G1839&amp;$B$2&amp;$B$1&amp;H1839)</f>
        <v/>
      </c>
      <c r="T1839" s="3" t="str">
        <f>IF(J1839="","",$B$2&amp;I1839&amp;$B$2&amp;$B$1&amp;J1839)</f>
        <v/>
      </c>
      <c r="U1839" s="3" t="str">
        <f>IF(L1839="","",$B$2&amp;K1839&amp;$B$2&amp;$B$1&amp;L1839)</f>
        <v/>
      </c>
      <c r="V1839" s="3" t="str">
        <f>IF(N1839="","",$B$2&amp;M1839&amp;$B$2&amp;$B$1&amp;N1839)</f>
        <v/>
      </c>
      <c r="W1839" s="3" t="str">
        <f>IF(P1839="","",$B$2&amp;O1839&amp;$B$2&amp;$B$1&amp;P1839)</f>
        <v/>
      </c>
      <c r="X1839" s="3" t="str">
        <f>IF(R1839="","",$B$2&amp;Q1839&amp;$B$2&amp;$B$1&amp;R1839)</f>
        <v/>
      </c>
      <c r="Y1839" s="3" t="str">
        <f t="shared" si="564"/>
        <v>{}</v>
      </c>
      <c r="Z1839" s="11" t="s">
        <v>358</v>
      </c>
      <c r="AA1839" s="11" t="str">
        <f t="shared" si="584"/>
        <v>4级：放置在产业中时，产业收入提高&lt;c=A6EC41&gt;64&lt;/c&gt;倍，产业升级消耗减少&lt;c=A6EC41&gt;64&lt;/c&gt;倍</v>
      </c>
      <c r="AB1839" s="11"/>
      <c r="AC1839" s="11"/>
      <c r="AD1839" s="11">
        <v>4</v>
      </c>
      <c r="AE1839" s="11"/>
      <c r="AF1839" s="11" t="s">
        <v>345</v>
      </c>
      <c r="AG1839" s="11"/>
      <c r="AH1839" s="11"/>
      <c r="AI1839" s="11"/>
      <c r="AJ1839" s="11" t="s">
        <v>359</v>
      </c>
      <c r="AK1839" s="11" t="str">
        <f t="shared" si="583"/>
        <v>&lt;c=A6EC41&gt;</v>
      </c>
      <c r="AL1839" s="11">
        <v>64</v>
      </c>
      <c r="AM1839" s="11" t="s">
        <v>298</v>
      </c>
      <c r="AN1839" s="11" t="s">
        <v>360</v>
      </c>
      <c r="AO1839" s="11" t="s">
        <v>304</v>
      </c>
      <c r="AP1839" s="11">
        <v>64</v>
      </c>
      <c r="AQ1839" s="11" t="s">
        <v>298</v>
      </c>
      <c r="AR1839" s="11" t="s">
        <v>361</v>
      </c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1"/>
      <c r="BH1839" s="11"/>
      <c r="BI1839" s="11"/>
      <c r="BJ1839" s="11"/>
      <c r="BK1839" s="11"/>
      <c r="BL1839" s="11"/>
      <c r="BM1839" s="11"/>
      <c r="BN1839" s="11"/>
      <c r="BO1839" s="11"/>
      <c r="BP1839" s="11" t="str">
        <f t="shared" si="576"/>
        <v>使产业收入提高，升级消耗减少</v>
      </c>
      <c r="BQ1839" s="11" t="str">
        <f t="shared" si="582"/>
        <v>4级：放置在产业中时，产业收入提高&lt;c=A6EC41&gt;64&lt;/c&gt;倍，产业升级消耗减少&lt;c=A6EC41&gt;64&lt;/c&gt;倍</v>
      </c>
      <c r="BR1839" s="1">
        <f t="shared" si="568"/>
        <v>3</v>
      </c>
      <c r="BS1839" s="1">
        <f t="shared" si="569"/>
        <v>304</v>
      </c>
      <c r="BT1839" s="1">
        <f>COUNTIF($BS$10:BS1839,601)</f>
        <v>38</v>
      </c>
      <c r="BU1839" s="1">
        <f t="shared" si="570"/>
        <v>0</v>
      </c>
    </row>
    <row r="1840" spans="2:73">
      <c r="B1840" s="1" t="str">
        <f t="shared" si="574"/>
        <v>SkillDescBrief4101903</v>
      </c>
      <c r="C1840" s="1" t="str">
        <f t="shared" si="575"/>
        <v>SkillDescDetail410190305</v>
      </c>
      <c r="D1840" s="3">
        <v>410190305</v>
      </c>
      <c r="E1840" s="3">
        <v>4101903</v>
      </c>
      <c r="F1840" s="3">
        <v>5</v>
      </c>
      <c r="G1840" s="3" t="s">
        <v>332</v>
      </c>
      <c r="H1840" s="3"/>
      <c r="I1840" s="3" t="s">
        <v>333</v>
      </c>
      <c r="J1840" s="3"/>
      <c r="K1840" s="3" t="s">
        <v>334</v>
      </c>
      <c r="L1840" s="3"/>
      <c r="M1840" s="3"/>
      <c r="N1840" s="3"/>
      <c r="O1840" s="3"/>
      <c r="P1840" s="3"/>
      <c r="Q1840" s="3" t="s">
        <v>335</v>
      </c>
      <c r="R1840" s="3"/>
      <c r="S1840" s="3" t="str">
        <f>IF(H1840="","",$B$2&amp;G1840&amp;$B$2&amp;$B$1&amp;H1840)</f>
        <v/>
      </c>
      <c r="T1840" s="3" t="str">
        <f>IF(J1840="","",$B$2&amp;I1840&amp;$B$2&amp;$B$1&amp;J1840)</f>
        <v/>
      </c>
      <c r="U1840" s="3" t="str">
        <f>IF(L1840="","",$B$2&amp;K1840&amp;$B$2&amp;$B$1&amp;L1840)</f>
        <v/>
      </c>
      <c r="V1840" s="3" t="str">
        <f>IF(N1840="","",$B$2&amp;M1840&amp;$B$2&amp;$B$1&amp;N1840)</f>
        <v/>
      </c>
      <c r="W1840" s="3" t="str">
        <f>IF(P1840="","",$B$2&amp;O1840&amp;$B$2&amp;$B$1&amp;P1840)</f>
        <v/>
      </c>
      <c r="X1840" s="3" t="str">
        <f>IF(R1840="","",$B$2&amp;Q1840&amp;$B$2&amp;$B$1&amp;R1840)</f>
        <v/>
      </c>
      <c r="Y1840" s="3" t="str">
        <f t="shared" si="564"/>
        <v>{}</v>
      </c>
      <c r="Z1840" s="11" t="s">
        <v>358</v>
      </c>
      <c r="AA1840" s="11" t="str">
        <f t="shared" si="584"/>
        <v>5级：放置在产业中时，产业收入提高&lt;c=A6EC41&gt;128&lt;/c&gt;倍，产业升级消耗减少&lt;c=A6EC41&gt;128&lt;/c&gt;倍</v>
      </c>
      <c r="AB1840" s="11"/>
      <c r="AC1840" s="11"/>
      <c r="AD1840" s="11">
        <v>5</v>
      </c>
      <c r="AE1840" s="11"/>
      <c r="AF1840" s="11" t="s">
        <v>345</v>
      </c>
      <c r="AG1840" s="11"/>
      <c r="AH1840" s="11"/>
      <c r="AI1840" s="11"/>
      <c r="AJ1840" s="11" t="s">
        <v>359</v>
      </c>
      <c r="AK1840" s="11" t="str">
        <f t="shared" si="583"/>
        <v>&lt;c=A6EC41&gt;</v>
      </c>
      <c r="AL1840" s="11">
        <v>128</v>
      </c>
      <c r="AM1840" s="11" t="s">
        <v>298</v>
      </c>
      <c r="AN1840" s="11" t="s">
        <v>360</v>
      </c>
      <c r="AO1840" s="11" t="s">
        <v>304</v>
      </c>
      <c r="AP1840" s="11">
        <v>128</v>
      </c>
      <c r="AQ1840" s="11" t="s">
        <v>298</v>
      </c>
      <c r="AR1840" s="11" t="s">
        <v>361</v>
      </c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1"/>
      <c r="BH1840" s="11"/>
      <c r="BI1840" s="11"/>
      <c r="BJ1840" s="11"/>
      <c r="BK1840" s="11"/>
      <c r="BL1840" s="11"/>
      <c r="BM1840" s="11"/>
      <c r="BN1840" s="11"/>
      <c r="BO1840" s="11"/>
      <c r="BP1840" s="11" t="str">
        <f t="shared" si="576"/>
        <v>使产业收入提高，升级消耗减少</v>
      </c>
      <c r="BQ1840" s="11" t="str">
        <f t="shared" si="582"/>
        <v>5级：放置在产业中时，产业收入提高&lt;c=A6EC41&gt;128&lt;/c&gt;倍，产业升级消耗减少&lt;c=A6EC41&gt;128&lt;/c&gt;倍</v>
      </c>
      <c r="BR1840" s="1">
        <f t="shared" si="568"/>
        <v>3</v>
      </c>
      <c r="BS1840" s="1">
        <f t="shared" si="569"/>
        <v>305</v>
      </c>
      <c r="BT1840" s="1">
        <f>COUNTIF($BS$10:BS1840,601)</f>
        <v>38</v>
      </c>
      <c r="BU1840" s="1">
        <f t="shared" si="570"/>
        <v>0</v>
      </c>
    </row>
    <row r="1841" spans="2:73">
      <c r="B1841" s="1" t="str">
        <f t="shared" si="574"/>
        <v>SkillDescBrief// 战斗被动</v>
      </c>
      <c r="C1841" s="1" t="str">
        <f t="shared" si="575"/>
        <v>SkillDescDetail// 战斗被动1</v>
      </c>
      <c r="D1841" s="7" t="s">
        <v>337</v>
      </c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 t="str">
        <f t="shared" si="564"/>
        <v/>
      </c>
      <c r="Z1841" s="10" t="s">
        <v>336</v>
      </c>
      <c r="AA1841" s="10" t="str">
        <f t="shared" si="584"/>
        <v/>
      </c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  <c r="AT1841" s="10"/>
      <c r="AU1841" s="10"/>
      <c r="AV1841" s="10"/>
      <c r="AW1841" s="10"/>
      <c r="AX1841" s="10"/>
      <c r="AY1841" s="10"/>
      <c r="AZ1841" s="10"/>
      <c r="BA1841" s="10"/>
      <c r="BB1841" s="10"/>
      <c r="BC1841" s="10"/>
      <c r="BD1841" s="10"/>
      <c r="BE1841" s="10"/>
      <c r="BF1841" s="10"/>
      <c r="BG1841" s="10"/>
      <c r="BH1841" s="10"/>
      <c r="BI1841" s="10"/>
      <c r="BJ1841" s="10"/>
      <c r="BK1841" s="10"/>
      <c r="BL1841" s="10"/>
      <c r="BM1841" s="10"/>
      <c r="BN1841" s="10"/>
      <c r="BO1841" s="10"/>
      <c r="BP1841" s="10" t="str">
        <f t="shared" si="576"/>
        <v/>
      </c>
      <c r="BQ1841" s="10" t="str">
        <f t="shared" si="582"/>
        <v/>
      </c>
      <c r="BR1841" s="1">
        <f t="shared" si="568"/>
        <v>0</v>
      </c>
      <c r="BS1841" s="1">
        <f t="shared" si="569"/>
        <v>0</v>
      </c>
      <c r="BT1841" s="1">
        <f>COUNTIF($BS$10:BS1841,601)</f>
        <v>38</v>
      </c>
      <c r="BU1841" s="1">
        <f t="shared" si="570"/>
        <v>0</v>
      </c>
    </row>
    <row r="1842" spans="2:73">
      <c r="B1842" s="1" t="str">
        <f t="shared" si="574"/>
        <v>SkillDescBrief4101904</v>
      </c>
      <c r="C1842" s="1" t="str">
        <f t="shared" si="575"/>
        <v>SkillDescDetail410190401</v>
      </c>
      <c r="D1842" s="3">
        <v>410190401</v>
      </c>
      <c r="E1842" s="3">
        <v>4101904</v>
      </c>
      <c r="F1842" s="3">
        <v>1</v>
      </c>
      <c r="G1842" s="3" t="s">
        <v>332</v>
      </c>
      <c r="H1842" s="3">
        <v>0.8</v>
      </c>
      <c r="I1842" s="3" t="s">
        <v>333</v>
      </c>
      <c r="J1842" s="3"/>
      <c r="K1842" s="3" t="s">
        <v>334</v>
      </c>
      <c r="L1842" s="3"/>
      <c r="M1842" s="3"/>
      <c r="N1842" s="3"/>
      <c r="O1842" s="3"/>
      <c r="P1842" s="3"/>
      <c r="Q1842" s="3" t="s">
        <v>335</v>
      </c>
      <c r="R1842" s="3"/>
      <c r="S1842" s="3" t="str">
        <f>IF(H1842="","",$B$2&amp;G1842&amp;$B$2&amp;$B$1&amp;H1842)</f>
        <v>"AtkPower":0.8</v>
      </c>
      <c r="T1842" s="3" t="str">
        <f>IF(J1842="","",$B$2&amp;I1842&amp;$B$2&amp;$B$1&amp;J1842)</f>
        <v/>
      </c>
      <c r="U1842" s="3" t="str">
        <f>IF(L1842="","",$B$2&amp;K1842&amp;$B$2&amp;$B$1&amp;L1842)</f>
        <v/>
      </c>
      <c r="V1842" s="3" t="str">
        <f>IF(N1842="","",$B$2&amp;M1842&amp;$B$2&amp;$B$1&amp;N1842)</f>
        <v/>
      </c>
      <c r="W1842" s="3" t="str">
        <f>IF(P1842="","",$B$2&amp;O1842&amp;$B$2&amp;$B$1&amp;P1842)</f>
        <v/>
      </c>
      <c r="X1842" s="3" t="str">
        <f>IF(R1842="","",$B$2&amp;Q1842&amp;$B$2&amp;$B$1&amp;R1842)</f>
        <v/>
      </c>
      <c r="Y1842" s="3" t="str">
        <f t="shared" si="564"/>
        <v>{"AtkPower":0.8}</v>
      </c>
      <c r="Z1842" s="11" t="s">
        <v>832</v>
      </c>
      <c r="AA1842" s="11" t="str">
        <f t="shared" si="584"/>
        <v>每攻击&lt;c=A6EC41&gt;3&lt;/c&gt;次，下次攻击消耗自身&lt;q=attr_hp&gt;&lt;c=A6EC41&gt;5%&lt;/c&gt;生命，附加相当于消耗生命值&lt;c=A6EC41&gt;80%&lt;/c&gt;伤害</v>
      </c>
      <c r="AB1842" s="11"/>
      <c r="AC1842" s="11"/>
      <c r="AD1842" s="11"/>
      <c r="AE1842" s="11"/>
      <c r="AF1842" s="11"/>
      <c r="AG1842" s="11"/>
      <c r="AH1842" s="11"/>
      <c r="AI1842" s="11"/>
      <c r="AJ1842" s="11" t="s">
        <v>434</v>
      </c>
      <c r="AK1842" s="11" t="str">
        <f t="shared" ref="AK1842:AK1846" si="585">$B$6</f>
        <v>&lt;c=A6EC41&gt;</v>
      </c>
      <c r="AL1842" s="12">
        <v>3</v>
      </c>
      <c r="AM1842" s="11" t="s">
        <v>298</v>
      </c>
      <c r="AN1842" s="11" t="s">
        <v>833</v>
      </c>
      <c r="AO1842" s="11" t="str">
        <f>$B$9&amp;$B$6</f>
        <v>&lt;q=attr_hp&gt;&lt;c=A6EC41&gt;</v>
      </c>
      <c r="AP1842" s="11" t="str">
        <f>"5%"</f>
        <v>5%</v>
      </c>
      <c r="AQ1842" s="11" t="s">
        <v>298</v>
      </c>
      <c r="AR1842" s="11" t="s">
        <v>834</v>
      </c>
      <c r="AS1842" s="11" t="str">
        <f>$B$6</f>
        <v>&lt;c=A6EC41&gt;</v>
      </c>
      <c r="AT1842" s="11" t="str">
        <f>ROUND($H1842*100,2)&amp;"%"</f>
        <v>80%</v>
      </c>
      <c r="AU1842" s="11" t="s">
        <v>298</v>
      </c>
      <c r="AV1842" s="11" t="s">
        <v>344</v>
      </c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1"/>
      <c r="BH1842" s="11"/>
      <c r="BI1842" s="11"/>
      <c r="BJ1842" s="11"/>
      <c r="BK1842" s="11"/>
      <c r="BL1842" s="11"/>
      <c r="BM1842" s="11"/>
      <c r="BN1842" s="11"/>
      <c r="BO1842" s="11"/>
      <c r="BP1842" s="11" t="str">
        <f t="shared" si="576"/>
        <v>每攻击数次，下次攻击消耗附加额外伤害</v>
      </c>
      <c r="BQ1842" s="11" t="str">
        <f t="shared" si="582"/>
        <v>每攻击&lt;c=A6EC41&gt;3&lt;/c&gt;次，下次攻击消耗自身&lt;q=attr_hp&gt;&lt;c=A6EC41&gt;5%&lt;/c&gt;生命，附加相当于消耗生命值&lt;c=A6EC41&gt;80%&lt;/c&gt;伤害</v>
      </c>
      <c r="BR1842" s="1">
        <f t="shared" si="568"/>
        <v>4</v>
      </c>
      <c r="BS1842" s="1">
        <f t="shared" si="569"/>
        <v>401</v>
      </c>
      <c r="BT1842" s="1">
        <f>COUNTIF($BS$10:BS1842,601)</f>
        <v>38</v>
      </c>
      <c r="BU1842" s="1">
        <f t="shared" si="570"/>
        <v>0</v>
      </c>
    </row>
    <row r="1843" spans="2:73">
      <c r="B1843" s="1" t="str">
        <f t="shared" si="574"/>
        <v>SkillDescBrief4101904</v>
      </c>
      <c r="C1843" s="1" t="str">
        <f t="shared" si="575"/>
        <v>SkillDescDetail410190402</v>
      </c>
      <c r="D1843" s="3">
        <v>410190402</v>
      </c>
      <c r="E1843" s="3">
        <v>4101904</v>
      </c>
      <c r="F1843" s="3">
        <v>2</v>
      </c>
      <c r="G1843" s="3" t="s">
        <v>332</v>
      </c>
      <c r="H1843" s="3">
        <v>0.85</v>
      </c>
      <c r="I1843" s="3" t="s">
        <v>333</v>
      </c>
      <c r="J1843" s="3"/>
      <c r="K1843" s="3" t="s">
        <v>334</v>
      </c>
      <c r="L1843" s="3"/>
      <c r="M1843" s="3"/>
      <c r="N1843" s="3"/>
      <c r="O1843" s="3"/>
      <c r="P1843" s="3"/>
      <c r="Q1843" s="3" t="s">
        <v>335</v>
      </c>
      <c r="R1843" s="3"/>
      <c r="S1843" s="3" t="str">
        <f>IF(H1843="","",$B$2&amp;G1843&amp;$B$2&amp;$B$1&amp;H1843)</f>
        <v>"AtkPower":0.85</v>
      </c>
      <c r="T1843" s="3" t="str">
        <f>IF(J1843="","",$B$2&amp;I1843&amp;$B$2&amp;$B$1&amp;J1843)</f>
        <v/>
      </c>
      <c r="U1843" s="3" t="str">
        <f>IF(L1843="","",$B$2&amp;K1843&amp;$B$2&amp;$B$1&amp;L1843)</f>
        <v/>
      </c>
      <c r="V1843" s="3" t="str">
        <f>IF(N1843="","",$B$2&amp;M1843&amp;$B$2&amp;$B$1&amp;N1843)</f>
        <v/>
      </c>
      <c r="W1843" s="3" t="str">
        <f>IF(P1843="","",$B$2&amp;O1843&amp;$B$2&amp;$B$1&amp;P1843)</f>
        <v/>
      </c>
      <c r="X1843" s="3" t="str">
        <f>IF(R1843="","",$B$2&amp;Q1843&amp;$B$2&amp;$B$1&amp;R1843)</f>
        <v/>
      </c>
      <c r="Y1843" s="3" t="str">
        <f t="shared" si="564"/>
        <v>{"AtkPower":0.85}</v>
      </c>
      <c r="Z1843" s="11" t="s">
        <v>832</v>
      </c>
      <c r="AA1843" s="11" t="str">
        <f t="shared" si="584"/>
        <v>2级：造成的伤害提升至&lt;c=A6EC41&gt;85%&lt;/c&gt;</v>
      </c>
      <c r="AB1843" s="11"/>
      <c r="AC1843" s="11"/>
      <c r="AD1843" s="11">
        <v>2</v>
      </c>
      <c r="AE1843" s="11"/>
      <c r="AF1843" s="11" t="s">
        <v>345</v>
      </c>
      <c r="AG1843" s="11"/>
      <c r="AH1843" s="11"/>
      <c r="AI1843" s="11"/>
      <c r="AJ1843" s="11" t="s">
        <v>446</v>
      </c>
      <c r="AK1843" s="11" t="str">
        <f t="shared" si="585"/>
        <v>&lt;c=A6EC41&gt;</v>
      </c>
      <c r="AL1843" s="11" t="str">
        <f t="shared" ref="AL1843:AL1846" si="586">ROUND($H1843*100,2)&amp;"%"</f>
        <v>85%</v>
      </c>
      <c r="AM1843" s="11" t="s">
        <v>298</v>
      </c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1"/>
      <c r="BH1843" s="11"/>
      <c r="BI1843" s="11"/>
      <c r="BJ1843" s="11"/>
      <c r="BK1843" s="11"/>
      <c r="BL1843" s="11"/>
      <c r="BM1843" s="11"/>
      <c r="BN1843" s="11"/>
      <c r="BO1843" s="11"/>
      <c r="BP1843" s="11" t="str">
        <f t="shared" si="576"/>
        <v>每攻击数次，下次攻击消耗附加额外伤害</v>
      </c>
      <c r="BQ1843" s="11" t="str">
        <f t="shared" si="582"/>
        <v>2级：造成的伤害提升至&lt;c=A6EC41&gt;85%&lt;/c&gt;</v>
      </c>
      <c r="BR1843" s="1">
        <f t="shared" si="568"/>
        <v>4</v>
      </c>
      <c r="BS1843" s="1">
        <f t="shared" si="569"/>
        <v>402</v>
      </c>
      <c r="BT1843" s="1">
        <f>COUNTIF($BS$10:BS1843,601)</f>
        <v>38</v>
      </c>
      <c r="BU1843" s="1">
        <f t="shared" si="570"/>
        <v>0</v>
      </c>
    </row>
    <row r="1844" spans="2:73">
      <c r="B1844" s="1" t="str">
        <f t="shared" si="574"/>
        <v>SkillDescBrief4101904</v>
      </c>
      <c r="C1844" s="1" t="str">
        <f t="shared" si="575"/>
        <v>SkillDescDetail410190403</v>
      </c>
      <c r="D1844" s="3">
        <v>410190403</v>
      </c>
      <c r="E1844" s="3">
        <v>4101904</v>
      </c>
      <c r="F1844" s="3">
        <v>3</v>
      </c>
      <c r="G1844" s="3" t="s">
        <v>332</v>
      </c>
      <c r="H1844" s="3">
        <v>0.9</v>
      </c>
      <c r="I1844" s="3" t="s">
        <v>333</v>
      </c>
      <c r="J1844" s="3"/>
      <c r="K1844" s="3" t="s">
        <v>334</v>
      </c>
      <c r="L1844" s="3"/>
      <c r="M1844" s="3"/>
      <c r="N1844" s="3"/>
      <c r="O1844" s="3"/>
      <c r="P1844" s="3"/>
      <c r="Q1844" s="3" t="s">
        <v>335</v>
      </c>
      <c r="R1844" s="3"/>
      <c r="S1844" s="3" t="str">
        <f>IF(H1844="","",$B$2&amp;G1844&amp;$B$2&amp;$B$1&amp;H1844)</f>
        <v>"AtkPower":0.9</v>
      </c>
      <c r="T1844" s="3" t="str">
        <f>IF(J1844="","",$B$2&amp;I1844&amp;$B$2&amp;$B$1&amp;J1844)</f>
        <v/>
      </c>
      <c r="U1844" s="3" t="str">
        <f>IF(L1844="","",$B$2&amp;K1844&amp;$B$2&amp;$B$1&amp;L1844)</f>
        <v/>
      </c>
      <c r="V1844" s="3" t="str">
        <f>IF(N1844="","",$B$2&amp;M1844&amp;$B$2&amp;$B$1&amp;N1844)</f>
        <v/>
      </c>
      <c r="W1844" s="3" t="str">
        <f>IF(P1844="","",$B$2&amp;O1844&amp;$B$2&amp;$B$1&amp;P1844)</f>
        <v/>
      </c>
      <c r="X1844" s="3" t="str">
        <f>IF(R1844="","",$B$2&amp;Q1844&amp;$B$2&amp;$B$1&amp;R1844)</f>
        <v/>
      </c>
      <c r="Y1844" s="3" t="str">
        <f t="shared" si="564"/>
        <v>{"AtkPower":0.9}</v>
      </c>
      <c r="Z1844" s="11" t="s">
        <v>832</v>
      </c>
      <c r="AA1844" s="11" t="str">
        <f t="shared" si="584"/>
        <v>3级：造成的伤害提升至&lt;c=A6EC41&gt;90%&lt;/c&gt;</v>
      </c>
      <c r="AB1844" s="11"/>
      <c r="AC1844" s="11"/>
      <c r="AD1844" s="11">
        <v>3</v>
      </c>
      <c r="AE1844" s="11"/>
      <c r="AF1844" s="11" t="s">
        <v>345</v>
      </c>
      <c r="AG1844" s="11"/>
      <c r="AH1844" s="11"/>
      <c r="AI1844" s="11"/>
      <c r="AJ1844" s="11" t="s">
        <v>446</v>
      </c>
      <c r="AK1844" s="11" t="str">
        <f t="shared" si="585"/>
        <v>&lt;c=A6EC41&gt;</v>
      </c>
      <c r="AL1844" s="11" t="str">
        <f t="shared" si="586"/>
        <v>90%</v>
      </c>
      <c r="AM1844" s="11" t="s">
        <v>298</v>
      </c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1"/>
      <c r="BH1844" s="11"/>
      <c r="BI1844" s="11"/>
      <c r="BJ1844" s="11"/>
      <c r="BK1844" s="11"/>
      <c r="BL1844" s="11"/>
      <c r="BM1844" s="11"/>
      <c r="BN1844" s="11"/>
      <c r="BO1844" s="11"/>
      <c r="BP1844" s="11" t="str">
        <f t="shared" si="576"/>
        <v>每攻击数次，下次攻击消耗附加额外伤害</v>
      </c>
      <c r="BQ1844" s="11" t="str">
        <f t="shared" si="582"/>
        <v>3级：造成的伤害提升至&lt;c=A6EC41&gt;90%&lt;/c&gt;</v>
      </c>
      <c r="BR1844" s="1">
        <f t="shared" si="568"/>
        <v>4</v>
      </c>
      <c r="BS1844" s="1">
        <f t="shared" si="569"/>
        <v>403</v>
      </c>
      <c r="BT1844" s="1">
        <f>COUNTIF($BS$10:BS1844,601)</f>
        <v>38</v>
      </c>
      <c r="BU1844" s="1">
        <f t="shared" si="570"/>
        <v>0</v>
      </c>
    </row>
    <row r="1845" spans="2:73">
      <c r="B1845" s="1" t="str">
        <f t="shared" si="574"/>
        <v>SkillDescBrief4101904</v>
      </c>
      <c r="C1845" s="1" t="str">
        <f t="shared" si="575"/>
        <v>SkillDescDetail410190404</v>
      </c>
      <c r="D1845" s="3">
        <v>410190404</v>
      </c>
      <c r="E1845" s="3">
        <v>4101904</v>
      </c>
      <c r="F1845" s="3">
        <v>4</v>
      </c>
      <c r="G1845" s="3" t="s">
        <v>332</v>
      </c>
      <c r="H1845" s="3">
        <v>0.95</v>
      </c>
      <c r="I1845" s="3" t="s">
        <v>333</v>
      </c>
      <c r="J1845" s="3"/>
      <c r="K1845" s="3" t="s">
        <v>334</v>
      </c>
      <c r="L1845" s="3"/>
      <c r="M1845" s="3"/>
      <c r="N1845" s="3"/>
      <c r="O1845" s="3"/>
      <c r="P1845" s="3"/>
      <c r="Q1845" s="3" t="s">
        <v>335</v>
      </c>
      <c r="R1845" s="3"/>
      <c r="S1845" s="3" t="str">
        <f>IF(H1845="","",$B$2&amp;G1845&amp;$B$2&amp;$B$1&amp;H1845)</f>
        <v>"AtkPower":0.95</v>
      </c>
      <c r="T1845" s="3" t="str">
        <f>IF(J1845="","",$B$2&amp;I1845&amp;$B$2&amp;$B$1&amp;J1845)</f>
        <v/>
      </c>
      <c r="U1845" s="3" t="str">
        <f>IF(L1845="","",$B$2&amp;K1845&amp;$B$2&amp;$B$1&amp;L1845)</f>
        <v/>
      </c>
      <c r="V1845" s="3" t="str">
        <f>IF(N1845="","",$B$2&amp;M1845&amp;$B$2&amp;$B$1&amp;N1845)</f>
        <v/>
      </c>
      <c r="W1845" s="3" t="str">
        <f>IF(P1845="","",$B$2&amp;O1845&amp;$B$2&amp;$B$1&amp;P1845)</f>
        <v/>
      </c>
      <c r="X1845" s="3" t="str">
        <f>IF(R1845="","",$B$2&amp;Q1845&amp;$B$2&amp;$B$1&amp;R1845)</f>
        <v/>
      </c>
      <c r="Y1845" s="3" t="str">
        <f t="shared" si="564"/>
        <v>{"AtkPower":0.95}</v>
      </c>
      <c r="Z1845" s="11" t="s">
        <v>832</v>
      </c>
      <c r="AA1845" s="11" t="str">
        <f t="shared" si="584"/>
        <v>4级：造成的伤害提升至&lt;c=A6EC41&gt;95%&lt;/c&gt;</v>
      </c>
      <c r="AB1845" s="11"/>
      <c r="AC1845" s="11"/>
      <c r="AD1845" s="11">
        <v>4</v>
      </c>
      <c r="AE1845" s="11"/>
      <c r="AF1845" s="11" t="s">
        <v>345</v>
      </c>
      <c r="AG1845" s="11"/>
      <c r="AH1845" s="11"/>
      <c r="AI1845" s="11"/>
      <c r="AJ1845" s="11" t="s">
        <v>446</v>
      </c>
      <c r="AK1845" s="11" t="str">
        <f t="shared" si="585"/>
        <v>&lt;c=A6EC41&gt;</v>
      </c>
      <c r="AL1845" s="11" t="str">
        <f t="shared" si="586"/>
        <v>95%</v>
      </c>
      <c r="AM1845" s="11" t="s">
        <v>298</v>
      </c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1"/>
      <c r="BH1845" s="11"/>
      <c r="BI1845" s="11"/>
      <c r="BJ1845" s="11"/>
      <c r="BK1845" s="11"/>
      <c r="BL1845" s="11"/>
      <c r="BM1845" s="11"/>
      <c r="BN1845" s="11"/>
      <c r="BO1845" s="11"/>
      <c r="BP1845" s="11" t="str">
        <f t="shared" si="576"/>
        <v>每攻击数次，下次攻击消耗附加额外伤害</v>
      </c>
      <c r="BQ1845" s="11" t="str">
        <f t="shared" si="582"/>
        <v>4级：造成的伤害提升至&lt;c=A6EC41&gt;95%&lt;/c&gt;</v>
      </c>
      <c r="BR1845" s="1">
        <f t="shared" si="568"/>
        <v>4</v>
      </c>
      <c r="BS1845" s="1">
        <f t="shared" si="569"/>
        <v>404</v>
      </c>
      <c r="BT1845" s="1">
        <f>COUNTIF($BS$10:BS1845,601)</f>
        <v>38</v>
      </c>
      <c r="BU1845" s="1">
        <f t="shared" si="570"/>
        <v>0</v>
      </c>
    </row>
    <row r="1846" spans="2:73">
      <c r="B1846" s="1" t="str">
        <f t="shared" si="574"/>
        <v>SkillDescBrief4101904</v>
      </c>
      <c r="C1846" s="1" t="str">
        <f t="shared" si="575"/>
        <v>SkillDescDetail410190405</v>
      </c>
      <c r="D1846" s="3">
        <v>410190405</v>
      </c>
      <c r="E1846" s="3">
        <v>4101904</v>
      </c>
      <c r="F1846" s="3">
        <v>5</v>
      </c>
      <c r="G1846" s="3" t="s">
        <v>332</v>
      </c>
      <c r="H1846" s="3">
        <v>1</v>
      </c>
      <c r="I1846" s="3" t="s">
        <v>333</v>
      </c>
      <c r="J1846" s="3"/>
      <c r="K1846" s="3" t="s">
        <v>334</v>
      </c>
      <c r="L1846" s="3"/>
      <c r="M1846" s="3"/>
      <c r="N1846" s="3"/>
      <c r="O1846" s="3"/>
      <c r="P1846" s="3"/>
      <c r="Q1846" s="3" t="s">
        <v>335</v>
      </c>
      <c r="R1846" s="3"/>
      <c r="S1846" s="3" t="str">
        <f>IF(H1846="","",$B$2&amp;G1846&amp;$B$2&amp;$B$1&amp;H1846)</f>
        <v>"AtkPower":1</v>
      </c>
      <c r="T1846" s="3" t="str">
        <f>IF(J1846="","",$B$2&amp;I1846&amp;$B$2&amp;$B$1&amp;J1846)</f>
        <v/>
      </c>
      <c r="U1846" s="3" t="str">
        <f>IF(L1846="","",$B$2&amp;K1846&amp;$B$2&amp;$B$1&amp;L1846)</f>
        <v/>
      </c>
      <c r="V1846" s="3" t="str">
        <f>IF(N1846="","",$B$2&amp;M1846&amp;$B$2&amp;$B$1&amp;N1846)</f>
        <v/>
      </c>
      <c r="W1846" s="3" t="str">
        <f>IF(P1846="","",$B$2&amp;O1846&amp;$B$2&amp;$B$1&amp;P1846)</f>
        <v/>
      </c>
      <c r="X1846" s="3" t="str">
        <f>IF(R1846="","",$B$2&amp;Q1846&amp;$B$2&amp;$B$1&amp;R1846)</f>
        <v/>
      </c>
      <c r="Y1846" s="3" t="str">
        <f t="shared" si="564"/>
        <v>{"AtkPower":1}</v>
      </c>
      <c r="Z1846" s="11" t="s">
        <v>832</v>
      </c>
      <c r="AA1846" s="11" t="str">
        <f t="shared" si="584"/>
        <v>5级：造成的伤害提升至&lt;c=A6EC41&gt;100%&lt;/c&gt;</v>
      </c>
      <c r="AB1846" s="11"/>
      <c r="AC1846" s="11"/>
      <c r="AD1846" s="11">
        <v>5</v>
      </c>
      <c r="AE1846" s="11"/>
      <c r="AF1846" s="11" t="s">
        <v>345</v>
      </c>
      <c r="AG1846" s="11"/>
      <c r="AH1846" s="11"/>
      <c r="AI1846" s="11"/>
      <c r="AJ1846" s="11" t="s">
        <v>446</v>
      </c>
      <c r="AK1846" s="11" t="str">
        <f t="shared" si="585"/>
        <v>&lt;c=A6EC41&gt;</v>
      </c>
      <c r="AL1846" s="11" t="str">
        <f t="shared" si="586"/>
        <v>100%</v>
      </c>
      <c r="AM1846" s="11" t="s">
        <v>298</v>
      </c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1"/>
      <c r="BH1846" s="11"/>
      <c r="BI1846" s="11"/>
      <c r="BJ1846" s="11"/>
      <c r="BK1846" s="11"/>
      <c r="BL1846" s="11"/>
      <c r="BM1846" s="11"/>
      <c r="BN1846" s="11"/>
      <c r="BO1846" s="11"/>
      <c r="BP1846" s="11" t="str">
        <f t="shared" si="576"/>
        <v>每攻击数次，下次攻击消耗附加额外伤害</v>
      </c>
      <c r="BQ1846" s="11" t="str">
        <f t="shared" si="582"/>
        <v>5级：造成的伤害提升至&lt;c=A6EC41&gt;100%&lt;/c&gt;</v>
      </c>
      <c r="BR1846" s="1">
        <f t="shared" si="568"/>
        <v>4</v>
      </c>
      <c r="BS1846" s="1">
        <f t="shared" si="569"/>
        <v>405</v>
      </c>
      <c r="BT1846" s="1">
        <f>COUNTIF($BS$10:BS1846,601)</f>
        <v>38</v>
      </c>
      <c r="BU1846" s="1">
        <f t="shared" si="570"/>
        <v>0</v>
      </c>
    </row>
    <row r="1847" spans="2:73">
      <c r="B1847" s="1" t="str">
        <f t="shared" si="574"/>
        <v>SkillDescBrief// 战斗被动</v>
      </c>
      <c r="C1847" s="1" t="str">
        <f t="shared" si="575"/>
        <v>SkillDescDetail// 战斗被动2</v>
      </c>
      <c r="D1847" s="7" t="s">
        <v>338</v>
      </c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 t="str">
        <f t="shared" si="564"/>
        <v/>
      </c>
      <c r="Z1847" s="10" t="s">
        <v>336</v>
      </c>
      <c r="AA1847" s="10" t="str">
        <f t="shared" si="584"/>
        <v/>
      </c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  <c r="BF1847" s="10"/>
      <c r="BG1847" s="10"/>
      <c r="BH1847" s="10"/>
      <c r="BI1847" s="10"/>
      <c r="BJ1847" s="10"/>
      <c r="BK1847" s="10"/>
      <c r="BL1847" s="10"/>
      <c r="BM1847" s="10"/>
      <c r="BN1847" s="10"/>
      <c r="BO1847" s="10"/>
      <c r="BP1847" s="10" t="str">
        <f t="shared" si="576"/>
        <v/>
      </c>
      <c r="BQ1847" s="10" t="str">
        <f t="shared" si="582"/>
        <v/>
      </c>
      <c r="BR1847" s="1">
        <f t="shared" si="568"/>
        <v>0</v>
      </c>
      <c r="BS1847" s="1">
        <f t="shared" si="569"/>
        <v>0</v>
      </c>
      <c r="BT1847" s="1">
        <f>COUNTIF($BS$10:BS1847,601)</f>
        <v>38</v>
      </c>
      <c r="BU1847" s="1">
        <f t="shared" si="570"/>
        <v>0</v>
      </c>
    </row>
    <row r="1848" spans="2:73">
      <c r="B1848" s="1" t="str">
        <f t="shared" si="574"/>
        <v>SkillDescBrief4101905</v>
      </c>
      <c r="C1848" s="1" t="str">
        <f t="shared" si="575"/>
        <v>SkillDescDetail410190501</v>
      </c>
      <c r="D1848" s="3">
        <v>410190501</v>
      </c>
      <c r="E1848" s="3">
        <v>4101905</v>
      </c>
      <c r="F1848" s="3">
        <v>1</v>
      </c>
      <c r="G1848" s="3" t="s">
        <v>332</v>
      </c>
      <c r="H1848" s="3"/>
      <c r="I1848" s="3" t="s">
        <v>333</v>
      </c>
      <c r="J1848" s="3"/>
      <c r="K1848" s="3" t="s">
        <v>334</v>
      </c>
      <c r="L1848" s="3"/>
      <c r="M1848" s="3"/>
      <c r="N1848" s="3"/>
      <c r="O1848" s="3"/>
      <c r="P1848" s="3"/>
      <c r="Q1848" s="3" t="s">
        <v>335</v>
      </c>
      <c r="R1848" s="3"/>
      <c r="S1848" s="3" t="str">
        <f>IF(H1848="","",$B$2&amp;G1848&amp;$B$2&amp;$B$1&amp;H1848)</f>
        <v/>
      </c>
      <c r="T1848" s="3" t="str">
        <f>IF(J1848="","",$B$2&amp;I1848&amp;$B$2&amp;$B$1&amp;J1848)</f>
        <v/>
      </c>
      <c r="U1848" s="3" t="str">
        <f>IF(L1848="","",$B$2&amp;K1848&amp;$B$2&amp;$B$1&amp;L1848)</f>
        <v/>
      </c>
      <c r="V1848" s="3" t="str">
        <f>IF(N1848="","",$B$2&amp;M1848&amp;$B$2&amp;$B$1&amp;N1848)</f>
        <v/>
      </c>
      <c r="W1848" s="3" t="str">
        <f>IF(P1848="","",$B$2&amp;O1848&amp;$B$2&amp;$B$1&amp;P1848)</f>
        <v/>
      </c>
      <c r="X1848" s="3" t="str">
        <f>IF(R1848="","",$B$2&amp;Q1848&amp;$B$2&amp;$B$1&amp;R1848)</f>
        <v/>
      </c>
      <c r="Y1848" s="3" t="str">
        <f t="shared" si="564"/>
        <v>{}</v>
      </c>
      <c r="Z1848" s="11" t="s">
        <v>336</v>
      </c>
      <c r="AA1848" s="11" t="str">
        <f t="shared" si="584"/>
        <v/>
      </c>
      <c r="AB1848" s="11"/>
      <c r="AC1848" s="11"/>
      <c r="AD1848" s="11"/>
      <c r="AE1848" s="11"/>
      <c r="AF1848" s="11"/>
      <c r="AG1848" s="11"/>
      <c r="AH1848" s="11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1"/>
      <c r="BH1848" s="11"/>
      <c r="BI1848" s="11"/>
      <c r="BJ1848" s="11"/>
      <c r="BK1848" s="11"/>
      <c r="BL1848" s="11"/>
      <c r="BM1848" s="11"/>
      <c r="BN1848" s="11"/>
      <c r="BO1848" s="11"/>
      <c r="BP1848" s="11" t="str">
        <f t="shared" si="576"/>
        <v/>
      </c>
      <c r="BQ1848" s="11" t="str">
        <f t="shared" si="582"/>
        <v/>
      </c>
      <c r="BR1848" s="1">
        <f t="shared" si="568"/>
        <v>5</v>
      </c>
      <c r="BS1848" s="1">
        <f t="shared" si="569"/>
        <v>501</v>
      </c>
      <c r="BT1848" s="1">
        <f>COUNTIF($BS$10:BS1848,601)</f>
        <v>38</v>
      </c>
      <c r="BU1848" s="1">
        <f t="shared" si="570"/>
        <v>0</v>
      </c>
    </row>
    <row r="1849" spans="2:73">
      <c r="B1849" s="1" t="str">
        <f t="shared" si="574"/>
        <v>SkillDescBrief4101905</v>
      </c>
      <c r="C1849" s="1" t="str">
        <f t="shared" si="575"/>
        <v>SkillDescDetail410190502</v>
      </c>
      <c r="D1849" s="3">
        <v>410190502</v>
      </c>
      <c r="E1849" s="3">
        <v>4101905</v>
      </c>
      <c r="F1849" s="3">
        <v>2</v>
      </c>
      <c r="G1849" s="3" t="s">
        <v>332</v>
      </c>
      <c r="H1849" s="3"/>
      <c r="I1849" s="3" t="s">
        <v>333</v>
      </c>
      <c r="J1849" s="3"/>
      <c r="K1849" s="3" t="s">
        <v>334</v>
      </c>
      <c r="L1849" s="3"/>
      <c r="M1849" s="3"/>
      <c r="N1849" s="3"/>
      <c r="O1849" s="3"/>
      <c r="P1849" s="3"/>
      <c r="Q1849" s="3" t="s">
        <v>335</v>
      </c>
      <c r="R1849" s="3"/>
      <c r="S1849" s="3" t="str">
        <f>IF(H1849="","",$B$2&amp;G1849&amp;$B$2&amp;$B$1&amp;H1849)</f>
        <v/>
      </c>
      <c r="T1849" s="3" t="str">
        <f>IF(J1849="","",$B$2&amp;I1849&amp;$B$2&amp;$B$1&amp;J1849)</f>
        <v/>
      </c>
      <c r="U1849" s="3" t="str">
        <f>IF(L1849="","",$B$2&amp;K1849&amp;$B$2&amp;$B$1&amp;L1849)</f>
        <v/>
      </c>
      <c r="V1849" s="3" t="str">
        <f>IF(N1849="","",$B$2&amp;M1849&amp;$B$2&amp;$B$1&amp;N1849)</f>
        <v/>
      </c>
      <c r="W1849" s="3" t="str">
        <f>IF(P1849="","",$B$2&amp;O1849&amp;$B$2&amp;$B$1&amp;P1849)</f>
        <v/>
      </c>
      <c r="X1849" s="3" t="str">
        <f>IF(R1849="","",$B$2&amp;Q1849&amp;$B$2&amp;$B$1&amp;R1849)</f>
        <v/>
      </c>
      <c r="Y1849" s="3" t="str">
        <f t="shared" si="564"/>
        <v>{}</v>
      </c>
      <c r="Z1849" s="11" t="s">
        <v>336</v>
      </c>
      <c r="AA1849" s="11" t="str">
        <f t="shared" si="584"/>
        <v/>
      </c>
      <c r="AB1849" s="11"/>
      <c r="AC1849" s="11"/>
      <c r="AD1849" s="11"/>
      <c r="AE1849" s="11"/>
      <c r="AF1849" s="11"/>
      <c r="AG1849" s="11"/>
      <c r="AH1849" s="11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1"/>
      <c r="BH1849" s="11"/>
      <c r="BI1849" s="11"/>
      <c r="BJ1849" s="11"/>
      <c r="BK1849" s="11"/>
      <c r="BL1849" s="11"/>
      <c r="BM1849" s="11"/>
      <c r="BN1849" s="11"/>
      <c r="BO1849" s="11"/>
      <c r="BP1849" s="11" t="str">
        <f t="shared" si="576"/>
        <v/>
      </c>
      <c r="BQ1849" s="11" t="str">
        <f t="shared" si="582"/>
        <v/>
      </c>
      <c r="BR1849" s="1">
        <f t="shared" si="568"/>
        <v>5</v>
      </c>
      <c r="BS1849" s="1">
        <f t="shared" si="569"/>
        <v>502</v>
      </c>
      <c r="BT1849" s="1">
        <f>COUNTIF($BS$10:BS1849,601)</f>
        <v>38</v>
      </c>
      <c r="BU1849" s="1">
        <f t="shared" si="570"/>
        <v>0</v>
      </c>
    </row>
    <row r="1850" spans="2:73">
      <c r="B1850" s="1" t="str">
        <f t="shared" si="574"/>
        <v>SkillDescBrief4101905</v>
      </c>
      <c r="C1850" s="1" t="str">
        <f t="shared" si="575"/>
        <v>SkillDescDetail410190503</v>
      </c>
      <c r="D1850" s="3">
        <v>410190503</v>
      </c>
      <c r="E1850" s="3">
        <v>4101905</v>
      </c>
      <c r="F1850" s="3">
        <v>3</v>
      </c>
      <c r="G1850" s="3" t="s">
        <v>332</v>
      </c>
      <c r="H1850" s="3"/>
      <c r="I1850" s="3" t="s">
        <v>333</v>
      </c>
      <c r="J1850" s="3"/>
      <c r="K1850" s="3" t="s">
        <v>334</v>
      </c>
      <c r="L1850" s="3"/>
      <c r="M1850" s="3"/>
      <c r="N1850" s="3"/>
      <c r="O1850" s="3"/>
      <c r="P1850" s="3"/>
      <c r="Q1850" s="3" t="s">
        <v>335</v>
      </c>
      <c r="R1850" s="3"/>
      <c r="S1850" s="3" t="str">
        <f>IF(H1850="","",$B$2&amp;G1850&amp;$B$2&amp;$B$1&amp;H1850)</f>
        <v/>
      </c>
      <c r="T1850" s="3" t="str">
        <f>IF(J1850="","",$B$2&amp;I1850&amp;$B$2&amp;$B$1&amp;J1850)</f>
        <v/>
      </c>
      <c r="U1850" s="3" t="str">
        <f>IF(L1850="","",$B$2&amp;K1850&amp;$B$2&amp;$B$1&amp;L1850)</f>
        <v/>
      </c>
      <c r="V1850" s="3" t="str">
        <f>IF(N1850="","",$B$2&amp;M1850&amp;$B$2&amp;$B$1&amp;N1850)</f>
        <v/>
      </c>
      <c r="W1850" s="3" t="str">
        <f>IF(P1850="","",$B$2&amp;O1850&amp;$B$2&amp;$B$1&amp;P1850)</f>
        <v/>
      </c>
      <c r="X1850" s="3" t="str">
        <f>IF(R1850="","",$B$2&amp;Q1850&amp;$B$2&amp;$B$1&amp;R1850)</f>
        <v/>
      </c>
      <c r="Y1850" s="3" t="str">
        <f t="shared" si="564"/>
        <v>{}</v>
      </c>
      <c r="Z1850" s="11" t="s">
        <v>336</v>
      </c>
      <c r="AA1850" s="11" t="str">
        <f t="shared" si="584"/>
        <v/>
      </c>
      <c r="AB1850" s="11"/>
      <c r="AC1850" s="11"/>
      <c r="AD1850" s="11"/>
      <c r="AE1850" s="11"/>
      <c r="AF1850" s="11"/>
      <c r="AG1850" s="11"/>
      <c r="AH1850" s="11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1"/>
      <c r="BH1850" s="11"/>
      <c r="BI1850" s="11"/>
      <c r="BJ1850" s="11"/>
      <c r="BK1850" s="11"/>
      <c r="BL1850" s="11"/>
      <c r="BM1850" s="11"/>
      <c r="BN1850" s="11"/>
      <c r="BO1850" s="11"/>
      <c r="BP1850" s="11" t="str">
        <f t="shared" si="576"/>
        <v/>
      </c>
      <c r="BQ1850" s="11" t="str">
        <f t="shared" si="582"/>
        <v/>
      </c>
      <c r="BR1850" s="1">
        <f t="shared" si="568"/>
        <v>5</v>
      </c>
      <c r="BS1850" s="1">
        <f t="shared" si="569"/>
        <v>503</v>
      </c>
      <c r="BT1850" s="1">
        <f>COUNTIF($BS$10:BS1850,601)</f>
        <v>38</v>
      </c>
      <c r="BU1850" s="1">
        <f t="shared" si="570"/>
        <v>0</v>
      </c>
    </row>
    <row r="1851" spans="2:73">
      <c r="B1851" s="1" t="str">
        <f t="shared" si="574"/>
        <v>SkillDescBrief4101905</v>
      </c>
      <c r="C1851" s="1" t="str">
        <f t="shared" si="575"/>
        <v>SkillDescDetail410190504</v>
      </c>
      <c r="D1851" s="3">
        <v>410190504</v>
      </c>
      <c r="E1851" s="3">
        <v>4101905</v>
      </c>
      <c r="F1851" s="3">
        <v>4</v>
      </c>
      <c r="G1851" s="3" t="s">
        <v>332</v>
      </c>
      <c r="H1851" s="3"/>
      <c r="I1851" s="3" t="s">
        <v>333</v>
      </c>
      <c r="J1851" s="3"/>
      <c r="K1851" s="3" t="s">
        <v>334</v>
      </c>
      <c r="L1851" s="3"/>
      <c r="M1851" s="3"/>
      <c r="N1851" s="3"/>
      <c r="O1851" s="3"/>
      <c r="P1851" s="3"/>
      <c r="Q1851" s="3" t="s">
        <v>335</v>
      </c>
      <c r="R1851" s="3"/>
      <c r="S1851" s="3" t="str">
        <f>IF(H1851="","",$B$2&amp;G1851&amp;$B$2&amp;$B$1&amp;H1851)</f>
        <v/>
      </c>
      <c r="T1851" s="3" t="str">
        <f>IF(J1851="","",$B$2&amp;I1851&amp;$B$2&amp;$B$1&amp;J1851)</f>
        <v/>
      </c>
      <c r="U1851" s="3" t="str">
        <f>IF(L1851="","",$B$2&amp;K1851&amp;$B$2&amp;$B$1&amp;L1851)</f>
        <v/>
      </c>
      <c r="V1851" s="3" t="str">
        <f>IF(N1851="","",$B$2&amp;M1851&amp;$B$2&amp;$B$1&amp;N1851)</f>
        <v/>
      </c>
      <c r="W1851" s="3" t="str">
        <f>IF(P1851="","",$B$2&amp;O1851&amp;$B$2&amp;$B$1&amp;P1851)</f>
        <v/>
      </c>
      <c r="X1851" s="3" t="str">
        <f>IF(R1851="","",$B$2&amp;Q1851&amp;$B$2&amp;$B$1&amp;R1851)</f>
        <v/>
      </c>
      <c r="Y1851" s="3" t="str">
        <f t="shared" si="564"/>
        <v>{}</v>
      </c>
      <c r="Z1851" s="11" t="s">
        <v>336</v>
      </c>
      <c r="AA1851" s="11" t="str">
        <f t="shared" si="584"/>
        <v/>
      </c>
      <c r="AB1851" s="11"/>
      <c r="AC1851" s="11"/>
      <c r="AD1851" s="11"/>
      <c r="AE1851" s="11"/>
      <c r="AF1851" s="11"/>
      <c r="AG1851" s="11"/>
      <c r="AH1851" s="11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1"/>
      <c r="BH1851" s="11"/>
      <c r="BI1851" s="11"/>
      <c r="BJ1851" s="11"/>
      <c r="BK1851" s="11"/>
      <c r="BL1851" s="11"/>
      <c r="BM1851" s="11"/>
      <c r="BN1851" s="11"/>
      <c r="BO1851" s="11"/>
      <c r="BP1851" s="11" t="str">
        <f t="shared" si="576"/>
        <v/>
      </c>
      <c r="BQ1851" s="11" t="str">
        <f t="shared" si="582"/>
        <v/>
      </c>
      <c r="BR1851" s="1">
        <f t="shared" si="568"/>
        <v>5</v>
      </c>
      <c r="BS1851" s="1">
        <f t="shared" si="569"/>
        <v>504</v>
      </c>
      <c r="BT1851" s="1">
        <f>COUNTIF($BS$10:BS1851,601)</f>
        <v>38</v>
      </c>
      <c r="BU1851" s="1">
        <f t="shared" si="570"/>
        <v>0</v>
      </c>
    </row>
    <row r="1852" spans="2:73">
      <c r="B1852" s="1" t="str">
        <f t="shared" si="574"/>
        <v>SkillDescBrief4101905</v>
      </c>
      <c r="C1852" s="1" t="str">
        <f t="shared" si="575"/>
        <v>SkillDescDetail410190505</v>
      </c>
      <c r="D1852" s="3">
        <v>410190505</v>
      </c>
      <c r="E1852" s="3">
        <v>4101905</v>
      </c>
      <c r="F1852" s="3">
        <v>5</v>
      </c>
      <c r="G1852" s="3" t="s">
        <v>332</v>
      </c>
      <c r="H1852" s="3"/>
      <c r="I1852" s="3" t="s">
        <v>333</v>
      </c>
      <c r="J1852" s="3"/>
      <c r="K1852" s="3" t="s">
        <v>334</v>
      </c>
      <c r="L1852" s="3"/>
      <c r="M1852" s="3"/>
      <c r="N1852" s="3"/>
      <c r="O1852" s="3"/>
      <c r="P1852" s="3"/>
      <c r="Q1852" s="3" t="s">
        <v>335</v>
      </c>
      <c r="R1852" s="3"/>
      <c r="S1852" s="3" t="str">
        <f>IF(H1852="","",$B$2&amp;G1852&amp;$B$2&amp;$B$1&amp;H1852)</f>
        <v/>
      </c>
      <c r="T1852" s="3" t="str">
        <f>IF(J1852="","",$B$2&amp;I1852&amp;$B$2&amp;$B$1&amp;J1852)</f>
        <v/>
      </c>
      <c r="U1852" s="3" t="str">
        <f>IF(L1852="","",$B$2&amp;K1852&amp;$B$2&amp;$B$1&amp;L1852)</f>
        <v/>
      </c>
      <c r="V1852" s="3" t="str">
        <f>IF(N1852="","",$B$2&amp;M1852&amp;$B$2&amp;$B$1&amp;N1852)</f>
        <v/>
      </c>
      <c r="W1852" s="3" t="str">
        <f>IF(P1852="","",$B$2&amp;O1852&amp;$B$2&amp;$B$1&amp;P1852)</f>
        <v/>
      </c>
      <c r="X1852" s="3" t="str">
        <f>IF(R1852="","",$B$2&amp;Q1852&amp;$B$2&amp;$B$1&amp;R1852)</f>
        <v/>
      </c>
      <c r="Y1852" s="3" t="str">
        <f t="shared" si="564"/>
        <v>{}</v>
      </c>
      <c r="Z1852" s="11" t="s">
        <v>336</v>
      </c>
      <c r="AA1852" s="11" t="str">
        <f t="shared" si="584"/>
        <v/>
      </c>
      <c r="AB1852" s="11"/>
      <c r="AC1852" s="11"/>
      <c r="AD1852" s="11"/>
      <c r="AE1852" s="11"/>
      <c r="AF1852" s="11"/>
      <c r="AG1852" s="11"/>
      <c r="AH1852" s="11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1"/>
      <c r="BH1852" s="11"/>
      <c r="BI1852" s="11"/>
      <c r="BJ1852" s="11"/>
      <c r="BK1852" s="11"/>
      <c r="BL1852" s="11"/>
      <c r="BM1852" s="11"/>
      <c r="BN1852" s="11"/>
      <c r="BO1852" s="11"/>
      <c r="BP1852" s="11" t="str">
        <f t="shared" si="576"/>
        <v/>
      </c>
      <c r="BQ1852" s="11" t="str">
        <f t="shared" si="582"/>
        <v/>
      </c>
      <c r="BR1852" s="1">
        <f t="shared" si="568"/>
        <v>5</v>
      </c>
      <c r="BS1852" s="1">
        <f t="shared" si="569"/>
        <v>505</v>
      </c>
      <c r="BT1852" s="1">
        <f>COUNTIF($BS$10:BS1852,601)</f>
        <v>38</v>
      </c>
      <c r="BU1852" s="1">
        <f t="shared" si="570"/>
        <v>0</v>
      </c>
    </row>
    <row r="1853" spans="2:73">
      <c r="B1853" s="1" t="str">
        <f t="shared" si="574"/>
        <v>SkillDescBrief// 战斗被动</v>
      </c>
      <c r="C1853" s="1" t="str">
        <f t="shared" si="575"/>
        <v>SkillDescDetail// 战斗被动3</v>
      </c>
      <c r="D1853" s="7" t="s">
        <v>339</v>
      </c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 t="str">
        <f t="shared" si="564"/>
        <v/>
      </c>
      <c r="Z1853" s="10" t="s">
        <v>336</v>
      </c>
      <c r="AA1853" s="10" t="str">
        <f t="shared" si="584"/>
        <v/>
      </c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  <c r="AT1853" s="10"/>
      <c r="AU1853" s="10"/>
      <c r="AV1853" s="10"/>
      <c r="AW1853" s="10"/>
      <c r="AX1853" s="10"/>
      <c r="AY1853" s="10"/>
      <c r="AZ1853" s="10"/>
      <c r="BA1853" s="10"/>
      <c r="BB1853" s="10"/>
      <c r="BC1853" s="10"/>
      <c r="BD1853" s="10"/>
      <c r="BE1853" s="10"/>
      <c r="BF1853" s="10"/>
      <c r="BG1853" s="10"/>
      <c r="BH1853" s="10"/>
      <c r="BI1853" s="10"/>
      <c r="BJ1853" s="10"/>
      <c r="BK1853" s="10"/>
      <c r="BL1853" s="10"/>
      <c r="BM1853" s="10"/>
      <c r="BN1853" s="10"/>
      <c r="BO1853" s="10"/>
      <c r="BP1853" s="10" t="str">
        <f t="shared" si="576"/>
        <v/>
      </c>
      <c r="BQ1853" s="10" t="str">
        <f t="shared" si="582"/>
        <v/>
      </c>
      <c r="BR1853" s="1">
        <f t="shared" si="568"/>
        <v>0</v>
      </c>
      <c r="BS1853" s="1">
        <f t="shared" si="569"/>
        <v>0</v>
      </c>
      <c r="BT1853" s="1">
        <f>COUNTIF($BS$10:BS1853,601)</f>
        <v>38</v>
      </c>
      <c r="BU1853" s="1">
        <f t="shared" si="570"/>
        <v>0</v>
      </c>
    </row>
    <row r="1854" spans="2:73">
      <c r="B1854" s="1" t="str">
        <f t="shared" si="574"/>
        <v>SkillDescBrief4101906</v>
      </c>
      <c r="C1854" s="1" t="str">
        <f t="shared" si="575"/>
        <v>SkillDescDetail410190601</v>
      </c>
      <c r="D1854" s="3">
        <v>410190601</v>
      </c>
      <c r="E1854" s="3">
        <v>4101906</v>
      </c>
      <c r="F1854" s="3">
        <v>1</v>
      </c>
      <c r="G1854" s="3" t="s">
        <v>332</v>
      </c>
      <c r="H1854" s="3"/>
      <c r="I1854" s="3" t="s">
        <v>333</v>
      </c>
      <c r="J1854" s="3"/>
      <c r="K1854" s="3" t="s">
        <v>334</v>
      </c>
      <c r="L1854" s="3"/>
      <c r="M1854" s="3"/>
      <c r="N1854" s="3"/>
      <c r="O1854" s="3"/>
      <c r="P1854" s="3"/>
      <c r="Q1854" s="3" t="s">
        <v>335</v>
      </c>
      <c r="R1854" s="3"/>
      <c r="S1854" s="3" t="str">
        <f>IF(H1854="","",$B$2&amp;G1854&amp;$B$2&amp;$B$1&amp;H1854)</f>
        <v/>
      </c>
      <c r="T1854" s="3" t="str">
        <f>IF(J1854="","",$B$2&amp;I1854&amp;$B$2&amp;$B$1&amp;J1854)</f>
        <v/>
      </c>
      <c r="U1854" s="3" t="str">
        <f>IF(L1854="","",$B$2&amp;K1854&amp;$B$2&amp;$B$1&amp;L1854)</f>
        <v/>
      </c>
      <c r="V1854" s="3" t="str">
        <f>IF(N1854="","",$B$2&amp;M1854&amp;$B$2&amp;$B$1&amp;N1854)</f>
        <v/>
      </c>
      <c r="W1854" s="3" t="str">
        <f>IF(P1854="","",$B$2&amp;O1854&amp;$B$2&amp;$B$1&amp;P1854)</f>
        <v/>
      </c>
      <c r="X1854" s="3" t="str">
        <f>IF(R1854="","",$B$2&amp;Q1854&amp;$B$2&amp;$B$1&amp;R1854)</f>
        <v/>
      </c>
      <c r="Y1854" s="3" t="str">
        <f t="shared" si="564"/>
        <v>{}</v>
      </c>
      <c r="Z1854" s="11" t="s">
        <v>367</v>
      </c>
      <c r="AA1854" s="11" t="str">
        <f t="shared" si="58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854" s="11"/>
      <c r="AC1854" s="11"/>
      <c r="AD1854" s="11"/>
      <c r="AE1854" s="11"/>
      <c r="AF1854" s="11"/>
      <c r="AG1854" s="11"/>
      <c r="AH1854" s="11"/>
      <c r="AI1854" s="11"/>
      <c r="AJ1854" s="11" t="s">
        <v>368</v>
      </c>
      <c r="AK1854" s="11" t="str">
        <f>$B$6</f>
        <v>&lt;c=A6EC41&gt;</v>
      </c>
      <c r="AL1854" s="11">
        <v>1</v>
      </c>
      <c r="AM1854" s="11" t="s">
        <v>298</v>
      </c>
      <c r="AN1854" s="11" t="s">
        <v>369</v>
      </c>
      <c r="AO1854" s="11" t="str">
        <f t="shared" ref="AO1854:AO1858" si="587">$B$8&amp;$B$6</f>
        <v>&lt;q=attr_atk&gt;&lt;c=A6EC41&gt;</v>
      </c>
      <c r="AP1854" s="11" t="str">
        <f t="shared" ref="AP1854:AP1858" si="588">ROUND($H1854*100,2)&amp;"%"</f>
        <v>0%</v>
      </c>
      <c r="AQ1854" s="11" t="s">
        <v>298</v>
      </c>
      <c r="AR1854" s="11" t="s">
        <v>370</v>
      </c>
      <c r="AS1854" s="11" t="str">
        <f>$B$6</f>
        <v>&lt;c=A6EC41&gt;</v>
      </c>
      <c r="AT1854" s="11">
        <v>1</v>
      </c>
      <c r="AU1854" s="11" t="s">
        <v>298</v>
      </c>
      <c r="AV1854" s="11" t="s">
        <v>371</v>
      </c>
      <c r="AW1854" s="11" t="str">
        <f>$B$6</f>
        <v>&lt;c=A6EC41&gt;</v>
      </c>
      <c r="AX1854" s="11">
        <v>6</v>
      </c>
      <c r="AY1854" s="11" t="s">
        <v>298</v>
      </c>
      <c r="AZ1854" s="11" t="s">
        <v>372</v>
      </c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 t="str">
        <f t="shared" si="576"/>
        <v>这是一个专属装备技能，它很好很强大</v>
      </c>
      <c r="BQ1854" s="11" t="str">
        <f t="shared" si="58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854" s="1">
        <f t="shared" si="568"/>
        <v>6</v>
      </c>
      <c r="BS1854" s="1">
        <f t="shared" si="569"/>
        <v>601</v>
      </c>
      <c r="BT1854" s="1">
        <f>COUNTIF($BS$10:BS1854,601)</f>
        <v>39</v>
      </c>
      <c r="BU1854" s="1">
        <f t="shared" si="570"/>
        <v>1</v>
      </c>
    </row>
    <row r="1855" spans="2:73">
      <c r="B1855" s="1" t="str">
        <f t="shared" si="574"/>
        <v>SkillDescBrief4101906</v>
      </c>
      <c r="C1855" s="1" t="str">
        <f t="shared" si="575"/>
        <v>SkillDescDetail410190602</v>
      </c>
      <c r="D1855" s="3">
        <v>410190602</v>
      </c>
      <c r="E1855" s="3">
        <v>4101906</v>
      </c>
      <c r="F1855" s="3">
        <v>2</v>
      </c>
      <c r="G1855" s="3" t="s">
        <v>332</v>
      </c>
      <c r="H1855" s="3"/>
      <c r="I1855" s="3" t="s">
        <v>333</v>
      </c>
      <c r="J1855" s="3"/>
      <c r="K1855" s="3" t="s">
        <v>334</v>
      </c>
      <c r="L1855" s="3"/>
      <c r="M1855" s="3"/>
      <c r="N1855" s="3"/>
      <c r="O1855" s="3"/>
      <c r="P1855" s="3"/>
      <c r="Q1855" s="3" t="s">
        <v>335</v>
      </c>
      <c r="R1855" s="3"/>
      <c r="S1855" s="3" t="str">
        <f>IF(H1855="","",$B$2&amp;G1855&amp;$B$2&amp;$B$1&amp;H1855)</f>
        <v/>
      </c>
      <c r="T1855" s="3" t="str">
        <f>IF(J1855="","",$B$2&amp;I1855&amp;$B$2&amp;$B$1&amp;J1855)</f>
        <v/>
      </c>
      <c r="U1855" s="3" t="str">
        <f>IF(L1855="","",$B$2&amp;K1855&amp;$B$2&amp;$B$1&amp;L1855)</f>
        <v/>
      </c>
      <c r="V1855" s="3" t="str">
        <f>IF(N1855="","",$B$2&amp;M1855&amp;$B$2&amp;$B$1&amp;N1855)</f>
        <v/>
      </c>
      <c r="W1855" s="3" t="str">
        <f>IF(P1855="","",$B$2&amp;O1855&amp;$B$2&amp;$B$1&amp;P1855)</f>
        <v/>
      </c>
      <c r="X1855" s="3" t="str">
        <f>IF(R1855="","",$B$2&amp;Q1855&amp;$B$2&amp;$B$1&amp;R1855)</f>
        <v/>
      </c>
      <c r="Y1855" s="3" t="str">
        <f t="shared" si="564"/>
        <v>{}</v>
      </c>
      <c r="Z1855" s="11" t="s">
        <v>367</v>
      </c>
      <c r="AA1855" s="11" t="str">
        <f t="shared" si="584"/>
        <v>2级：伤害提升至&lt;q=attr_atk&gt;&lt;c=A6EC41&gt;0%&lt;/c&gt;</v>
      </c>
      <c r="AB1855" s="11"/>
      <c r="AC1855" s="11"/>
      <c r="AD1855" s="11">
        <v>2</v>
      </c>
      <c r="AE1855" s="11"/>
      <c r="AF1855" s="11" t="s">
        <v>345</v>
      </c>
      <c r="AG1855" s="11"/>
      <c r="AH1855" s="11"/>
      <c r="AI1855" s="11"/>
      <c r="AJ1855" s="11"/>
      <c r="AK1855" s="11"/>
      <c r="AL1855" s="11"/>
      <c r="AM1855" s="11"/>
      <c r="AN1855" s="11" t="s">
        <v>346</v>
      </c>
      <c r="AO1855" s="11" t="str">
        <f t="shared" si="587"/>
        <v>&lt;q=attr_atk&gt;&lt;c=A6EC41&gt;</v>
      </c>
      <c r="AP1855" s="11" t="str">
        <f t="shared" si="588"/>
        <v>0%</v>
      </c>
      <c r="AQ1855" s="11" t="s">
        <v>298</v>
      </c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1"/>
      <c r="BH1855" s="11"/>
      <c r="BI1855" s="11"/>
      <c r="BJ1855" s="11"/>
      <c r="BK1855" s="11"/>
      <c r="BL1855" s="11"/>
      <c r="BM1855" s="11"/>
      <c r="BN1855" s="11"/>
      <c r="BO1855" s="11"/>
      <c r="BP1855" s="11" t="str">
        <f t="shared" si="576"/>
        <v>这是一个专属装备技能，它很好很强大</v>
      </c>
      <c r="BQ1855" s="11" t="str">
        <f t="shared" si="582"/>
        <v>2级：伤害提升至&lt;q=attr_atk&gt;&lt;c=A6EC41&gt;0%&lt;/c&gt;</v>
      </c>
      <c r="BR1855" s="1">
        <f t="shared" si="568"/>
        <v>6</v>
      </c>
      <c r="BS1855" s="1">
        <f t="shared" si="569"/>
        <v>602</v>
      </c>
      <c r="BT1855" s="1">
        <f>COUNTIF($BS$10:BS1855,601)</f>
        <v>39</v>
      </c>
      <c r="BU1855" s="1">
        <f t="shared" si="570"/>
        <v>1</v>
      </c>
    </row>
    <row r="1856" spans="2:73">
      <c r="B1856" s="1" t="str">
        <f t="shared" si="574"/>
        <v>SkillDescBrief4101906</v>
      </c>
      <c r="C1856" s="1" t="str">
        <f t="shared" si="575"/>
        <v>SkillDescDetail410190603</v>
      </c>
      <c r="D1856" s="3">
        <v>410190603</v>
      </c>
      <c r="E1856" s="3">
        <v>4101906</v>
      </c>
      <c r="F1856" s="3">
        <v>3</v>
      </c>
      <c r="G1856" s="3" t="s">
        <v>332</v>
      </c>
      <c r="H1856" s="3"/>
      <c r="I1856" s="3" t="s">
        <v>333</v>
      </c>
      <c r="J1856" s="3"/>
      <c r="K1856" s="3" t="s">
        <v>334</v>
      </c>
      <c r="L1856" s="3"/>
      <c r="M1856" s="3"/>
      <c r="N1856" s="3"/>
      <c r="O1856" s="3"/>
      <c r="P1856" s="3"/>
      <c r="Q1856" s="3" t="s">
        <v>335</v>
      </c>
      <c r="R1856" s="3"/>
      <c r="S1856" s="3" t="str">
        <f>IF(H1856="","",$B$2&amp;G1856&amp;$B$2&amp;$B$1&amp;H1856)</f>
        <v/>
      </c>
      <c r="T1856" s="3" t="str">
        <f>IF(J1856="","",$B$2&amp;I1856&amp;$B$2&amp;$B$1&amp;J1856)</f>
        <v/>
      </c>
      <c r="U1856" s="3" t="str">
        <f>IF(L1856="","",$B$2&amp;K1856&amp;$B$2&amp;$B$1&amp;L1856)</f>
        <v/>
      </c>
      <c r="V1856" s="3" t="str">
        <f>IF(N1856="","",$B$2&amp;M1856&amp;$B$2&amp;$B$1&amp;N1856)</f>
        <v/>
      </c>
      <c r="W1856" s="3" t="str">
        <f>IF(P1856="","",$B$2&amp;O1856&amp;$B$2&amp;$B$1&amp;P1856)</f>
        <v/>
      </c>
      <c r="X1856" s="3" t="str">
        <f>IF(R1856="","",$B$2&amp;Q1856&amp;$B$2&amp;$B$1&amp;R1856)</f>
        <v/>
      </c>
      <c r="Y1856" s="3" t="str">
        <f t="shared" si="564"/>
        <v>{}</v>
      </c>
      <c r="Z1856" s="11" t="s">
        <v>367</v>
      </c>
      <c r="AA1856" s="11" t="str">
        <f t="shared" si="584"/>
        <v>3级：伤害提升至&lt;q=attr_atk&gt;&lt;c=A6EC41&gt;0%&lt;/c&gt;</v>
      </c>
      <c r="AB1856" s="11"/>
      <c r="AC1856" s="11"/>
      <c r="AD1856" s="11">
        <v>3</v>
      </c>
      <c r="AE1856" s="11"/>
      <c r="AF1856" s="11" t="s">
        <v>345</v>
      </c>
      <c r="AG1856" s="11"/>
      <c r="AH1856" s="11"/>
      <c r="AI1856" s="11"/>
      <c r="AJ1856" s="11"/>
      <c r="AK1856" s="11"/>
      <c r="AL1856" s="11"/>
      <c r="AM1856" s="11"/>
      <c r="AN1856" s="11" t="s">
        <v>346</v>
      </c>
      <c r="AO1856" s="11" t="str">
        <f t="shared" si="587"/>
        <v>&lt;q=attr_atk&gt;&lt;c=A6EC41&gt;</v>
      </c>
      <c r="AP1856" s="11" t="str">
        <f t="shared" si="588"/>
        <v>0%</v>
      </c>
      <c r="AQ1856" s="11" t="s">
        <v>298</v>
      </c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1"/>
      <c r="BH1856" s="11"/>
      <c r="BI1856" s="11"/>
      <c r="BJ1856" s="11"/>
      <c r="BK1856" s="11"/>
      <c r="BL1856" s="11"/>
      <c r="BM1856" s="11"/>
      <c r="BN1856" s="11"/>
      <c r="BO1856" s="11"/>
      <c r="BP1856" s="11" t="str">
        <f t="shared" si="576"/>
        <v>这是一个专属装备技能，它很好很强大</v>
      </c>
      <c r="BQ1856" s="11" t="str">
        <f t="shared" si="582"/>
        <v>3级：伤害提升至&lt;q=attr_atk&gt;&lt;c=A6EC41&gt;0%&lt;/c&gt;</v>
      </c>
      <c r="BR1856" s="1">
        <f t="shared" si="568"/>
        <v>6</v>
      </c>
      <c r="BS1856" s="1">
        <f t="shared" si="569"/>
        <v>603</v>
      </c>
      <c r="BT1856" s="1">
        <f>COUNTIF($BS$10:BS1856,601)</f>
        <v>39</v>
      </c>
      <c r="BU1856" s="1">
        <f t="shared" si="570"/>
        <v>1</v>
      </c>
    </row>
    <row r="1857" spans="2:73">
      <c r="B1857" s="1" t="str">
        <f t="shared" si="574"/>
        <v>SkillDescBrief4101906</v>
      </c>
      <c r="C1857" s="1" t="str">
        <f t="shared" si="575"/>
        <v>SkillDescDetail410190604</v>
      </c>
      <c r="D1857" s="3">
        <v>410190604</v>
      </c>
      <c r="E1857" s="3">
        <v>4101906</v>
      </c>
      <c r="F1857" s="3">
        <v>4</v>
      </c>
      <c r="G1857" s="3" t="s">
        <v>332</v>
      </c>
      <c r="H1857" s="3"/>
      <c r="I1857" s="3" t="s">
        <v>333</v>
      </c>
      <c r="J1857" s="3"/>
      <c r="K1857" s="3" t="s">
        <v>334</v>
      </c>
      <c r="L1857" s="3"/>
      <c r="M1857" s="3"/>
      <c r="N1857" s="3"/>
      <c r="O1857" s="3"/>
      <c r="P1857" s="3"/>
      <c r="Q1857" s="3" t="s">
        <v>335</v>
      </c>
      <c r="R1857" s="3"/>
      <c r="S1857" s="3" t="str">
        <f>IF(H1857="","",$B$2&amp;G1857&amp;$B$2&amp;$B$1&amp;H1857)</f>
        <v/>
      </c>
      <c r="T1857" s="3" t="str">
        <f>IF(J1857="","",$B$2&amp;I1857&amp;$B$2&amp;$B$1&amp;J1857)</f>
        <v/>
      </c>
      <c r="U1857" s="3" t="str">
        <f>IF(L1857="","",$B$2&amp;K1857&amp;$B$2&amp;$B$1&amp;L1857)</f>
        <v/>
      </c>
      <c r="V1857" s="3" t="str">
        <f>IF(N1857="","",$B$2&amp;M1857&amp;$B$2&amp;$B$1&amp;N1857)</f>
        <v/>
      </c>
      <c r="W1857" s="3" t="str">
        <f>IF(P1857="","",$B$2&amp;O1857&amp;$B$2&amp;$B$1&amp;P1857)</f>
        <v/>
      </c>
      <c r="X1857" s="3" t="str">
        <f>IF(R1857="","",$B$2&amp;Q1857&amp;$B$2&amp;$B$1&amp;R1857)</f>
        <v/>
      </c>
      <c r="Y1857" s="3" t="str">
        <f t="shared" si="564"/>
        <v>{}</v>
      </c>
      <c r="Z1857" s="11" t="s">
        <v>367</v>
      </c>
      <c r="AA1857" s="11" t="str">
        <f t="shared" si="584"/>
        <v>4级：伤害提升至&lt;q=attr_atk&gt;&lt;c=A6EC41&gt;0%&lt;/c&gt;</v>
      </c>
      <c r="AB1857" s="11"/>
      <c r="AC1857" s="11"/>
      <c r="AD1857" s="11">
        <v>4</v>
      </c>
      <c r="AE1857" s="11"/>
      <c r="AF1857" s="11" t="s">
        <v>345</v>
      </c>
      <c r="AG1857" s="11"/>
      <c r="AH1857" s="11"/>
      <c r="AI1857" s="11"/>
      <c r="AJ1857" s="11"/>
      <c r="AK1857" s="11"/>
      <c r="AL1857" s="11"/>
      <c r="AM1857" s="11"/>
      <c r="AN1857" s="11" t="s">
        <v>346</v>
      </c>
      <c r="AO1857" s="11" t="str">
        <f t="shared" si="587"/>
        <v>&lt;q=attr_atk&gt;&lt;c=A6EC41&gt;</v>
      </c>
      <c r="AP1857" s="11" t="str">
        <f t="shared" si="588"/>
        <v>0%</v>
      </c>
      <c r="AQ1857" s="11" t="s">
        <v>298</v>
      </c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1"/>
      <c r="BH1857" s="11"/>
      <c r="BI1857" s="11"/>
      <c r="BJ1857" s="11"/>
      <c r="BK1857" s="11"/>
      <c r="BL1857" s="11"/>
      <c r="BM1857" s="11"/>
      <c r="BN1857" s="11"/>
      <c r="BO1857" s="11"/>
      <c r="BP1857" s="11" t="str">
        <f t="shared" si="576"/>
        <v>这是一个专属装备技能，它很好很强大</v>
      </c>
      <c r="BQ1857" s="11" t="str">
        <f t="shared" si="582"/>
        <v>4级：伤害提升至&lt;q=attr_atk&gt;&lt;c=A6EC41&gt;0%&lt;/c&gt;</v>
      </c>
      <c r="BR1857" s="1">
        <f t="shared" si="568"/>
        <v>6</v>
      </c>
      <c r="BS1857" s="1">
        <f t="shared" si="569"/>
        <v>604</v>
      </c>
      <c r="BT1857" s="1">
        <f>COUNTIF($BS$10:BS1857,601)</f>
        <v>39</v>
      </c>
      <c r="BU1857" s="1">
        <f t="shared" si="570"/>
        <v>1</v>
      </c>
    </row>
    <row r="1858" spans="2:73">
      <c r="B1858" s="1" t="str">
        <f t="shared" si="574"/>
        <v>SkillDescBrief4101906</v>
      </c>
      <c r="C1858" s="1" t="str">
        <f t="shared" si="575"/>
        <v>SkillDescDetail410190605</v>
      </c>
      <c r="D1858" s="3">
        <v>410190605</v>
      </c>
      <c r="E1858" s="3">
        <v>4101906</v>
      </c>
      <c r="F1858" s="3">
        <v>5</v>
      </c>
      <c r="G1858" s="3" t="s">
        <v>332</v>
      </c>
      <c r="H1858" s="3"/>
      <c r="I1858" s="3" t="s">
        <v>333</v>
      </c>
      <c r="J1858" s="3"/>
      <c r="K1858" s="3" t="s">
        <v>334</v>
      </c>
      <c r="L1858" s="3"/>
      <c r="M1858" s="3"/>
      <c r="N1858" s="3"/>
      <c r="O1858" s="3"/>
      <c r="P1858" s="3"/>
      <c r="Q1858" s="3" t="s">
        <v>335</v>
      </c>
      <c r="R1858" s="3"/>
      <c r="S1858" s="3" t="str">
        <f>IF(H1858="","",$B$2&amp;G1858&amp;$B$2&amp;$B$1&amp;H1858)</f>
        <v/>
      </c>
      <c r="T1858" s="3" t="str">
        <f>IF(J1858="","",$B$2&amp;I1858&amp;$B$2&amp;$B$1&amp;J1858)</f>
        <v/>
      </c>
      <c r="U1858" s="3" t="str">
        <f>IF(L1858="","",$B$2&amp;K1858&amp;$B$2&amp;$B$1&amp;L1858)</f>
        <v/>
      </c>
      <c r="V1858" s="3" t="str">
        <f>IF(N1858="","",$B$2&amp;M1858&amp;$B$2&amp;$B$1&amp;N1858)</f>
        <v/>
      </c>
      <c r="W1858" s="3" t="str">
        <f>IF(P1858="","",$B$2&amp;O1858&amp;$B$2&amp;$B$1&amp;P1858)</f>
        <v/>
      </c>
      <c r="X1858" s="3" t="str">
        <f>IF(R1858="","",$B$2&amp;Q1858&amp;$B$2&amp;$B$1&amp;R1858)</f>
        <v/>
      </c>
      <c r="Y1858" s="3" t="str">
        <f t="shared" si="564"/>
        <v>{}</v>
      </c>
      <c r="Z1858" s="11" t="s">
        <v>373</v>
      </c>
      <c r="AA1858" s="11" t="str">
        <f t="shared" si="584"/>
        <v>5级：伤害提升至&lt;q=attr_atk&gt;&lt;c=A6EC41&gt;0%&lt;/c&gt;</v>
      </c>
      <c r="AB1858" s="11"/>
      <c r="AC1858" s="11"/>
      <c r="AD1858" s="11">
        <v>5</v>
      </c>
      <c r="AE1858" s="11"/>
      <c r="AF1858" s="11" t="s">
        <v>345</v>
      </c>
      <c r="AG1858" s="11"/>
      <c r="AH1858" s="11"/>
      <c r="AI1858" s="11"/>
      <c r="AJ1858" s="11"/>
      <c r="AK1858" s="11"/>
      <c r="AL1858" s="11"/>
      <c r="AM1858" s="11"/>
      <c r="AN1858" s="11" t="s">
        <v>346</v>
      </c>
      <c r="AO1858" s="11" t="str">
        <f t="shared" si="587"/>
        <v>&lt;q=attr_atk&gt;&lt;c=A6EC41&gt;</v>
      </c>
      <c r="AP1858" s="11" t="str">
        <f t="shared" si="588"/>
        <v>0%</v>
      </c>
      <c r="AQ1858" s="11" t="s">
        <v>298</v>
      </c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1"/>
      <c r="BH1858" s="11"/>
      <c r="BI1858" s="11"/>
      <c r="BJ1858" s="11"/>
      <c r="BK1858" s="11"/>
      <c r="BL1858" s="11"/>
      <c r="BM1858" s="11"/>
      <c r="BN1858" s="11"/>
      <c r="BO1858" s="11"/>
      <c r="BP1858" s="11" t="str">
        <f t="shared" si="576"/>
        <v>这是一个专属装备技能，它非常好非常强大</v>
      </c>
      <c r="BQ1858" s="11" t="str">
        <f t="shared" si="582"/>
        <v>5级：伤害提升至&lt;q=attr_atk&gt;&lt;c=A6EC41&gt;0%&lt;/c&gt;</v>
      </c>
      <c r="BR1858" s="1">
        <f t="shared" si="568"/>
        <v>6</v>
      </c>
      <c r="BS1858" s="1">
        <f t="shared" si="569"/>
        <v>605</v>
      </c>
      <c r="BT1858" s="1">
        <f>COUNTIF($BS$10:BS1858,601)</f>
        <v>39</v>
      </c>
      <c r="BU1858" s="1">
        <f t="shared" si="570"/>
        <v>1</v>
      </c>
    </row>
    <row r="1859" spans="2:73">
      <c r="B1859" s="1" t="str">
        <f t="shared" si="574"/>
        <v>SkillDescBrief// 战斗被动</v>
      </c>
      <c r="C1859" s="1" t="str">
        <f t="shared" si="575"/>
        <v>SkillDescDetail// 战斗被动4</v>
      </c>
      <c r="D1859" s="7" t="s">
        <v>340</v>
      </c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 t="str">
        <f t="shared" si="564"/>
        <v/>
      </c>
      <c r="Z1859" s="10" t="s">
        <v>336</v>
      </c>
      <c r="AA1859" s="10" t="str">
        <f t="shared" si="584"/>
        <v/>
      </c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  <c r="AT1859" s="10"/>
      <c r="AU1859" s="10"/>
      <c r="AV1859" s="10"/>
      <c r="AW1859" s="10"/>
      <c r="AX1859" s="10"/>
      <c r="AY1859" s="10"/>
      <c r="AZ1859" s="10"/>
      <c r="BA1859" s="10"/>
      <c r="BB1859" s="10"/>
      <c r="BC1859" s="10"/>
      <c r="BD1859" s="10"/>
      <c r="BE1859" s="10"/>
      <c r="BF1859" s="10"/>
      <c r="BG1859" s="10"/>
      <c r="BH1859" s="10"/>
      <c r="BI1859" s="10"/>
      <c r="BJ1859" s="10"/>
      <c r="BK1859" s="10"/>
      <c r="BL1859" s="10"/>
      <c r="BM1859" s="10"/>
      <c r="BN1859" s="10"/>
      <c r="BO1859" s="10"/>
      <c r="BP1859" s="10" t="str">
        <f t="shared" si="576"/>
        <v/>
      </c>
      <c r="BQ1859" s="10" t="str">
        <f t="shared" si="582"/>
        <v/>
      </c>
      <c r="BR1859" s="1">
        <f t="shared" si="568"/>
        <v>0</v>
      </c>
      <c r="BS1859" s="1">
        <f t="shared" si="569"/>
        <v>0</v>
      </c>
      <c r="BT1859" s="1">
        <f>COUNTIF($BS$10:BS1859,601)</f>
        <v>39</v>
      </c>
      <c r="BU1859" s="1">
        <f t="shared" si="570"/>
        <v>1</v>
      </c>
    </row>
    <row r="1860" spans="2:73">
      <c r="B1860" s="1" t="str">
        <f t="shared" si="574"/>
        <v>SkillDescBrief4101907</v>
      </c>
      <c r="C1860" s="1" t="str">
        <f t="shared" si="575"/>
        <v>SkillDescDetail410190701</v>
      </c>
      <c r="D1860" s="3">
        <v>410190701</v>
      </c>
      <c r="E1860" s="3">
        <v>4101907</v>
      </c>
      <c r="F1860" s="3">
        <v>1</v>
      </c>
      <c r="G1860" s="3" t="s">
        <v>332</v>
      </c>
      <c r="H1860" s="3"/>
      <c r="I1860" s="3" t="s">
        <v>333</v>
      </c>
      <c r="J1860" s="3"/>
      <c r="K1860" s="3" t="s">
        <v>334</v>
      </c>
      <c r="L1860" s="3">
        <v>1</v>
      </c>
      <c r="M1860" s="3"/>
      <c r="N1860" s="3"/>
      <c r="O1860" s="3"/>
      <c r="P1860" s="3"/>
      <c r="Q1860" s="3" t="s">
        <v>335</v>
      </c>
      <c r="R1860" s="3"/>
      <c r="S1860" s="3" t="str">
        <f>IF(H1860="","",$B$2&amp;G1860&amp;$B$2&amp;$B$1&amp;H1860)</f>
        <v/>
      </c>
      <c r="T1860" s="3" t="str">
        <f>IF(J1860="","",$B$2&amp;I1860&amp;$B$2&amp;$B$1&amp;J1860)</f>
        <v/>
      </c>
      <c r="U1860" s="3" t="str">
        <f>IF(L1860="","",$B$2&amp;K1860&amp;$B$2&amp;$B$1&amp;L1860)</f>
        <v>"BuffPower":1</v>
      </c>
      <c r="V1860" s="3" t="str">
        <f>IF(N1860="","",$B$2&amp;M1860&amp;$B$2&amp;$B$1&amp;N1860)</f>
        <v/>
      </c>
      <c r="W1860" s="3" t="str">
        <f>IF(P1860="","",$B$2&amp;O1860&amp;$B$2&amp;$B$1&amp;P1860)</f>
        <v/>
      </c>
      <c r="X1860" s="3" t="str">
        <f>IF(R1860="","",$B$2&amp;Q1860&amp;$B$2&amp;$B$1&amp;R1860)</f>
        <v/>
      </c>
      <c r="Y1860" s="3" t="str">
        <f t="shared" si="564"/>
        <v>{"BuffPower":1}</v>
      </c>
      <c r="Z1860" s="11" t="s">
        <v>835</v>
      </c>
      <c r="AA1860" s="11" t="str">
        <f t="shared" si="584"/>
        <v>生命值每降低&lt;c=A6EC41&gt;1%&lt;/c&gt;提高自身&lt;c=A6EC41&gt;0.8%&lt;/c&gt;受愈效果</v>
      </c>
      <c r="AB1860" s="11"/>
      <c r="AC1860" s="11"/>
      <c r="AD1860" s="11"/>
      <c r="AE1860" s="11"/>
      <c r="AF1860" s="11"/>
      <c r="AG1860" s="11"/>
      <c r="AH1860" s="11"/>
      <c r="AI1860" s="11"/>
      <c r="AJ1860" s="11" t="s">
        <v>603</v>
      </c>
      <c r="AK1860" s="11" t="str">
        <f>$B$6</f>
        <v>&lt;c=A6EC41&gt;</v>
      </c>
      <c r="AL1860" s="13" t="str">
        <f>"1%"</f>
        <v>1%</v>
      </c>
      <c r="AM1860" s="11" t="s">
        <v>298</v>
      </c>
      <c r="AN1860" s="11" t="s">
        <v>624</v>
      </c>
      <c r="AO1860" s="11" t="str">
        <f>$B$6</f>
        <v>&lt;c=A6EC41&gt;</v>
      </c>
      <c r="AP1860" s="13" t="str">
        <f>"0.8%"</f>
        <v>0.8%</v>
      </c>
      <c r="AQ1860" s="11" t="s">
        <v>298</v>
      </c>
      <c r="AR1860" s="11" t="s">
        <v>836</v>
      </c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1"/>
      <c r="BH1860" s="11"/>
      <c r="BI1860" s="11"/>
      <c r="BJ1860" s="11"/>
      <c r="BK1860" s="11"/>
      <c r="BL1860" s="11"/>
      <c r="BM1860" s="11"/>
      <c r="BN1860" s="11"/>
      <c r="BO1860" s="11"/>
      <c r="BP1860" s="11" t="str">
        <f t="shared" si="576"/>
        <v>随着生命值降低获得受愈效果</v>
      </c>
      <c r="BQ1860" s="11" t="str">
        <f t="shared" si="582"/>
        <v>生命值每降低&lt;c=A6EC41&gt;1%&lt;/c&gt;提高自身&lt;c=A6EC41&gt;0.8%&lt;/c&gt;受愈效果</v>
      </c>
      <c r="BR1860" s="1">
        <f t="shared" si="568"/>
        <v>7</v>
      </c>
      <c r="BS1860" s="1">
        <f t="shared" si="569"/>
        <v>701</v>
      </c>
      <c r="BT1860" s="1">
        <f>COUNTIF($BS$10:BS1860,601)</f>
        <v>39</v>
      </c>
      <c r="BU1860" s="1">
        <f t="shared" si="570"/>
        <v>1</v>
      </c>
    </row>
    <row r="1861" spans="2:73">
      <c r="B1861" s="1" t="str">
        <f t="shared" si="574"/>
        <v>SkillDescBrief4101907</v>
      </c>
      <c r="C1861" s="1" t="str">
        <f t="shared" si="575"/>
        <v>SkillDescDetail410190702</v>
      </c>
      <c r="D1861" s="3">
        <v>410190702</v>
      </c>
      <c r="E1861" s="3">
        <v>4101907</v>
      </c>
      <c r="F1861" s="3">
        <v>2</v>
      </c>
      <c r="G1861" s="3" t="s">
        <v>332</v>
      </c>
      <c r="H1861" s="3"/>
      <c r="I1861" s="3" t="s">
        <v>333</v>
      </c>
      <c r="J1861" s="3"/>
      <c r="K1861" s="3" t="s">
        <v>334</v>
      </c>
      <c r="L1861" s="3">
        <v>1</v>
      </c>
      <c r="M1861" s="3"/>
      <c r="N1861" s="3"/>
      <c r="O1861" s="3"/>
      <c r="P1861" s="3"/>
      <c r="Q1861" s="3" t="s">
        <v>335</v>
      </c>
      <c r="R1861" s="3"/>
      <c r="S1861" s="3" t="str">
        <f>IF(H1861="","",$B$2&amp;G1861&amp;$B$2&amp;$B$1&amp;H1861)</f>
        <v/>
      </c>
      <c r="T1861" s="3" t="str">
        <f>IF(J1861="","",$B$2&amp;I1861&amp;$B$2&amp;$B$1&amp;J1861)</f>
        <v/>
      </c>
      <c r="U1861" s="3" t="str">
        <f>IF(L1861="","",$B$2&amp;K1861&amp;$B$2&amp;$B$1&amp;L1861)</f>
        <v>"BuffPower":1</v>
      </c>
      <c r="V1861" s="3" t="str">
        <f>IF(N1861="","",$B$2&amp;M1861&amp;$B$2&amp;$B$1&amp;N1861)</f>
        <v/>
      </c>
      <c r="W1861" s="3" t="str">
        <f>IF(P1861="","",$B$2&amp;O1861&amp;$B$2&amp;$B$1&amp;P1861)</f>
        <v/>
      </c>
      <c r="X1861" s="3" t="str">
        <f>IF(R1861="","",$B$2&amp;Q1861&amp;$B$2&amp;$B$1&amp;R1861)</f>
        <v/>
      </c>
      <c r="Y1861" s="3" t="str">
        <f t="shared" si="564"/>
        <v>{"BuffPower":1}</v>
      </c>
      <c r="Z1861" s="11" t="s">
        <v>336</v>
      </c>
      <c r="AA1861" s="11" t="str">
        <f t="shared" si="584"/>
        <v/>
      </c>
      <c r="AB1861" s="11"/>
      <c r="AC1861" s="11"/>
      <c r="AD1861" s="11"/>
      <c r="AE1861" s="11"/>
      <c r="AF1861" s="11"/>
      <c r="AG1861" s="11"/>
      <c r="AH1861" s="11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1"/>
      <c r="BH1861" s="11"/>
      <c r="BI1861" s="11"/>
      <c r="BJ1861" s="11"/>
      <c r="BK1861" s="11"/>
      <c r="BL1861" s="11"/>
      <c r="BM1861" s="11"/>
      <c r="BN1861" s="11"/>
      <c r="BO1861" s="11"/>
      <c r="BP1861" s="11" t="str">
        <f t="shared" si="576"/>
        <v/>
      </c>
      <c r="BQ1861" s="11" t="str">
        <f t="shared" si="582"/>
        <v/>
      </c>
      <c r="BR1861" s="1">
        <f t="shared" si="568"/>
        <v>7</v>
      </c>
      <c r="BS1861" s="1">
        <f t="shared" si="569"/>
        <v>702</v>
      </c>
      <c r="BT1861" s="1">
        <f>COUNTIF($BS$10:BS1861,601)</f>
        <v>39</v>
      </c>
      <c r="BU1861" s="1">
        <f t="shared" si="570"/>
        <v>1</v>
      </c>
    </row>
    <row r="1862" spans="2:73">
      <c r="B1862" s="1" t="str">
        <f t="shared" si="574"/>
        <v>SkillDescBrief4101907</v>
      </c>
      <c r="C1862" s="1" t="str">
        <f t="shared" si="575"/>
        <v>SkillDescDetail410190703</v>
      </c>
      <c r="D1862" s="3">
        <v>410190703</v>
      </c>
      <c r="E1862" s="3">
        <v>4101907</v>
      </c>
      <c r="F1862" s="3">
        <v>3</v>
      </c>
      <c r="G1862" s="3" t="s">
        <v>332</v>
      </c>
      <c r="H1862" s="3"/>
      <c r="I1862" s="3" t="s">
        <v>333</v>
      </c>
      <c r="J1862" s="3"/>
      <c r="K1862" s="3" t="s">
        <v>334</v>
      </c>
      <c r="L1862" s="3">
        <v>1</v>
      </c>
      <c r="M1862" s="3"/>
      <c r="N1862" s="3"/>
      <c r="O1862" s="3"/>
      <c r="P1862" s="3"/>
      <c r="Q1862" s="3" t="s">
        <v>335</v>
      </c>
      <c r="R1862" s="3"/>
      <c r="S1862" s="3" t="str">
        <f>IF(H1862="","",$B$2&amp;G1862&amp;$B$2&amp;$B$1&amp;H1862)</f>
        <v/>
      </c>
      <c r="T1862" s="3" t="str">
        <f>IF(J1862="","",$B$2&amp;I1862&amp;$B$2&amp;$B$1&amp;J1862)</f>
        <v/>
      </c>
      <c r="U1862" s="3" t="str">
        <f>IF(L1862="","",$B$2&amp;K1862&amp;$B$2&amp;$B$1&amp;L1862)</f>
        <v>"BuffPower":1</v>
      </c>
      <c r="V1862" s="3" t="str">
        <f>IF(N1862="","",$B$2&amp;M1862&amp;$B$2&amp;$B$1&amp;N1862)</f>
        <v/>
      </c>
      <c r="W1862" s="3" t="str">
        <f>IF(P1862="","",$B$2&amp;O1862&amp;$B$2&amp;$B$1&amp;P1862)</f>
        <v/>
      </c>
      <c r="X1862" s="3" t="str">
        <f>IF(R1862="","",$B$2&amp;Q1862&amp;$B$2&amp;$B$1&amp;R1862)</f>
        <v/>
      </c>
      <c r="Y1862" s="3" t="str">
        <f t="shared" si="564"/>
        <v>{"BuffPower":1}</v>
      </c>
      <c r="Z1862" s="11" t="s">
        <v>336</v>
      </c>
      <c r="AA1862" s="11" t="str">
        <f t="shared" si="584"/>
        <v/>
      </c>
      <c r="AB1862" s="11"/>
      <c r="AC1862" s="11"/>
      <c r="AD1862" s="11"/>
      <c r="AE1862" s="11"/>
      <c r="AF1862" s="11"/>
      <c r="AG1862" s="11"/>
      <c r="AH1862" s="11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1"/>
      <c r="BH1862" s="11"/>
      <c r="BI1862" s="11"/>
      <c r="BJ1862" s="11"/>
      <c r="BK1862" s="11"/>
      <c r="BL1862" s="11"/>
      <c r="BM1862" s="11"/>
      <c r="BN1862" s="11"/>
      <c r="BO1862" s="11"/>
      <c r="BP1862" s="11" t="str">
        <f t="shared" si="576"/>
        <v/>
      </c>
      <c r="BQ1862" s="11" t="str">
        <f t="shared" si="582"/>
        <v/>
      </c>
      <c r="BR1862" s="1">
        <f t="shared" si="568"/>
        <v>7</v>
      </c>
      <c r="BS1862" s="1">
        <f t="shared" si="569"/>
        <v>703</v>
      </c>
      <c r="BT1862" s="1">
        <f>COUNTIF($BS$10:BS1862,601)</f>
        <v>39</v>
      </c>
      <c r="BU1862" s="1">
        <f t="shared" si="570"/>
        <v>1</v>
      </c>
    </row>
    <row r="1863" spans="2:73">
      <c r="B1863" s="1" t="str">
        <f t="shared" si="574"/>
        <v>SkillDescBrief4101907</v>
      </c>
      <c r="C1863" s="1" t="str">
        <f t="shared" si="575"/>
        <v>SkillDescDetail410190704</v>
      </c>
      <c r="D1863" s="3">
        <v>410190704</v>
      </c>
      <c r="E1863" s="3">
        <v>4101907</v>
      </c>
      <c r="F1863" s="3">
        <v>4</v>
      </c>
      <c r="G1863" s="3" t="s">
        <v>332</v>
      </c>
      <c r="H1863" s="3"/>
      <c r="I1863" s="3" t="s">
        <v>333</v>
      </c>
      <c r="J1863" s="3"/>
      <c r="K1863" s="3" t="s">
        <v>334</v>
      </c>
      <c r="L1863" s="3">
        <v>1</v>
      </c>
      <c r="M1863" s="3"/>
      <c r="N1863" s="3"/>
      <c r="O1863" s="3"/>
      <c r="P1863" s="3"/>
      <c r="Q1863" s="3" t="s">
        <v>335</v>
      </c>
      <c r="R1863" s="3"/>
      <c r="S1863" s="3" t="str">
        <f>IF(H1863="","",$B$2&amp;G1863&amp;$B$2&amp;$B$1&amp;H1863)</f>
        <v/>
      </c>
      <c r="T1863" s="3" t="str">
        <f>IF(J1863="","",$B$2&amp;I1863&amp;$B$2&amp;$B$1&amp;J1863)</f>
        <v/>
      </c>
      <c r="U1863" s="3" t="str">
        <f>IF(L1863="","",$B$2&amp;K1863&amp;$B$2&amp;$B$1&amp;L1863)</f>
        <v>"BuffPower":1</v>
      </c>
      <c r="V1863" s="3" t="str">
        <f>IF(N1863="","",$B$2&amp;M1863&amp;$B$2&amp;$B$1&amp;N1863)</f>
        <v/>
      </c>
      <c r="W1863" s="3" t="str">
        <f>IF(P1863="","",$B$2&amp;O1863&amp;$B$2&amp;$B$1&amp;P1863)</f>
        <v/>
      </c>
      <c r="X1863" s="3" t="str">
        <f>IF(R1863="","",$B$2&amp;Q1863&amp;$B$2&amp;$B$1&amp;R1863)</f>
        <v/>
      </c>
      <c r="Y1863" s="3" t="str">
        <f t="shared" si="564"/>
        <v>{"BuffPower":1}</v>
      </c>
      <c r="Z1863" s="11" t="s">
        <v>336</v>
      </c>
      <c r="AA1863" s="11" t="str">
        <f t="shared" si="584"/>
        <v/>
      </c>
      <c r="AB1863" s="11"/>
      <c r="AC1863" s="11"/>
      <c r="AD1863" s="11"/>
      <c r="AE1863" s="11"/>
      <c r="AF1863" s="11"/>
      <c r="AG1863" s="11"/>
      <c r="AH1863" s="11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1"/>
      <c r="BH1863" s="11"/>
      <c r="BI1863" s="11"/>
      <c r="BJ1863" s="11"/>
      <c r="BK1863" s="11"/>
      <c r="BL1863" s="11"/>
      <c r="BM1863" s="11"/>
      <c r="BN1863" s="11"/>
      <c r="BO1863" s="11"/>
      <c r="BP1863" s="11" t="str">
        <f t="shared" si="576"/>
        <v/>
      </c>
      <c r="BQ1863" s="11" t="str">
        <f t="shared" si="582"/>
        <v/>
      </c>
      <c r="BR1863" s="1">
        <f t="shared" si="568"/>
        <v>7</v>
      </c>
      <c r="BS1863" s="1">
        <f t="shared" si="569"/>
        <v>704</v>
      </c>
      <c r="BT1863" s="1">
        <f>COUNTIF($BS$10:BS1863,601)</f>
        <v>39</v>
      </c>
      <c r="BU1863" s="1">
        <f t="shared" si="570"/>
        <v>1</v>
      </c>
    </row>
    <row r="1864" spans="2:73">
      <c r="B1864" s="1" t="str">
        <f t="shared" si="574"/>
        <v>SkillDescBrief4101907</v>
      </c>
      <c r="C1864" s="1" t="str">
        <f t="shared" si="575"/>
        <v>SkillDescDetail410190705</v>
      </c>
      <c r="D1864" s="3">
        <v>410190705</v>
      </c>
      <c r="E1864" s="3">
        <v>4101907</v>
      </c>
      <c r="F1864" s="3">
        <v>5</v>
      </c>
      <c r="G1864" s="3" t="s">
        <v>332</v>
      </c>
      <c r="H1864" s="3"/>
      <c r="I1864" s="3" t="s">
        <v>333</v>
      </c>
      <c r="J1864" s="3"/>
      <c r="K1864" s="3" t="s">
        <v>334</v>
      </c>
      <c r="L1864" s="3">
        <v>1</v>
      </c>
      <c r="M1864" s="3"/>
      <c r="N1864" s="3"/>
      <c r="O1864" s="3"/>
      <c r="P1864" s="3"/>
      <c r="Q1864" s="3" t="s">
        <v>335</v>
      </c>
      <c r="R1864" s="3"/>
      <c r="S1864" s="3" t="str">
        <f>IF(H1864="","",$B$2&amp;G1864&amp;$B$2&amp;$B$1&amp;H1864)</f>
        <v/>
      </c>
      <c r="T1864" s="3" t="str">
        <f>IF(J1864="","",$B$2&amp;I1864&amp;$B$2&amp;$B$1&amp;J1864)</f>
        <v/>
      </c>
      <c r="U1864" s="3" t="str">
        <f>IF(L1864="","",$B$2&amp;K1864&amp;$B$2&amp;$B$1&amp;L1864)</f>
        <v>"BuffPower":1</v>
      </c>
      <c r="V1864" s="3" t="str">
        <f>IF(N1864="","",$B$2&amp;M1864&amp;$B$2&amp;$B$1&amp;N1864)</f>
        <v/>
      </c>
      <c r="W1864" s="3" t="str">
        <f>IF(P1864="","",$B$2&amp;O1864&amp;$B$2&amp;$B$1&amp;P1864)</f>
        <v/>
      </c>
      <c r="X1864" s="3" t="str">
        <f>IF(R1864="","",$B$2&amp;Q1864&amp;$B$2&amp;$B$1&amp;R1864)</f>
        <v/>
      </c>
      <c r="Y1864" s="3" t="str">
        <f t="shared" si="564"/>
        <v>{"BuffPower":1}</v>
      </c>
      <c r="Z1864" s="11" t="s">
        <v>336</v>
      </c>
      <c r="AA1864" s="11" t="str">
        <f t="shared" si="584"/>
        <v/>
      </c>
      <c r="AB1864" s="11"/>
      <c r="AC1864" s="11"/>
      <c r="AD1864" s="11"/>
      <c r="AE1864" s="11"/>
      <c r="AF1864" s="11"/>
      <c r="AG1864" s="11"/>
      <c r="AH1864" s="11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1"/>
      <c r="BH1864" s="11"/>
      <c r="BI1864" s="11"/>
      <c r="BJ1864" s="11"/>
      <c r="BK1864" s="11"/>
      <c r="BL1864" s="11"/>
      <c r="BM1864" s="11"/>
      <c r="BN1864" s="11"/>
      <c r="BO1864" s="11"/>
      <c r="BP1864" s="11" t="str">
        <f t="shared" si="576"/>
        <v/>
      </c>
      <c r="BQ1864" s="11" t="str">
        <f t="shared" si="582"/>
        <v/>
      </c>
      <c r="BR1864" s="1">
        <f t="shared" si="568"/>
        <v>7</v>
      </c>
      <c r="BS1864" s="1">
        <f t="shared" si="569"/>
        <v>705</v>
      </c>
      <c r="BT1864" s="1">
        <f>COUNTIF($BS$10:BS1864,601)</f>
        <v>39</v>
      </c>
      <c r="BU1864" s="1">
        <f t="shared" si="570"/>
        <v>1</v>
      </c>
    </row>
    <row r="1865" spans="2:73">
      <c r="B1865" s="1" t="str">
        <f t="shared" si="574"/>
        <v>SkillDescBrief// 强化普攻</v>
      </c>
      <c r="C1865" s="1" t="str">
        <f t="shared" si="575"/>
        <v>SkillDescDetail// 强化普攻</v>
      </c>
      <c r="D1865" s="7" t="s">
        <v>426</v>
      </c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 t="str">
        <f t="shared" si="564"/>
        <v/>
      </c>
      <c r="Z1865" s="10" t="s">
        <v>336</v>
      </c>
      <c r="AA1865" s="10" t="str">
        <f t="shared" si="584"/>
        <v/>
      </c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  <c r="AT1865" s="10"/>
      <c r="AU1865" s="10"/>
      <c r="AV1865" s="10"/>
      <c r="AW1865" s="10"/>
      <c r="AX1865" s="10"/>
      <c r="AY1865" s="10"/>
      <c r="AZ1865" s="10"/>
      <c r="BA1865" s="10"/>
      <c r="BB1865" s="10"/>
      <c r="BC1865" s="10"/>
      <c r="BD1865" s="10"/>
      <c r="BE1865" s="10"/>
      <c r="BF1865" s="10"/>
      <c r="BG1865" s="10"/>
      <c r="BH1865" s="10"/>
      <c r="BI1865" s="10"/>
      <c r="BJ1865" s="10"/>
      <c r="BK1865" s="10"/>
      <c r="BL1865" s="10"/>
      <c r="BM1865" s="10"/>
      <c r="BN1865" s="10"/>
      <c r="BO1865" s="10"/>
      <c r="BP1865" s="10" t="str">
        <f t="shared" si="576"/>
        <v/>
      </c>
      <c r="BQ1865" s="10" t="str">
        <f t="shared" si="582"/>
        <v/>
      </c>
      <c r="BR1865" s="1">
        <f t="shared" si="568"/>
        <v>0</v>
      </c>
      <c r="BS1865" s="1">
        <f t="shared" si="569"/>
        <v>0</v>
      </c>
      <c r="BT1865" s="1">
        <f>COUNTIF($BS$10:BS1865,601)</f>
        <v>39</v>
      </c>
      <c r="BU1865" s="1">
        <f t="shared" si="570"/>
        <v>1</v>
      </c>
    </row>
    <row r="1866" spans="2:73">
      <c r="B1866" s="1" t="str">
        <f t="shared" si="574"/>
        <v>SkillDescBrief4101908</v>
      </c>
      <c r="C1866" s="1" t="str">
        <f t="shared" si="575"/>
        <v>SkillDescDetail410190801</v>
      </c>
      <c r="D1866" s="3">
        <v>410190801</v>
      </c>
      <c r="E1866" s="3">
        <v>4101908</v>
      </c>
      <c r="F1866" s="3">
        <v>1</v>
      </c>
      <c r="G1866" s="3" t="s">
        <v>332</v>
      </c>
      <c r="H1866" s="3">
        <f ca="1">ROUND(_xlfn.XLOOKUP($F1866,$D$1:$D$5,$E$1:$E$5)*OFFSET(H1866,5-$F1866,0)/0.05,0)*0.05</f>
        <v>0.7</v>
      </c>
      <c r="I1866" s="3" t="s">
        <v>333</v>
      </c>
      <c r="J1866" s="3"/>
      <c r="K1866" s="3" t="s">
        <v>334</v>
      </c>
      <c r="L1866" s="3"/>
      <c r="M1866" s="3"/>
      <c r="N1866" s="3"/>
      <c r="O1866" s="3"/>
      <c r="P1866" s="3"/>
      <c r="Q1866" s="3" t="s">
        <v>335</v>
      </c>
      <c r="R1866" s="3"/>
      <c r="S1866" s="3" t="str">
        <f ca="1">IF(H1866="","",$B$2&amp;G1866&amp;$B$2&amp;$B$1&amp;H1866)</f>
        <v>"AtkPower":0.7</v>
      </c>
      <c r="T1866" s="3" t="str">
        <f>IF(J1866="","",$B$2&amp;I1866&amp;$B$2&amp;$B$1&amp;J1866)</f>
        <v/>
      </c>
      <c r="U1866" s="3" t="str">
        <f>IF(L1866="","",$B$2&amp;K1866&amp;$B$2&amp;$B$1&amp;L1866)</f>
        <v/>
      </c>
      <c r="V1866" s="3" t="str">
        <f>IF(N1866="","",$B$2&amp;M1866&amp;$B$2&amp;$B$1&amp;N1866)</f>
        <v/>
      </c>
      <c r="W1866" s="3" t="str">
        <f>IF(P1866="","",$B$2&amp;O1866&amp;$B$2&amp;$B$1&amp;P1866)</f>
        <v/>
      </c>
      <c r="X1866" s="3" t="str">
        <f>IF(R1866="","",$B$2&amp;Q1866&amp;$B$2&amp;$B$1&amp;R1866)</f>
        <v/>
      </c>
      <c r="Y1866" s="3" t="str">
        <f ca="1" t="shared" ref="Y1866:Y1919" si="589">IF(E1866="","",$A$3&amp;_xlfn.TEXTJOIN($C$1,1,S1866:X1866)&amp;$A$4)</f>
        <v>{"AtkPower":0.7}</v>
      </c>
      <c r="Z1866" s="11" t="s">
        <v>336</v>
      </c>
      <c r="AA1866" s="11" t="str">
        <f t="shared" si="584"/>
        <v/>
      </c>
      <c r="AB1866" s="11"/>
      <c r="AC1866" s="11"/>
      <c r="AD1866" s="11"/>
      <c r="AE1866" s="11"/>
      <c r="AF1866" s="11"/>
      <c r="AG1866" s="11"/>
      <c r="AH1866" s="11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1"/>
      <c r="BH1866" s="11"/>
      <c r="BI1866" s="11"/>
      <c r="BJ1866" s="11"/>
      <c r="BK1866" s="11"/>
      <c r="BL1866" s="11"/>
      <c r="BM1866" s="11"/>
      <c r="BN1866" s="11"/>
      <c r="BO1866" s="11"/>
      <c r="BP1866" s="11" t="str">
        <f t="shared" si="576"/>
        <v/>
      </c>
      <c r="BQ1866" s="11" t="str">
        <f t="shared" si="582"/>
        <v/>
      </c>
      <c r="BR1866" s="1">
        <f t="shared" si="568"/>
        <v>8</v>
      </c>
      <c r="BS1866" s="1">
        <f t="shared" si="569"/>
        <v>801</v>
      </c>
      <c r="BT1866" s="1">
        <f>COUNTIF($BS$10:BS1866,601)</f>
        <v>39</v>
      </c>
      <c r="BU1866" s="1">
        <f t="shared" si="570"/>
        <v>1</v>
      </c>
    </row>
    <row r="1867" spans="2:73">
      <c r="B1867" s="1" t="str">
        <f t="shared" si="574"/>
        <v>SkillDescBrief4101908</v>
      </c>
      <c r="C1867" s="1" t="str">
        <f t="shared" si="575"/>
        <v>SkillDescDetail410190802</v>
      </c>
      <c r="D1867" s="3">
        <v>410190802</v>
      </c>
      <c r="E1867" s="3">
        <v>4101908</v>
      </c>
      <c r="F1867" s="3">
        <v>2</v>
      </c>
      <c r="G1867" s="3" t="s">
        <v>332</v>
      </c>
      <c r="H1867" s="3">
        <f ca="1">ROUND(_xlfn.XLOOKUP($F1867,$D$1:$D$5,$E$1:$E$5)*OFFSET(H1867,5-$F1867,0)/0.05,0)*0.05</f>
        <v>0.75</v>
      </c>
      <c r="I1867" s="3" t="s">
        <v>333</v>
      </c>
      <c r="J1867" s="3"/>
      <c r="K1867" s="3" t="s">
        <v>334</v>
      </c>
      <c r="L1867" s="3"/>
      <c r="M1867" s="3"/>
      <c r="N1867" s="3"/>
      <c r="O1867" s="3"/>
      <c r="P1867" s="3"/>
      <c r="Q1867" s="3" t="s">
        <v>335</v>
      </c>
      <c r="R1867" s="3"/>
      <c r="S1867" s="3" t="str">
        <f ca="1">IF(H1867="","",$B$2&amp;G1867&amp;$B$2&amp;$B$1&amp;H1867)</f>
        <v>"AtkPower":0.75</v>
      </c>
      <c r="T1867" s="3" t="str">
        <f>IF(J1867="","",$B$2&amp;I1867&amp;$B$2&amp;$B$1&amp;J1867)</f>
        <v/>
      </c>
      <c r="U1867" s="3" t="str">
        <f>IF(L1867="","",$B$2&amp;K1867&amp;$B$2&amp;$B$1&amp;L1867)</f>
        <v/>
      </c>
      <c r="V1867" s="3" t="str">
        <f>IF(N1867="","",$B$2&amp;M1867&amp;$B$2&amp;$B$1&amp;N1867)</f>
        <v/>
      </c>
      <c r="W1867" s="3" t="str">
        <f>IF(P1867="","",$B$2&amp;O1867&amp;$B$2&amp;$B$1&amp;P1867)</f>
        <v/>
      </c>
      <c r="X1867" s="3" t="str">
        <f>IF(R1867="","",$B$2&amp;Q1867&amp;$B$2&amp;$B$1&amp;R1867)</f>
        <v/>
      </c>
      <c r="Y1867" s="3" t="str">
        <f ca="1" t="shared" si="589"/>
        <v>{"AtkPower":0.75}</v>
      </c>
      <c r="Z1867" s="11" t="s">
        <v>336</v>
      </c>
      <c r="AA1867" s="11" t="str">
        <f t="shared" si="584"/>
        <v/>
      </c>
      <c r="AB1867" s="11"/>
      <c r="AC1867" s="11"/>
      <c r="AD1867" s="11"/>
      <c r="AE1867" s="11"/>
      <c r="AF1867" s="11"/>
      <c r="AG1867" s="11"/>
      <c r="AH1867" s="11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1"/>
      <c r="BH1867" s="11"/>
      <c r="BI1867" s="11"/>
      <c r="BJ1867" s="11"/>
      <c r="BK1867" s="11"/>
      <c r="BL1867" s="11"/>
      <c r="BM1867" s="11"/>
      <c r="BN1867" s="11"/>
      <c r="BO1867" s="11"/>
      <c r="BP1867" s="11" t="str">
        <f t="shared" si="576"/>
        <v/>
      </c>
      <c r="BQ1867" s="11" t="str">
        <f t="shared" si="582"/>
        <v/>
      </c>
      <c r="BR1867" s="1">
        <f t="shared" ref="BR1867:BR1919" si="590">MOD(E1867,100)</f>
        <v>8</v>
      </c>
      <c r="BS1867" s="1">
        <f t="shared" ref="BS1867:BS1919" si="591">BR1867*100+F1867</f>
        <v>802</v>
      </c>
      <c r="BT1867" s="1">
        <f>COUNTIF($BS$10:BS1867,601)</f>
        <v>39</v>
      </c>
      <c r="BU1867" s="1">
        <f t="shared" ref="BU1867:BU1919" si="592">IF(MOD(BT1867,2)=0,0,1)</f>
        <v>1</v>
      </c>
    </row>
    <row r="1868" spans="2:73">
      <c r="B1868" s="1" t="str">
        <f t="shared" si="574"/>
        <v>SkillDescBrief4101908</v>
      </c>
      <c r="C1868" s="1" t="str">
        <f t="shared" si="575"/>
        <v>SkillDescDetail410190803</v>
      </c>
      <c r="D1868" s="3">
        <v>410190803</v>
      </c>
      <c r="E1868" s="3">
        <v>4101908</v>
      </c>
      <c r="F1868" s="3">
        <v>3</v>
      </c>
      <c r="G1868" s="3" t="s">
        <v>332</v>
      </c>
      <c r="H1868" s="3">
        <f ca="1">ROUND(_xlfn.XLOOKUP($F1868,$D$1:$D$5,$E$1:$E$5)*OFFSET(H1868,5-$F1868,0)/0.05,0)*0.05</f>
        <v>0.8</v>
      </c>
      <c r="I1868" s="3" t="s">
        <v>333</v>
      </c>
      <c r="J1868" s="3"/>
      <c r="K1868" s="3" t="s">
        <v>334</v>
      </c>
      <c r="L1868" s="3"/>
      <c r="M1868" s="3"/>
      <c r="N1868" s="3"/>
      <c r="O1868" s="3"/>
      <c r="P1868" s="3"/>
      <c r="Q1868" s="3" t="s">
        <v>335</v>
      </c>
      <c r="R1868" s="3"/>
      <c r="S1868" s="3" t="str">
        <f ca="1">IF(H1868="","",$B$2&amp;G1868&amp;$B$2&amp;$B$1&amp;H1868)</f>
        <v>"AtkPower":0.8</v>
      </c>
      <c r="T1868" s="3" t="str">
        <f>IF(J1868="","",$B$2&amp;I1868&amp;$B$2&amp;$B$1&amp;J1868)</f>
        <v/>
      </c>
      <c r="U1868" s="3" t="str">
        <f>IF(L1868="","",$B$2&amp;K1868&amp;$B$2&amp;$B$1&amp;L1868)</f>
        <v/>
      </c>
      <c r="V1868" s="3" t="str">
        <f>IF(N1868="","",$B$2&amp;M1868&amp;$B$2&amp;$B$1&amp;N1868)</f>
        <v/>
      </c>
      <c r="W1868" s="3" t="str">
        <f>IF(P1868="","",$B$2&amp;O1868&amp;$B$2&amp;$B$1&amp;P1868)</f>
        <v/>
      </c>
      <c r="X1868" s="3" t="str">
        <f>IF(R1868="","",$B$2&amp;Q1868&amp;$B$2&amp;$B$1&amp;R1868)</f>
        <v/>
      </c>
      <c r="Y1868" s="3" t="str">
        <f ca="1" t="shared" si="589"/>
        <v>{"AtkPower":0.8}</v>
      </c>
      <c r="Z1868" s="11" t="s">
        <v>336</v>
      </c>
      <c r="AA1868" s="11" t="str">
        <f t="shared" si="584"/>
        <v/>
      </c>
      <c r="AB1868" s="11"/>
      <c r="AC1868" s="11"/>
      <c r="AD1868" s="11"/>
      <c r="AE1868" s="11"/>
      <c r="AF1868" s="11"/>
      <c r="AG1868" s="11"/>
      <c r="AH1868" s="11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1"/>
      <c r="BH1868" s="11"/>
      <c r="BI1868" s="11"/>
      <c r="BJ1868" s="11"/>
      <c r="BK1868" s="11"/>
      <c r="BL1868" s="11"/>
      <c r="BM1868" s="11"/>
      <c r="BN1868" s="11"/>
      <c r="BO1868" s="11"/>
      <c r="BP1868" s="11" t="str">
        <f t="shared" si="576"/>
        <v/>
      </c>
      <c r="BQ1868" s="11" t="str">
        <f t="shared" si="582"/>
        <v/>
      </c>
      <c r="BR1868" s="1">
        <f t="shared" si="590"/>
        <v>8</v>
      </c>
      <c r="BS1868" s="1">
        <f t="shared" si="591"/>
        <v>803</v>
      </c>
      <c r="BT1868" s="1">
        <f>COUNTIF($BS$10:BS1868,601)</f>
        <v>39</v>
      </c>
      <c r="BU1868" s="1">
        <f t="shared" si="592"/>
        <v>1</v>
      </c>
    </row>
    <row r="1869" spans="2:73">
      <c r="B1869" s="1" t="str">
        <f t="shared" si="574"/>
        <v>SkillDescBrief4101908</v>
      </c>
      <c r="C1869" s="1" t="str">
        <f t="shared" si="575"/>
        <v>SkillDescDetail410190804</v>
      </c>
      <c r="D1869" s="3">
        <v>410190804</v>
      </c>
      <c r="E1869" s="3">
        <v>4101908</v>
      </c>
      <c r="F1869" s="3">
        <v>4</v>
      </c>
      <c r="G1869" s="3" t="s">
        <v>332</v>
      </c>
      <c r="H1869" s="3">
        <f ca="1">ROUND(_xlfn.XLOOKUP($F1869,$D$1:$D$5,$E$1:$E$5)*OFFSET(H1869,5-$F1869,0)/0.05,0)*0.05</f>
        <v>0.9</v>
      </c>
      <c r="I1869" s="3" t="s">
        <v>333</v>
      </c>
      <c r="J1869" s="3"/>
      <c r="K1869" s="3" t="s">
        <v>334</v>
      </c>
      <c r="L1869" s="3"/>
      <c r="M1869" s="3"/>
      <c r="N1869" s="3"/>
      <c r="O1869" s="3"/>
      <c r="P1869" s="3"/>
      <c r="Q1869" s="3" t="s">
        <v>335</v>
      </c>
      <c r="R1869" s="3"/>
      <c r="S1869" s="3" t="str">
        <f ca="1">IF(H1869="","",$B$2&amp;G1869&amp;$B$2&amp;$B$1&amp;H1869)</f>
        <v>"AtkPower":0.9</v>
      </c>
      <c r="T1869" s="3" t="str">
        <f>IF(J1869="","",$B$2&amp;I1869&amp;$B$2&amp;$B$1&amp;J1869)</f>
        <v/>
      </c>
      <c r="U1869" s="3" t="str">
        <f>IF(L1869="","",$B$2&amp;K1869&amp;$B$2&amp;$B$1&amp;L1869)</f>
        <v/>
      </c>
      <c r="V1869" s="3" t="str">
        <f>IF(N1869="","",$B$2&amp;M1869&amp;$B$2&amp;$B$1&amp;N1869)</f>
        <v/>
      </c>
      <c r="W1869" s="3" t="str">
        <f>IF(P1869="","",$B$2&amp;O1869&amp;$B$2&amp;$B$1&amp;P1869)</f>
        <v/>
      </c>
      <c r="X1869" s="3" t="str">
        <f>IF(R1869="","",$B$2&amp;Q1869&amp;$B$2&amp;$B$1&amp;R1869)</f>
        <v/>
      </c>
      <c r="Y1869" s="3" t="str">
        <f ca="1" t="shared" si="589"/>
        <v>{"AtkPower":0.9}</v>
      </c>
      <c r="Z1869" s="11" t="s">
        <v>336</v>
      </c>
      <c r="AA1869" s="11" t="str">
        <f t="shared" si="584"/>
        <v/>
      </c>
      <c r="AB1869" s="11"/>
      <c r="AC1869" s="11"/>
      <c r="AD1869" s="11"/>
      <c r="AE1869" s="11"/>
      <c r="AF1869" s="11"/>
      <c r="AG1869" s="11"/>
      <c r="AH1869" s="11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1"/>
      <c r="BH1869" s="11"/>
      <c r="BI1869" s="11"/>
      <c r="BJ1869" s="11"/>
      <c r="BK1869" s="11"/>
      <c r="BL1869" s="11"/>
      <c r="BM1869" s="11"/>
      <c r="BN1869" s="11"/>
      <c r="BO1869" s="11"/>
      <c r="BP1869" s="11" t="str">
        <f t="shared" si="576"/>
        <v/>
      </c>
      <c r="BQ1869" s="11" t="str">
        <f t="shared" si="582"/>
        <v/>
      </c>
      <c r="BR1869" s="1">
        <f t="shared" si="590"/>
        <v>8</v>
      </c>
      <c r="BS1869" s="1">
        <f t="shared" si="591"/>
        <v>804</v>
      </c>
      <c r="BT1869" s="1">
        <f>COUNTIF($BS$10:BS1869,601)</f>
        <v>39</v>
      </c>
      <c r="BU1869" s="1">
        <f t="shared" si="592"/>
        <v>1</v>
      </c>
    </row>
    <row r="1870" spans="2:73">
      <c r="B1870" s="1" t="str">
        <f t="shared" si="574"/>
        <v>SkillDescBrief4101908</v>
      </c>
      <c r="C1870" s="1" t="str">
        <f t="shared" si="575"/>
        <v>SkillDescDetail410190805</v>
      </c>
      <c r="D1870" s="3">
        <v>410190805</v>
      </c>
      <c r="E1870" s="3">
        <v>4101908</v>
      </c>
      <c r="F1870" s="3">
        <v>5</v>
      </c>
      <c r="G1870" s="3" t="s">
        <v>332</v>
      </c>
      <c r="H1870" s="3">
        <v>1</v>
      </c>
      <c r="I1870" s="3" t="s">
        <v>333</v>
      </c>
      <c r="J1870" s="3"/>
      <c r="K1870" s="3" t="s">
        <v>334</v>
      </c>
      <c r="L1870" s="3"/>
      <c r="M1870" s="3"/>
      <c r="N1870" s="3"/>
      <c r="O1870" s="3"/>
      <c r="P1870" s="3"/>
      <c r="Q1870" s="3" t="s">
        <v>335</v>
      </c>
      <c r="R1870" s="3"/>
      <c r="S1870" s="3" t="str">
        <f>IF(H1870="","",$B$2&amp;G1870&amp;$B$2&amp;$B$1&amp;H1870)</f>
        <v>"AtkPower":1</v>
      </c>
      <c r="T1870" s="3" t="str">
        <f>IF(J1870="","",$B$2&amp;I1870&amp;$B$2&amp;$B$1&amp;J1870)</f>
        <v/>
      </c>
      <c r="U1870" s="3" t="str">
        <f>IF(L1870="","",$B$2&amp;K1870&amp;$B$2&amp;$B$1&amp;L1870)</f>
        <v/>
      </c>
      <c r="V1870" s="3" t="str">
        <f>IF(N1870="","",$B$2&amp;M1870&amp;$B$2&amp;$B$1&amp;N1870)</f>
        <v/>
      </c>
      <c r="W1870" s="3" t="str">
        <f>IF(P1870="","",$B$2&amp;O1870&amp;$B$2&amp;$B$1&amp;P1870)</f>
        <v/>
      </c>
      <c r="X1870" s="3" t="str">
        <f>IF(R1870="","",$B$2&amp;Q1870&amp;$B$2&amp;$B$1&amp;R1870)</f>
        <v/>
      </c>
      <c r="Y1870" s="3" t="str">
        <f t="shared" si="589"/>
        <v>{"AtkPower":1}</v>
      </c>
      <c r="Z1870" s="11" t="s">
        <v>336</v>
      </c>
      <c r="AA1870" s="11" t="str">
        <f t="shared" si="584"/>
        <v/>
      </c>
      <c r="AB1870" s="11"/>
      <c r="AC1870" s="11"/>
      <c r="AD1870" s="11"/>
      <c r="AE1870" s="11"/>
      <c r="AF1870" s="11"/>
      <c r="AG1870" s="11"/>
      <c r="AH1870" s="11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1"/>
      <c r="BH1870" s="11"/>
      <c r="BI1870" s="11"/>
      <c r="BJ1870" s="11"/>
      <c r="BK1870" s="11"/>
      <c r="BL1870" s="11"/>
      <c r="BM1870" s="11"/>
      <c r="BN1870" s="11"/>
      <c r="BO1870" s="11"/>
      <c r="BP1870" s="11" t="str">
        <f t="shared" si="576"/>
        <v/>
      </c>
      <c r="BQ1870" s="11" t="str">
        <f t="shared" si="582"/>
        <v/>
      </c>
      <c r="BR1870" s="1">
        <f t="shared" si="590"/>
        <v>8</v>
      </c>
      <c r="BS1870" s="1">
        <f t="shared" si="591"/>
        <v>805</v>
      </c>
      <c r="BT1870" s="1">
        <f>COUNTIF($BS$10:BS1870,601)</f>
        <v>39</v>
      </c>
      <c r="BU1870" s="1">
        <f t="shared" si="592"/>
        <v>1</v>
      </c>
    </row>
    <row r="1871" spans="2:73">
      <c r="B1871" s="1" t="str">
        <f t="shared" si="574"/>
        <v>SkillDescBrief// 霓虹医疗</v>
      </c>
      <c r="C1871" s="1" t="str">
        <f t="shared" si="575"/>
        <v>SkillDescDetail// 霓虹医疗车</v>
      </c>
      <c r="D1871" s="7" t="s">
        <v>837</v>
      </c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 t="str">
        <f t="shared" si="589"/>
        <v/>
      </c>
      <c r="Z1871" s="10" t="s">
        <v>336</v>
      </c>
      <c r="AA1871" s="10" t="str">
        <f t="shared" si="584"/>
        <v/>
      </c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  <c r="AT1871" s="10"/>
      <c r="AU1871" s="10"/>
      <c r="AV1871" s="10"/>
      <c r="AW1871" s="10"/>
      <c r="AX1871" s="10"/>
      <c r="AY1871" s="10"/>
      <c r="AZ1871" s="10"/>
      <c r="BA1871" s="10"/>
      <c r="BB1871" s="10"/>
      <c r="BC1871" s="10"/>
      <c r="BD1871" s="10"/>
      <c r="BE1871" s="10"/>
      <c r="BF1871" s="10"/>
      <c r="BG1871" s="10"/>
      <c r="BH1871" s="10"/>
      <c r="BI1871" s="10"/>
      <c r="BJ1871" s="10"/>
      <c r="BK1871" s="10"/>
      <c r="BL1871" s="10"/>
      <c r="BM1871" s="10"/>
      <c r="BN1871" s="10"/>
      <c r="BO1871" s="10"/>
      <c r="BP1871" s="10" t="str">
        <f t="shared" si="576"/>
        <v/>
      </c>
      <c r="BQ1871" s="10" t="str">
        <f t="shared" si="582"/>
        <v/>
      </c>
      <c r="BR1871" s="1">
        <f t="shared" si="590"/>
        <v>0</v>
      </c>
      <c r="BS1871" s="1">
        <f t="shared" si="591"/>
        <v>0</v>
      </c>
      <c r="BT1871" s="1">
        <f>COUNTIF($BS$10:BS1871,601)</f>
        <v>39</v>
      </c>
      <c r="BU1871" s="1">
        <f t="shared" si="592"/>
        <v>1</v>
      </c>
    </row>
    <row r="1872" spans="2:73">
      <c r="B1872" s="1" t="str">
        <f t="shared" si="574"/>
        <v>SkillDescBrief// 普攻</v>
      </c>
      <c r="C1872" s="1" t="str">
        <f t="shared" si="575"/>
        <v>SkillDescDetail// 普攻</v>
      </c>
      <c r="D1872" s="7" t="s">
        <v>331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 t="str">
        <f t="shared" si="589"/>
        <v/>
      </c>
      <c r="Z1872" s="10" t="s">
        <v>336</v>
      </c>
      <c r="AA1872" s="10" t="str">
        <f t="shared" si="584"/>
        <v/>
      </c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  <c r="AT1872" s="10"/>
      <c r="AU1872" s="10"/>
      <c r="AV1872" s="10"/>
      <c r="AW1872" s="10"/>
      <c r="AX1872" s="10"/>
      <c r="AY1872" s="10"/>
      <c r="AZ1872" s="10"/>
      <c r="BA1872" s="10"/>
      <c r="BB1872" s="10"/>
      <c r="BC1872" s="10"/>
      <c r="BD1872" s="10"/>
      <c r="BE1872" s="10"/>
      <c r="BF1872" s="10"/>
      <c r="BG1872" s="10"/>
      <c r="BH1872" s="10"/>
      <c r="BI1872" s="10"/>
      <c r="BJ1872" s="10"/>
      <c r="BK1872" s="10"/>
      <c r="BL1872" s="10"/>
      <c r="BM1872" s="10"/>
      <c r="BN1872" s="10"/>
      <c r="BO1872" s="10"/>
      <c r="BP1872" s="10" t="str">
        <f t="shared" ref="BP1872:BP1919" si="593">Z1872</f>
        <v/>
      </c>
      <c r="BQ1872" s="10" t="str">
        <f t="shared" si="582"/>
        <v/>
      </c>
      <c r="BR1872" s="1">
        <f t="shared" si="590"/>
        <v>0</v>
      </c>
      <c r="BS1872" s="1">
        <f t="shared" si="591"/>
        <v>0</v>
      </c>
      <c r="BT1872" s="1">
        <f>COUNTIF($BS$10:BS1872,601)</f>
        <v>39</v>
      </c>
      <c r="BU1872" s="1">
        <f t="shared" si="592"/>
        <v>1</v>
      </c>
    </row>
    <row r="1873" spans="2:73">
      <c r="B1873" s="1" t="str">
        <f t="shared" ref="B1873:B1919" si="594">$C$3&amp;LEFT($D1873,7)</f>
        <v>SkillDescBrief4102001</v>
      </c>
      <c r="C1873" s="1" t="str">
        <f t="shared" ref="C1873:C1919" si="595">$C$4&amp;$D1873</f>
        <v>SkillDescDetail410200101</v>
      </c>
      <c r="D1873" s="3">
        <v>410200101</v>
      </c>
      <c r="E1873" s="3">
        <v>4102001</v>
      </c>
      <c r="F1873" s="3">
        <v>1</v>
      </c>
      <c r="G1873" s="3" t="s">
        <v>332</v>
      </c>
      <c r="H1873" s="3">
        <f ca="1">ROUND(_xlfn.XLOOKUP($F1873,$D$1:$D$5,$E$1:$E$5)*OFFSET(H1873,5-$F1873,0)/0.05,0)*0.05</f>
        <v>0.9</v>
      </c>
      <c r="I1873" s="3" t="s">
        <v>333</v>
      </c>
      <c r="J1873" s="3"/>
      <c r="K1873" s="3" t="s">
        <v>334</v>
      </c>
      <c r="L1873" s="3"/>
      <c r="M1873" s="3"/>
      <c r="N1873" s="3"/>
      <c r="O1873" s="3"/>
      <c r="P1873" s="3"/>
      <c r="Q1873" s="3" t="s">
        <v>335</v>
      </c>
      <c r="R1873" s="3"/>
      <c r="S1873" s="3" t="str">
        <f ca="1">IF(H1873="","",$B$2&amp;G1873&amp;$B$2&amp;$B$1&amp;H1873)</f>
        <v>"AtkPower":0.9</v>
      </c>
      <c r="T1873" s="3" t="str">
        <f>IF(J1873="","",$B$2&amp;I1873&amp;$B$2&amp;$B$1&amp;J1873)</f>
        <v/>
      </c>
      <c r="U1873" s="3" t="str">
        <f>IF(L1873="","",$B$2&amp;K1873&amp;$B$2&amp;$B$1&amp;L1873)</f>
        <v/>
      </c>
      <c r="V1873" s="3" t="str">
        <f>IF(N1873="","",$B$2&amp;M1873&amp;$B$2&amp;$B$1&amp;N1873)</f>
        <v/>
      </c>
      <c r="W1873" s="3" t="str">
        <f>IF(P1873="","",$B$2&amp;O1873&amp;$B$2&amp;$B$1&amp;P1873)</f>
        <v/>
      </c>
      <c r="X1873" s="3" t="str">
        <f>IF(R1873="","",$B$2&amp;Q1873&amp;$B$2&amp;$B$1&amp;R1873)</f>
        <v/>
      </c>
      <c r="Y1873" s="3" t="str">
        <f ca="1" t="shared" si="589"/>
        <v>{"AtkPower":0.9}</v>
      </c>
      <c r="Z1873" s="11" t="s">
        <v>838</v>
      </c>
      <c r="AA1873" s="11" t="str">
        <f ca="1" t="shared" si="584"/>
        <v>使用医疗枪射击，为&lt;c=A6EC41&gt;1&lt;/c&gt;名队友恢复&lt;q=attr_atk&gt;&lt;c=A6EC41&gt;90%&lt;/c&gt;生命值</v>
      </c>
      <c r="AB1873" s="11"/>
      <c r="AC1873" s="11"/>
      <c r="AD1873" s="11"/>
      <c r="AE1873" s="11"/>
      <c r="AF1873" s="11"/>
      <c r="AG1873" s="11"/>
      <c r="AH1873" s="11"/>
      <c r="AI1873" s="11"/>
      <c r="AJ1873" s="11" t="s">
        <v>839</v>
      </c>
      <c r="AK1873" s="11" t="str">
        <f>$B$6</f>
        <v>&lt;c=A6EC41&gt;</v>
      </c>
      <c r="AL1873" s="12">
        <v>1</v>
      </c>
      <c r="AM1873" s="11" t="s">
        <v>298</v>
      </c>
      <c r="AN1873" s="11" t="s">
        <v>718</v>
      </c>
      <c r="AO1873" s="11" t="str">
        <f>$B$8&amp;$B$6</f>
        <v>&lt;q=attr_atk&gt;&lt;c=A6EC41&gt;</v>
      </c>
      <c r="AP1873" s="11" t="str">
        <f ca="1">ROUND($H1873*100,2)&amp;"%"</f>
        <v>90%</v>
      </c>
      <c r="AQ1873" s="11" t="s">
        <v>298</v>
      </c>
      <c r="AR1873" s="11" t="s">
        <v>584</v>
      </c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1"/>
      <c r="BH1873" s="11"/>
      <c r="BI1873" s="11"/>
      <c r="BJ1873" s="11"/>
      <c r="BK1873" s="11"/>
      <c r="BL1873" s="11"/>
      <c r="BM1873" s="11"/>
      <c r="BN1873" s="11"/>
      <c r="BO1873" s="11"/>
      <c r="BP1873" s="11" t="str">
        <f t="shared" si="593"/>
        <v>使用医疗枪射击</v>
      </c>
      <c r="BQ1873" s="11" t="str">
        <f ca="1" t="shared" si="582"/>
        <v>使用医疗枪射击，为&lt;c=A6EC41&gt;1&lt;/c&gt;名队友恢复&lt;q=attr_atk&gt;&lt;c=A6EC41&gt;90%&lt;/c&gt;生命值</v>
      </c>
      <c r="BR1873" s="1">
        <f t="shared" si="590"/>
        <v>1</v>
      </c>
      <c r="BS1873" s="1">
        <f t="shared" si="591"/>
        <v>101</v>
      </c>
      <c r="BT1873" s="1">
        <f>COUNTIF($BS$10:BS1873,601)</f>
        <v>39</v>
      </c>
      <c r="BU1873" s="1">
        <f t="shared" si="592"/>
        <v>1</v>
      </c>
    </row>
    <row r="1874" spans="2:73">
      <c r="B1874" s="1" t="str">
        <f t="shared" si="594"/>
        <v>SkillDescBrief4102001</v>
      </c>
      <c r="C1874" s="1" t="str">
        <f t="shared" si="595"/>
        <v>SkillDescDetail410200102</v>
      </c>
      <c r="D1874" s="3">
        <v>410200102</v>
      </c>
      <c r="E1874" s="3">
        <v>4102001</v>
      </c>
      <c r="F1874" s="3">
        <v>2</v>
      </c>
      <c r="G1874" s="3" t="s">
        <v>332</v>
      </c>
      <c r="H1874" s="3">
        <f ca="1">ROUND(_xlfn.XLOOKUP($F1874,$D$1:$D$5,$E$1:$E$5)*OFFSET(H1874,5-$F1874,0)/0.05,0)*0.05</f>
        <v>1</v>
      </c>
      <c r="I1874" s="3" t="s">
        <v>333</v>
      </c>
      <c r="J1874" s="3"/>
      <c r="K1874" s="3" t="s">
        <v>334</v>
      </c>
      <c r="L1874" s="3"/>
      <c r="M1874" s="3"/>
      <c r="N1874" s="3"/>
      <c r="O1874" s="3"/>
      <c r="P1874" s="3"/>
      <c r="Q1874" s="3" t="s">
        <v>335</v>
      </c>
      <c r="R1874" s="3"/>
      <c r="S1874" s="3" t="str">
        <f ca="1">IF(H1874="","",$B$2&amp;G1874&amp;$B$2&amp;$B$1&amp;H1874)</f>
        <v>"AtkPower":1</v>
      </c>
      <c r="T1874" s="3" t="str">
        <f>IF(J1874="","",$B$2&amp;I1874&amp;$B$2&amp;$B$1&amp;J1874)</f>
        <v/>
      </c>
      <c r="U1874" s="3" t="str">
        <f>IF(L1874="","",$B$2&amp;K1874&amp;$B$2&amp;$B$1&amp;L1874)</f>
        <v/>
      </c>
      <c r="V1874" s="3" t="str">
        <f>IF(N1874="","",$B$2&amp;M1874&amp;$B$2&amp;$B$1&amp;N1874)</f>
        <v/>
      </c>
      <c r="W1874" s="3" t="str">
        <f>IF(P1874="","",$B$2&amp;O1874&amp;$B$2&amp;$B$1&amp;P1874)</f>
        <v/>
      </c>
      <c r="X1874" s="3" t="str">
        <f>IF(R1874="","",$B$2&amp;Q1874&amp;$B$2&amp;$B$1&amp;R1874)</f>
        <v/>
      </c>
      <c r="Y1874" s="3" t="str">
        <f ca="1" t="shared" si="589"/>
        <v>{"AtkPower":1}</v>
      </c>
      <c r="Z1874" s="11" t="s">
        <v>838</v>
      </c>
      <c r="AA1874" s="11" t="str">
        <f ca="1" t="shared" si="584"/>
        <v>2级：回复生命值提升至&lt;q=attr_atk&gt;&lt;c=A6EC41&gt;100%&lt;/c&gt;</v>
      </c>
      <c r="AB1874" s="11"/>
      <c r="AC1874" s="11"/>
      <c r="AD1874" s="11">
        <v>2</v>
      </c>
      <c r="AE1874" s="11"/>
      <c r="AF1874" s="11" t="s">
        <v>345</v>
      </c>
      <c r="AG1874" s="11"/>
      <c r="AH1874" s="11"/>
      <c r="AI1874" s="11"/>
      <c r="AJ1874" s="11" t="s">
        <v>840</v>
      </c>
      <c r="AK1874" s="11" t="str">
        <f t="shared" ref="AK1874:AK1877" si="596">$B$8&amp;$B$6</f>
        <v>&lt;q=attr_atk&gt;&lt;c=A6EC41&gt;</v>
      </c>
      <c r="AL1874" s="11" t="str">
        <f ca="1" t="shared" ref="AL1874:AL1877" si="597">ROUND($H1874*100,2)&amp;"%"</f>
        <v>100%</v>
      </c>
      <c r="AM1874" s="11" t="s">
        <v>298</v>
      </c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1"/>
      <c r="BH1874" s="11"/>
      <c r="BI1874" s="11"/>
      <c r="BJ1874" s="11"/>
      <c r="BK1874" s="11"/>
      <c r="BL1874" s="11"/>
      <c r="BM1874" s="11"/>
      <c r="BN1874" s="11"/>
      <c r="BO1874" s="11"/>
      <c r="BP1874" s="11" t="str">
        <f t="shared" si="593"/>
        <v>使用医疗枪射击</v>
      </c>
      <c r="BQ1874" s="11" t="str">
        <f ca="1" t="shared" si="582"/>
        <v>2级：回复生命值提升至&lt;q=attr_atk&gt;&lt;c=A6EC41&gt;100%&lt;/c&gt;</v>
      </c>
      <c r="BR1874" s="1">
        <f t="shared" si="590"/>
        <v>1</v>
      </c>
      <c r="BS1874" s="1">
        <f t="shared" si="591"/>
        <v>102</v>
      </c>
      <c r="BT1874" s="1">
        <f>COUNTIF($BS$10:BS1874,601)</f>
        <v>39</v>
      </c>
      <c r="BU1874" s="1">
        <f t="shared" si="592"/>
        <v>1</v>
      </c>
    </row>
    <row r="1875" spans="2:73">
      <c r="B1875" s="1" t="str">
        <f t="shared" si="594"/>
        <v>SkillDescBrief4102001</v>
      </c>
      <c r="C1875" s="1" t="str">
        <f t="shared" si="595"/>
        <v>SkillDescDetail410200103</v>
      </c>
      <c r="D1875" s="3">
        <v>410200103</v>
      </c>
      <c r="E1875" s="3">
        <v>4102001</v>
      </c>
      <c r="F1875" s="3">
        <v>3</v>
      </c>
      <c r="G1875" s="3" t="s">
        <v>332</v>
      </c>
      <c r="H1875" s="3">
        <f ca="1">ROUND(_xlfn.XLOOKUP($F1875,$D$1:$D$5,$E$1:$E$5)*OFFSET(H1875,5-$F1875,0)/0.05,0)*0.05</f>
        <v>1.05</v>
      </c>
      <c r="I1875" s="3" t="s">
        <v>333</v>
      </c>
      <c r="J1875" s="3"/>
      <c r="K1875" s="3" t="s">
        <v>334</v>
      </c>
      <c r="L1875" s="3"/>
      <c r="M1875" s="3"/>
      <c r="N1875" s="3"/>
      <c r="O1875" s="3"/>
      <c r="P1875" s="3"/>
      <c r="Q1875" s="3" t="s">
        <v>335</v>
      </c>
      <c r="R1875" s="3"/>
      <c r="S1875" s="3" t="str">
        <f ca="1">IF(H1875="","",$B$2&amp;G1875&amp;$B$2&amp;$B$1&amp;H1875)</f>
        <v>"AtkPower":1.05</v>
      </c>
      <c r="T1875" s="3" t="str">
        <f>IF(J1875="","",$B$2&amp;I1875&amp;$B$2&amp;$B$1&amp;J1875)</f>
        <v/>
      </c>
      <c r="U1875" s="3" t="str">
        <f>IF(L1875="","",$B$2&amp;K1875&amp;$B$2&amp;$B$1&amp;L1875)</f>
        <v/>
      </c>
      <c r="V1875" s="3" t="str">
        <f>IF(N1875="","",$B$2&amp;M1875&amp;$B$2&amp;$B$1&amp;N1875)</f>
        <v/>
      </c>
      <c r="W1875" s="3" t="str">
        <f>IF(P1875="","",$B$2&amp;O1875&amp;$B$2&amp;$B$1&amp;P1875)</f>
        <v/>
      </c>
      <c r="X1875" s="3" t="str">
        <f>IF(R1875="","",$B$2&amp;Q1875&amp;$B$2&amp;$B$1&amp;R1875)</f>
        <v/>
      </c>
      <c r="Y1875" s="3" t="str">
        <f ca="1" t="shared" si="589"/>
        <v>{"AtkPower":1.05}</v>
      </c>
      <c r="Z1875" s="11" t="s">
        <v>838</v>
      </c>
      <c r="AA1875" s="11" t="str">
        <f ca="1" t="shared" si="584"/>
        <v>3级：回复生命值提升至&lt;q=attr_atk&gt;&lt;c=A6EC41&gt;105%&lt;/c&gt;</v>
      </c>
      <c r="AB1875" s="11"/>
      <c r="AC1875" s="11"/>
      <c r="AD1875" s="11">
        <v>3</v>
      </c>
      <c r="AE1875" s="11"/>
      <c r="AF1875" s="11" t="s">
        <v>345</v>
      </c>
      <c r="AG1875" s="11"/>
      <c r="AH1875" s="11"/>
      <c r="AI1875" s="11"/>
      <c r="AJ1875" s="11" t="s">
        <v>840</v>
      </c>
      <c r="AK1875" s="11" t="str">
        <f t="shared" si="596"/>
        <v>&lt;q=attr_atk&gt;&lt;c=A6EC41&gt;</v>
      </c>
      <c r="AL1875" s="11" t="str">
        <f ca="1" t="shared" si="597"/>
        <v>105%</v>
      </c>
      <c r="AM1875" s="11" t="s">
        <v>298</v>
      </c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1"/>
      <c r="BH1875" s="11"/>
      <c r="BI1875" s="11"/>
      <c r="BJ1875" s="11"/>
      <c r="BK1875" s="11"/>
      <c r="BL1875" s="11"/>
      <c r="BM1875" s="11"/>
      <c r="BN1875" s="11"/>
      <c r="BO1875" s="11"/>
      <c r="BP1875" s="11" t="str">
        <f t="shared" si="593"/>
        <v>使用医疗枪射击</v>
      </c>
      <c r="BQ1875" s="11" t="str">
        <f ca="1" t="shared" si="582"/>
        <v>3级：回复生命值提升至&lt;q=attr_atk&gt;&lt;c=A6EC41&gt;105%&lt;/c&gt;</v>
      </c>
      <c r="BR1875" s="1">
        <f t="shared" si="590"/>
        <v>1</v>
      </c>
      <c r="BS1875" s="1">
        <f t="shared" si="591"/>
        <v>103</v>
      </c>
      <c r="BT1875" s="1">
        <f>COUNTIF($BS$10:BS1875,601)</f>
        <v>39</v>
      </c>
      <c r="BU1875" s="1">
        <f t="shared" si="592"/>
        <v>1</v>
      </c>
    </row>
    <row r="1876" spans="2:73">
      <c r="B1876" s="1" t="str">
        <f t="shared" si="594"/>
        <v>SkillDescBrief4102001</v>
      </c>
      <c r="C1876" s="1" t="str">
        <f t="shared" si="595"/>
        <v>SkillDescDetail410200104</v>
      </c>
      <c r="D1876" s="3">
        <v>410200104</v>
      </c>
      <c r="E1876" s="3">
        <v>4102001</v>
      </c>
      <c r="F1876" s="3">
        <v>4</v>
      </c>
      <c r="G1876" s="3" t="s">
        <v>332</v>
      </c>
      <c r="H1876" s="3">
        <f ca="1">ROUND(_xlfn.XLOOKUP($F1876,$D$1:$D$5,$E$1:$E$5)*OFFSET(H1876,5-$F1876,0)/0.05,0)*0.05</f>
        <v>1.15</v>
      </c>
      <c r="I1876" s="3" t="s">
        <v>333</v>
      </c>
      <c r="J1876" s="3"/>
      <c r="K1876" s="3" t="s">
        <v>334</v>
      </c>
      <c r="L1876" s="3"/>
      <c r="M1876" s="3"/>
      <c r="N1876" s="3"/>
      <c r="O1876" s="3"/>
      <c r="P1876" s="3"/>
      <c r="Q1876" s="3" t="s">
        <v>335</v>
      </c>
      <c r="R1876" s="3"/>
      <c r="S1876" s="3" t="str">
        <f ca="1">IF(H1876="","",$B$2&amp;G1876&amp;$B$2&amp;$B$1&amp;H1876)</f>
        <v>"AtkPower":1.15</v>
      </c>
      <c r="T1876" s="3" t="str">
        <f>IF(J1876="","",$B$2&amp;I1876&amp;$B$2&amp;$B$1&amp;J1876)</f>
        <v/>
      </c>
      <c r="U1876" s="3" t="str">
        <f>IF(L1876="","",$B$2&amp;K1876&amp;$B$2&amp;$B$1&amp;L1876)</f>
        <v/>
      </c>
      <c r="V1876" s="3" t="str">
        <f>IF(N1876="","",$B$2&amp;M1876&amp;$B$2&amp;$B$1&amp;N1876)</f>
        <v/>
      </c>
      <c r="W1876" s="3" t="str">
        <f>IF(P1876="","",$B$2&amp;O1876&amp;$B$2&amp;$B$1&amp;P1876)</f>
        <v/>
      </c>
      <c r="X1876" s="3" t="str">
        <f>IF(R1876="","",$B$2&amp;Q1876&amp;$B$2&amp;$B$1&amp;R1876)</f>
        <v/>
      </c>
      <c r="Y1876" s="3" t="str">
        <f ca="1" t="shared" si="589"/>
        <v>{"AtkPower":1.15}</v>
      </c>
      <c r="Z1876" s="11" t="s">
        <v>838</v>
      </c>
      <c r="AA1876" s="11" t="str">
        <f ca="1" t="shared" si="584"/>
        <v>4级：回复生命值提升至&lt;q=attr_atk&gt;&lt;c=A6EC41&gt;115%&lt;/c&gt;</v>
      </c>
      <c r="AB1876" s="11"/>
      <c r="AC1876" s="11"/>
      <c r="AD1876" s="11">
        <v>4</v>
      </c>
      <c r="AE1876" s="11"/>
      <c r="AF1876" s="11" t="s">
        <v>345</v>
      </c>
      <c r="AG1876" s="11"/>
      <c r="AH1876" s="11"/>
      <c r="AI1876" s="11"/>
      <c r="AJ1876" s="11" t="s">
        <v>840</v>
      </c>
      <c r="AK1876" s="11" t="str">
        <f t="shared" si="596"/>
        <v>&lt;q=attr_atk&gt;&lt;c=A6EC41&gt;</v>
      </c>
      <c r="AL1876" s="11" t="str">
        <f ca="1" t="shared" si="597"/>
        <v>115%</v>
      </c>
      <c r="AM1876" s="11" t="s">
        <v>298</v>
      </c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1"/>
      <c r="BH1876" s="11"/>
      <c r="BI1876" s="11"/>
      <c r="BJ1876" s="11"/>
      <c r="BK1876" s="11"/>
      <c r="BL1876" s="11"/>
      <c r="BM1876" s="11"/>
      <c r="BN1876" s="11"/>
      <c r="BO1876" s="11"/>
      <c r="BP1876" s="11" t="str">
        <f t="shared" si="593"/>
        <v>使用医疗枪射击</v>
      </c>
      <c r="BQ1876" s="11" t="str">
        <f ca="1" t="shared" si="582"/>
        <v>4级：回复生命值提升至&lt;q=attr_atk&gt;&lt;c=A6EC41&gt;115%&lt;/c&gt;</v>
      </c>
      <c r="BR1876" s="1">
        <f t="shared" si="590"/>
        <v>1</v>
      </c>
      <c r="BS1876" s="1">
        <f t="shared" si="591"/>
        <v>104</v>
      </c>
      <c r="BT1876" s="1">
        <f>COUNTIF($BS$10:BS1876,601)</f>
        <v>39</v>
      </c>
      <c r="BU1876" s="1">
        <f t="shared" si="592"/>
        <v>1</v>
      </c>
    </row>
    <row r="1877" spans="2:73">
      <c r="B1877" s="1" t="str">
        <f t="shared" si="594"/>
        <v>SkillDescBrief4102001</v>
      </c>
      <c r="C1877" s="1" t="str">
        <f t="shared" si="595"/>
        <v>SkillDescDetail410200105</v>
      </c>
      <c r="D1877" s="3">
        <v>410200105</v>
      </c>
      <c r="E1877" s="3">
        <v>4102001</v>
      </c>
      <c r="F1877" s="3">
        <v>5</v>
      </c>
      <c r="G1877" s="3" t="s">
        <v>332</v>
      </c>
      <c r="H1877" s="3">
        <v>1.3</v>
      </c>
      <c r="I1877" s="3" t="s">
        <v>333</v>
      </c>
      <c r="J1877" s="3"/>
      <c r="K1877" s="3" t="s">
        <v>334</v>
      </c>
      <c r="L1877" s="3"/>
      <c r="M1877" s="3"/>
      <c r="N1877" s="3"/>
      <c r="O1877" s="3"/>
      <c r="P1877" s="3"/>
      <c r="Q1877" s="3" t="s">
        <v>335</v>
      </c>
      <c r="R1877" s="3"/>
      <c r="S1877" s="3" t="str">
        <f>IF(H1877="","",$B$2&amp;G1877&amp;$B$2&amp;$B$1&amp;H1877)</f>
        <v>"AtkPower":1.3</v>
      </c>
      <c r="T1877" s="3" t="str">
        <f>IF(J1877="","",$B$2&amp;I1877&amp;$B$2&amp;$B$1&amp;J1877)</f>
        <v/>
      </c>
      <c r="U1877" s="3" t="str">
        <f>IF(L1877="","",$B$2&amp;K1877&amp;$B$2&amp;$B$1&amp;L1877)</f>
        <v/>
      </c>
      <c r="V1877" s="3" t="str">
        <f>IF(N1877="","",$B$2&amp;M1877&amp;$B$2&amp;$B$1&amp;N1877)</f>
        <v/>
      </c>
      <c r="W1877" s="3" t="str">
        <f>IF(P1877="","",$B$2&amp;O1877&amp;$B$2&amp;$B$1&amp;P1877)</f>
        <v/>
      </c>
      <c r="X1877" s="3" t="str">
        <f>IF(R1877="","",$B$2&amp;Q1877&amp;$B$2&amp;$B$1&amp;R1877)</f>
        <v/>
      </c>
      <c r="Y1877" s="3" t="str">
        <f t="shared" si="589"/>
        <v>{"AtkPower":1.3}</v>
      </c>
      <c r="Z1877" s="11" t="s">
        <v>838</v>
      </c>
      <c r="AA1877" s="11" t="str">
        <f t="shared" si="584"/>
        <v>5级：回复生命值提升至&lt;q=attr_atk&gt;&lt;c=A6EC41&gt;130%&lt;/c&gt;</v>
      </c>
      <c r="AB1877" s="11"/>
      <c r="AC1877" s="11"/>
      <c r="AD1877" s="11">
        <v>5</v>
      </c>
      <c r="AE1877" s="11"/>
      <c r="AF1877" s="11" t="s">
        <v>345</v>
      </c>
      <c r="AG1877" s="11"/>
      <c r="AH1877" s="11"/>
      <c r="AI1877" s="11"/>
      <c r="AJ1877" s="11" t="s">
        <v>840</v>
      </c>
      <c r="AK1877" s="11" t="str">
        <f t="shared" si="596"/>
        <v>&lt;q=attr_atk&gt;&lt;c=A6EC41&gt;</v>
      </c>
      <c r="AL1877" s="11" t="str">
        <f t="shared" si="597"/>
        <v>130%</v>
      </c>
      <c r="AM1877" s="11" t="s">
        <v>298</v>
      </c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1"/>
      <c r="BH1877" s="11"/>
      <c r="BI1877" s="11"/>
      <c r="BJ1877" s="11"/>
      <c r="BK1877" s="11"/>
      <c r="BL1877" s="11"/>
      <c r="BM1877" s="11"/>
      <c r="BN1877" s="11"/>
      <c r="BO1877" s="11"/>
      <c r="BP1877" s="11" t="str">
        <f t="shared" si="593"/>
        <v>使用医疗枪射击</v>
      </c>
      <c r="BQ1877" s="11" t="str">
        <f t="shared" si="582"/>
        <v>5级：回复生命值提升至&lt;q=attr_atk&gt;&lt;c=A6EC41&gt;130%&lt;/c&gt;</v>
      </c>
      <c r="BR1877" s="1">
        <f t="shared" si="590"/>
        <v>1</v>
      </c>
      <c r="BS1877" s="1">
        <f t="shared" si="591"/>
        <v>105</v>
      </c>
      <c r="BT1877" s="1">
        <f>COUNTIF($BS$10:BS1877,601)</f>
        <v>39</v>
      </c>
      <c r="BU1877" s="1">
        <f t="shared" si="592"/>
        <v>1</v>
      </c>
    </row>
    <row r="1878" spans="2:73">
      <c r="B1878" s="1" t="str">
        <f t="shared" si="594"/>
        <v>SkillDescBrief// 大招</v>
      </c>
      <c r="C1878" s="1" t="str">
        <f t="shared" si="595"/>
        <v>SkillDescDetail// 大招</v>
      </c>
      <c r="D1878" s="7" t="s">
        <v>199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 t="str">
        <f t="shared" si="589"/>
        <v/>
      </c>
      <c r="Z1878" s="10" t="s">
        <v>336</v>
      </c>
      <c r="AA1878" s="10" t="str">
        <f t="shared" si="584"/>
        <v/>
      </c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  <c r="AT1878" s="10"/>
      <c r="AU1878" s="10"/>
      <c r="AV1878" s="10"/>
      <c r="AW1878" s="10"/>
      <c r="AX1878" s="10"/>
      <c r="AY1878" s="10"/>
      <c r="AZ1878" s="10"/>
      <c r="BA1878" s="10"/>
      <c r="BB1878" s="10"/>
      <c r="BC1878" s="10"/>
      <c r="BD1878" s="10"/>
      <c r="BE1878" s="10"/>
      <c r="BF1878" s="10"/>
      <c r="BG1878" s="10"/>
      <c r="BH1878" s="10"/>
      <c r="BI1878" s="10"/>
      <c r="BJ1878" s="10"/>
      <c r="BK1878" s="10"/>
      <c r="BL1878" s="10"/>
      <c r="BM1878" s="10"/>
      <c r="BN1878" s="10"/>
      <c r="BO1878" s="10"/>
      <c r="BP1878" s="10" t="str">
        <f t="shared" si="593"/>
        <v/>
      </c>
      <c r="BQ1878" s="10" t="str">
        <f t="shared" si="582"/>
        <v/>
      </c>
      <c r="BR1878" s="1">
        <f t="shared" si="590"/>
        <v>0</v>
      </c>
      <c r="BS1878" s="1">
        <f t="shared" si="591"/>
        <v>0</v>
      </c>
      <c r="BT1878" s="1">
        <f>COUNTIF($BS$10:BS1878,601)</f>
        <v>39</v>
      </c>
      <c r="BU1878" s="1">
        <f t="shared" si="592"/>
        <v>1</v>
      </c>
    </row>
    <row r="1879" spans="2:73">
      <c r="B1879" s="1" t="str">
        <f t="shared" si="594"/>
        <v>SkillDescBrief4102002</v>
      </c>
      <c r="C1879" s="1" t="str">
        <f t="shared" si="595"/>
        <v>SkillDescDetail410200201</v>
      </c>
      <c r="D1879" s="3">
        <v>410200201</v>
      </c>
      <c r="E1879" s="3">
        <v>4102002</v>
      </c>
      <c r="F1879" s="3">
        <v>1</v>
      </c>
      <c r="G1879" s="3" t="s">
        <v>332</v>
      </c>
      <c r="H1879" s="3">
        <v>0.2</v>
      </c>
      <c r="I1879" s="3" t="s">
        <v>333</v>
      </c>
      <c r="J1879" s="3"/>
      <c r="K1879" s="3" t="s">
        <v>334</v>
      </c>
      <c r="L1879" s="3">
        <f ca="1">ROUND(_xlfn.XLOOKUP($F1879,$D$1:$D$5,$E$1:$E$5)*OFFSET(L1879,5-$F1879,0)/0.05,0)*0.05</f>
        <v>0.7</v>
      </c>
      <c r="M1879" s="3"/>
      <c r="N1879" s="3"/>
      <c r="O1879" s="3"/>
      <c r="P1879" s="3"/>
      <c r="Q1879" s="3" t="s">
        <v>335</v>
      </c>
      <c r="R1879" s="3"/>
      <c r="S1879" s="3" t="str">
        <f>IF(H1879="","",$B$2&amp;G1879&amp;$B$2&amp;$B$1&amp;H1879)</f>
        <v>"AtkPower":0.2</v>
      </c>
      <c r="T1879" s="3" t="str">
        <f>IF(J1879="","",$B$2&amp;I1879&amp;$B$2&amp;$B$1&amp;J1879)</f>
        <v/>
      </c>
      <c r="U1879" s="3" t="str">
        <f ca="1">IF(L1879="","",$B$2&amp;K1879&amp;$B$2&amp;$B$1&amp;L1879)</f>
        <v>"BuffPower":0.7</v>
      </c>
      <c r="V1879" s="3" t="str">
        <f>IF(N1879="","",$B$2&amp;M1879&amp;$B$2&amp;$B$1&amp;N1879)</f>
        <v/>
      </c>
      <c r="W1879" s="3" t="str">
        <f>IF(P1879="","",$B$2&amp;O1879&amp;$B$2&amp;$B$1&amp;P1879)</f>
        <v/>
      </c>
      <c r="X1879" s="3" t="str">
        <f>IF(R1879="","",$B$2&amp;Q1879&amp;$B$2&amp;$B$1&amp;R1879)</f>
        <v/>
      </c>
      <c r="Y1879" s="3" t="str">
        <f ca="1" t="shared" si="589"/>
        <v>{"AtkPower":0.2,"BuffPower":0.7}</v>
      </c>
      <c r="Z1879" s="11" t="s">
        <v>841</v>
      </c>
      <c r="AA1879" s="11" t="str">
        <f t="shared" si="584"/>
        <v>标记&lt;c=A6EC41&gt;1&lt;/c&gt;个友军，当被标记的友军受到最后一击时，免疫死亡&lt;c=A6EC41&gt;5&lt;/c&gt;秒，效果结束后回复&lt;q=attr_hp&gt;&lt;c=A6EC41&gt;20%&lt;/c&gt;生命值</v>
      </c>
      <c r="AB1879" s="11"/>
      <c r="AC1879" s="11"/>
      <c r="AD1879" s="11"/>
      <c r="AE1879" s="11"/>
      <c r="AF1879" s="11"/>
      <c r="AG1879" s="11"/>
      <c r="AH1879" s="11"/>
      <c r="AI1879" s="11"/>
      <c r="AJ1879" s="11" t="s">
        <v>842</v>
      </c>
      <c r="AK1879" s="11" t="str">
        <f>$B$6</f>
        <v>&lt;c=A6EC41&gt;</v>
      </c>
      <c r="AL1879" s="12">
        <v>1</v>
      </c>
      <c r="AM1879" s="11" t="s">
        <v>298</v>
      </c>
      <c r="AN1879" s="11" t="s">
        <v>843</v>
      </c>
      <c r="AO1879" s="11" t="str">
        <f>$B$6</f>
        <v>&lt;c=A6EC41&gt;</v>
      </c>
      <c r="AP1879" s="12">
        <v>5</v>
      </c>
      <c r="AQ1879" s="11" t="s">
        <v>298</v>
      </c>
      <c r="AR1879" s="11" t="s">
        <v>844</v>
      </c>
      <c r="AS1879" s="11" t="str">
        <f t="shared" ref="AS1879:AS1883" si="598">$B$9&amp;$B$6</f>
        <v>&lt;q=attr_hp&gt;&lt;c=A6EC41&gt;</v>
      </c>
      <c r="AT1879" s="11" t="str">
        <f>ROUND($H1879*100,2)&amp;"%"</f>
        <v>20%</v>
      </c>
      <c r="AU1879" s="11" t="s">
        <v>298</v>
      </c>
      <c r="AV1879" s="11" t="s">
        <v>584</v>
      </c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1"/>
      <c r="BH1879" s="11"/>
      <c r="BI1879" s="11"/>
      <c r="BJ1879" s="11"/>
      <c r="BK1879" s="11"/>
      <c r="BL1879" s="11"/>
      <c r="BM1879" s="11"/>
      <c r="BN1879" s="11"/>
      <c r="BO1879" s="11"/>
      <c r="BP1879" s="11" t="str">
        <f t="shared" si="593"/>
        <v>标记友方，使其免疫死亡</v>
      </c>
      <c r="BQ1879" s="11" t="str">
        <f t="shared" si="582"/>
        <v>标记&lt;c=A6EC41&gt;1&lt;/c&gt;个友军，当被标记的友军受到最后一击时，免疫死亡&lt;c=A6EC41&gt;5&lt;/c&gt;秒，效果结束后回复&lt;q=attr_hp&gt;&lt;c=A6EC41&gt;20%&lt;/c&gt;生命值</v>
      </c>
      <c r="BR1879" s="1">
        <f t="shared" si="590"/>
        <v>2</v>
      </c>
      <c r="BS1879" s="1">
        <f t="shared" si="591"/>
        <v>201</v>
      </c>
      <c r="BT1879" s="1">
        <f>COUNTIF($BS$10:BS1879,601)</f>
        <v>39</v>
      </c>
      <c r="BU1879" s="1">
        <f t="shared" si="592"/>
        <v>1</v>
      </c>
    </row>
    <row r="1880" spans="2:73">
      <c r="B1880" s="1" t="str">
        <f t="shared" si="594"/>
        <v>SkillDescBrief4102002</v>
      </c>
      <c r="C1880" s="1" t="str">
        <f t="shared" si="595"/>
        <v>SkillDescDetail410200202</v>
      </c>
      <c r="D1880" s="3">
        <v>410200202</v>
      </c>
      <c r="E1880" s="3">
        <v>4102002</v>
      </c>
      <c r="F1880" s="3">
        <v>2</v>
      </c>
      <c r="G1880" s="3" t="s">
        <v>332</v>
      </c>
      <c r="H1880" s="3">
        <v>0.25</v>
      </c>
      <c r="I1880" s="3" t="s">
        <v>333</v>
      </c>
      <c r="J1880" s="3"/>
      <c r="K1880" s="3" t="s">
        <v>334</v>
      </c>
      <c r="L1880" s="3">
        <f ca="1">ROUND(_xlfn.XLOOKUP($F1880,$D$1:$D$5,$E$1:$E$5)*OFFSET(L1880,5-$F1880,0)/0.05,0)*0.05</f>
        <v>0.75</v>
      </c>
      <c r="M1880" s="3"/>
      <c r="N1880" s="3"/>
      <c r="O1880" s="3"/>
      <c r="P1880" s="3"/>
      <c r="Q1880" s="3" t="s">
        <v>335</v>
      </c>
      <c r="R1880" s="3"/>
      <c r="S1880" s="3" t="str">
        <f>IF(H1880="","",$B$2&amp;G1880&amp;$B$2&amp;$B$1&amp;H1880)</f>
        <v>"AtkPower":0.25</v>
      </c>
      <c r="T1880" s="3" t="str">
        <f>IF(J1880="","",$B$2&amp;I1880&amp;$B$2&amp;$B$1&amp;J1880)</f>
        <v/>
      </c>
      <c r="U1880" s="3" t="str">
        <f ca="1">IF(L1880="","",$B$2&amp;K1880&amp;$B$2&amp;$B$1&amp;L1880)</f>
        <v>"BuffPower":0.75</v>
      </c>
      <c r="V1880" s="3" t="str">
        <f>IF(N1880="","",$B$2&amp;M1880&amp;$B$2&amp;$B$1&amp;N1880)</f>
        <v/>
      </c>
      <c r="W1880" s="3" t="str">
        <f>IF(P1880="","",$B$2&amp;O1880&amp;$B$2&amp;$B$1&amp;P1880)</f>
        <v/>
      </c>
      <c r="X1880" s="3" t="str">
        <f>IF(R1880="","",$B$2&amp;Q1880&amp;$B$2&amp;$B$1&amp;R1880)</f>
        <v/>
      </c>
      <c r="Y1880" s="3" t="str">
        <f ca="1" t="shared" si="589"/>
        <v>{"AtkPower":0.25,"BuffPower":0.75}</v>
      </c>
      <c r="Z1880" s="11"/>
      <c r="AA1880" s="11" t="str">
        <f t="shared" si="584"/>
        <v>2级：生命值回复提升至&lt;q=attr_hp&gt;&lt;c=A6EC41&gt;25%&lt;/c&gt;</v>
      </c>
      <c r="AB1880" s="11"/>
      <c r="AC1880" s="11"/>
      <c r="AD1880" s="11">
        <v>2</v>
      </c>
      <c r="AE1880" s="11"/>
      <c r="AF1880" s="11" t="s">
        <v>345</v>
      </c>
      <c r="AG1880" s="11"/>
      <c r="AH1880" s="11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 t="s">
        <v>845</v>
      </c>
      <c r="AS1880" s="11" t="str">
        <f t="shared" si="598"/>
        <v>&lt;q=attr_hp&gt;&lt;c=A6EC41&gt;</v>
      </c>
      <c r="AT1880" s="11" t="str">
        <f>ROUND($H1880*100,2)&amp;"%"</f>
        <v>25%</v>
      </c>
      <c r="AU1880" s="11" t="s">
        <v>298</v>
      </c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1"/>
      <c r="BH1880" s="11"/>
      <c r="BI1880" s="11"/>
      <c r="BJ1880" s="11"/>
      <c r="BK1880" s="11"/>
      <c r="BL1880" s="11"/>
      <c r="BM1880" s="11"/>
      <c r="BN1880" s="11"/>
      <c r="BO1880" s="11"/>
      <c r="BP1880" s="11">
        <f t="shared" si="593"/>
        <v>0</v>
      </c>
      <c r="BQ1880" s="11" t="str">
        <f t="shared" si="582"/>
        <v>2级：生命值回复提升至&lt;q=attr_hp&gt;&lt;c=A6EC41&gt;25%&lt;/c&gt;</v>
      </c>
      <c r="BR1880" s="1">
        <f t="shared" si="590"/>
        <v>2</v>
      </c>
      <c r="BS1880" s="1">
        <f t="shared" si="591"/>
        <v>202</v>
      </c>
      <c r="BT1880" s="1">
        <f>COUNTIF($BS$10:BS1880,601)</f>
        <v>39</v>
      </c>
      <c r="BU1880" s="1">
        <f t="shared" si="592"/>
        <v>1</v>
      </c>
    </row>
    <row r="1881" spans="2:73">
      <c r="B1881" s="1" t="str">
        <f t="shared" si="594"/>
        <v>SkillDescBrief4102002</v>
      </c>
      <c r="C1881" s="1" t="str">
        <f t="shared" si="595"/>
        <v>SkillDescDetail410200203</v>
      </c>
      <c r="D1881" s="3">
        <v>410200203</v>
      </c>
      <c r="E1881" s="3">
        <v>4102002</v>
      </c>
      <c r="F1881" s="3">
        <v>3</v>
      </c>
      <c r="G1881" s="3" t="s">
        <v>332</v>
      </c>
      <c r="H1881" s="3">
        <f ca="1">ROUND(_xlfn.XLOOKUP($F1881,$D$1:$D$5,$E$1:$E$5)*OFFSET(H1881,5-$F1881,0)/0.05,0)*0.05</f>
        <v>0.3</v>
      </c>
      <c r="I1881" s="3" t="s">
        <v>333</v>
      </c>
      <c r="J1881" s="3"/>
      <c r="K1881" s="3" t="s">
        <v>334</v>
      </c>
      <c r="L1881" s="3">
        <f ca="1">ROUND(_xlfn.XLOOKUP($F1881,$D$1:$D$5,$E$1:$E$5)*OFFSET(L1881,5-$F1881,0)/0.05,0)*0.05</f>
        <v>0.8</v>
      </c>
      <c r="M1881" s="3"/>
      <c r="N1881" s="3"/>
      <c r="O1881" s="3"/>
      <c r="P1881" s="3"/>
      <c r="Q1881" s="3" t="s">
        <v>335</v>
      </c>
      <c r="R1881" s="3"/>
      <c r="S1881" s="3" t="str">
        <f ca="1">IF(H1881="","",$B$2&amp;G1881&amp;$B$2&amp;$B$1&amp;H1881)</f>
        <v>"AtkPower":0.3</v>
      </c>
      <c r="T1881" s="3" t="str">
        <f>IF(J1881="","",$B$2&amp;I1881&amp;$B$2&amp;$B$1&amp;J1881)</f>
        <v/>
      </c>
      <c r="U1881" s="3" t="str">
        <f ca="1">IF(L1881="","",$B$2&amp;K1881&amp;$B$2&amp;$B$1&amp;L1881)</f>
        <v>"BuffPower":0.8</v>
      </c>
      <c r="V1881" s="3" t="str">
        <f>IF(N1881="","",$B$2&amp;M1881&amp;$B$2&amp;$B$1&amp;N1881)</f>
        <v/>
      </c>
      <c r="W1881" s="3" t="str">
        <f>IF(P1881="","",$B$2&amp;O1881&amp;$B$2&amp;$B$1&amp;P1881)</f>
        <v/>
      </c>
      <c r="X1881" s="3" t="str">
        <f>IF(R1881="","",$B$2&amp;Q1881&amp;$B$2&amp;$B$1&amp;R1881)</f>
        <v/>
      </c>
      <c r="Y1881" s="3" t="str">
        <f ca="1" t="shared" si="589"/>
        <v>{"AtkPower":0.3,"BuffPower":0.8}</v>
      </c>
      <c r="Z1881" s="11"/>
      <c r="AA1881" s="11" t="str">
        <f ca="1" t="shared" si="584"/>
        <v>3级：生命值回复提升至&lt;q=attr_hp&gt;&lt;c=A6EC41&gt;30%&lt;/c&gt;</v>
      </c>
      <c r="AB1881" s="11"/>
      <c r="AC1881" s="11"/>
      <c r="AD1881" s="11">
        <v>3</v>
      </c>
      <c r="AE1881" s="11"/>
      <c r="AF1881" s="11" t="s">
        <v>345</v>
      </c>
      <c r="AG1881" s="11"/>
      <c r="AH1881" s="11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 t="s">
        <v>845</v>
      </c>
      <c r="AS1881" s="11" t="str">
        <f t="shared" si="598"/>
        <v>&lt;q=attr_hp&gt;&lt;c=A6EC41&gt;</v>
      </c>
      <c r="AT1881" s="11" t="str">
        <f ca="1">ROUND($H1881*100,2)&amp;"%"</f>
        <v>30%</v>
      </c>
      <c r="AU1881" s="11" t="s">
        <v>298</v>
      </c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1"/>
      <c r="BH1881" s="11"/>
      <c r="BI1881" s="11"/>
      <c r="BJ1881" s="11"/>
      <c r="BK1881" s="11"/>
      <c r="BL1881" s="11"/>
      <c r="BM1881" s="11"/>
      <c r="BN1881" s="11"/>
      <c r="BO1881" s="11"/>
      <c r="BP1881" s="11">
        <f t="shared" si="593"/>
        <v>0</v>
      </c>
      <c r="BQ1881" s="11" t="str">
        <f ca="1" t="shared" si="582"/>
        <v>3级：生命值回复提升至&lt;q=attr_hp&gt;&lt;c=A6EC41&gt;30%&lt;/c&gt;</v>
      </c>
      <c r="BR1881" s="1">
        <f t="shared" si="590"/>
        <v>2</v>
      </c>
      <c r="BS1881" s="1">
        <f t="shared" si="591"/>
        <v>203</v>
      </c>
      <c r="BT1881" s="1">
        <f>COUNTIF($BS$10:BS1881,601)</f>
        <v>39</v>
      </c>
      <c r="BU1881" s="1">
        <f t="shared" si="592"/>
        <v>1</v>
      </c>
    </row>
    <row r="1882" spans="2:73">
      <c r="B1882" s="1" t="str">
        <f t="shared" si="594"/>
        <v>SkillDescBrief4102002</v>
      </c>
      <c r="C1882" s="1" t="str">
        <f t="shared" si="595"/>
        <v>SkillDescDetail410200204</v>
      </c>
      <c r="D1882" s="3">
        <v>410200204</v>
      </c>
      <c r="E1882" s="3">
        <v>4102002</v>
      </c>
      <c r="F1882" s="3">
        <v>4</v>
      </c>
      <c r="G1882" s="3" t="s">
        <v>332</v>
      </c>
      <c r="H1882" s="3">
        <f ca="1">ROUND(_xlfn.XLOOKUP($F1882,$D$1:$D$5,$E$1:$E$5)*OFFSET(H1882,5-$F1882,0)/0.05,0)*0.05</f>
        <v>0.35</v>
      </c>
      <c r="I1882" s="3" t="s">
        <v>333</v>
      </c>
      <c r="J1882" s="3"/>
      <c r="K1882" s="3" t="s">
        <v>334</v>
      </c>
      <c r="L1882" s="3">
        <f ca="1">ROUND(_xlfn.XLOOKUP($F1882,$D$1:$D$5,$E$1:$E$5)*OFFSET(L1882,5-$F1882,0)/0.05,0)*0.05</f>
        <v>0.9</v>
      </c>
      <c r="M1882" s="3"/>
      <c r="N1882" s="3"/>
      <c r="O1882" s="3"/>
      <c r="P1882" s="3"/>
      <c r="Q1882" s="3" t="s">
        <v>335</v>
      </c>
      <c r="R1882" s="3"/>
      <c r="S1882" s="3" t="str">
        <f ca="1">IF(H1882="","",$B$2&amp;G1882&amp;$B$2&amp;$B$1&amp;H1882)</f>
        <v>"AtkPower":0.35</v>
      </c>
      <c r="T1882" s="3" t="str">
        <f>IF(J1882="","",$B$2&amp;I1882&amp;$B$2&amp;$B$1&amp;J1882)</f>
        <v/>
      </c>
      <c r="U1882" s="3" t="str">
        <f ca="1">IF(L1882="","",$B$2&amp;K1882&amp;$B$2&amp;$B$1&amp;L1882)</f>
        <v>"BuffPower":0.9</v>
      </c>
      <c r="V1882" s="3" t="str">
        <f>IF(N1882="","",$B$2&amp;M1882&amp;$B$2&amp;$B$1&amp;N1882)</f>
        <v/>
      </c>
      <c r="W1882" s="3" t="str">
        <f>IF(P1882="","",$B$2&amp;O1882&amp;$B$2&amp;$B$1&amp;P1882)</f>
        <v/>
      </c>
      <c r="X1882" s="3" t="str">
        <f>IF(R1882="","",$B$2&amp;Q1882&amp;$B$2&amp;$B$1&amp;R1882)</f>
        <v/>
      </c>
      <c r="Y1882" s="3" t="str">
        <f ca="1" t="shared" si="589"/>
        <v>{"AtkPower":0.35,"BuffPower":0.9}</v>
      </c>
      <c r="Z1882" s="11"/>
      <c r="AA1882" s="11" t="str">
        <f ca="1" t="shared" si="584"/>
        <v>4级：生命值回复提升至&lt;q=attr_hp&gt;&lt;c=A6EC41&gt;35%&lt;/c&gt;</v>
      </c>
      <c r="AB1882" s="11"/>
      <c r="AC1882" s="11"/>
      <c r="AD1882" s="11">
        <v>4</v>
      </c>
      <c r="AE1882" s="11"/>
      <c r="AF1882" s="11" t="s">
        <v>345</v>
      </c>
      <c r="AG1882" s="11"/>
      <c r="AH1882" s="11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 t="s">
        <v>845</v>
      </c>
      <c r="AS1882" s="11" t="str">
        <f t="shared" si="598"/>
        <v>&lt;q=attr_hp&gt;&lt;c=A6EC41&gt;</v>
      </c>
      <c r="AT1882" s="11" t="str">
        <f ca="1">ROUND($H1882*100,2)&amp;"%"</f>
        <v>35%</v>
      </c>
      <c r="AU1882" s="11" t="s">
        <v>298</v>
      </c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1"/>
      <c r="BH1882" s="11"/>
      <c r="BI1882" s="11"/>
      <c r="BJ1882" s="11"/>
      <c r="BK1882" s="11"/>
      <c r="BL1882" s="11"/>
      <c r="BM1882" s="11"/>
      <c r="BN1882" s="11"/>
      <c r="BO1882" s="11"/>
      <c r="BP1882" s="11">
        <f t="shared" si="593"/>
        <v>0</v>
      </c>
      <c r="BQ1882" s="11" t="str">
        <f ca="1" t="shared" si="582"/>
        <v>4级：生命值回复提升至&lt;q=attr_hp&gt;&lt;c=A6EC41&gt;35%&lt;/c&gt;</v>
      </c>
      <c r="BR1882" s="1">
        <f t="shared" si="590"/>
        <v>2</v>
      </c>
      <c r="BS1882" s="1">
        <f t="shared" si="591"/>
        <v>204</v>
      </c>
      <c r="BT1882" s="1">
        <f>COUNTIF($BS$10:BS1882,601)</f>
        <v>39</v>
      </c>
      <c r="BU1882" s="1">
        <f t="shared" si="592"/>
        <v>1</v>
      </c>
    </row>
    <row r="1883" spans="2:73">
      <c r="B1883" s="1" t="str">
        <f t="shared" si="594"/>
        <v>SkillDescBrief4102002</v>
      </c>
      <c r="C1883" s="1" t="str">
        <f t="shared" si="595"/>
        <v>SkillDescDetail410200205</v>
      </c>
      <c r="D1883" s="3">
        <v>410200205</v>
      </c>
      <c r="E1883" s="3">
        <v>4102002</v>
      </c>
      <c r="F1883" s="3">
        <v>5</v>
      </c>
      <c r="G1883" s="3" t="s">
        <v>332</v>
      </c>
      <c r="H1883" s="3">
        <v>0.4</v>
      </c>
      <c r="I1883" s="3" t="s">
        <v>333</v>
      </c>
      <c r="J1883" s="3"/>
      <c r="K1883" s="3" t="s">
        <v>334</v>
      </c>
      <c r="L1883" s="3">
        <v>1</v>
      </c>
      <c r="M1883" s="3"/>
      <c r="N1883" s="3"/>
      <c r="O1883" s="3"/>
      <c r="P1883" s="3"/>
      <c r="Q1883" s="3" t="s">
        <v>335</v>
      </c>
      <c r="R1883" s="3"/>
      <c r="S1883" s="3" t="str">
        <f>IF(H1883="","",$B$2&amp;G1883&amp;$B$2&amp;$B$1&amp;H1883)</f>
        <v>"AtkPower":0.4</v>
      </c>
      <c r="T1883" s="3" t="str">
        <f>IF(J1883="","",$B$2&amp;I1883&amp;$B$2&amp;$B$1&amp;J1883)</f>
        <v/>
      </c>
      <c r="U1883" s="3" t="str">
        <f>IF(L1883="","",$B$2&amp;K1883&amp;$B$2&amp;$B$1&amp;L1883)</f>
        <v>"BuffPower":1</v>
      </c>
      <c r="V1883" s="3" t="str">
        <f>IF(N1883="","",$B$2&amp;M1883&amp;$B$2&amp;$B$1&amp;N1883)</f>
        <v/>
      </c>
      <c r="W1883" s="3" t="str">
        <f>IF(P1883="","",$B$2&amp;O1883&amp;$B$2&amp;$B$1&amp;P1883)</f>
        <v/>
      </c>
      <c r="X1883" s="3" t="str">
        <f>IF(R1883="","",$B$2&amp;Q1883&amp;$B$2&amp;$B$1&amp;R1883)</f>
        <v/>
      </c>
      <c r="Y1883" s="3" t="str">
        <f t="shared" si="589"/>
        <v>{"AtkPower":0.4,"BuffPower":1}</v>
      </c>
      <c r="Z1883" s="11"/>
      <c r="AA1883" s="11" t="str">
        <f t="shared" si="584"/>
        <v>5级：生命值回复提升至&lt;q=attr_hp&gt;&lt;c=A6EC41&gt;40%&lt;/c&gt;</v>
      </c>
      <c r="AB1883" s="11"/>
      <c r="AC1883" s="11"/>
      <c r="AD1883" s="11">
        <v>5</v>
      </c>
      <c r="AE1883" s="11"/>
      <c r="AF1883" s="11" t="s">
        <v>345</v>
      </c>
      <c r="AG1883" s="11"/>
      <c r="AH1883" s="11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 t="s">
        <v>845</v>
      </c>
      <c r="AS1883" s="11" t="str">
        <f t="shared" si="598"/>
        <v>&lt;q=attr_hp&gt;&lt;c=A6EC41&gt;</v>
      </c>
      <c r="AT1883" s="11" t="str">
        <f>ROUND($H1883*100,2)&amp;"%"</f>
        <v>40%</v>
      </c>
      <c r="AU1883" s="11" t="s">
        <v>298</v>
      </c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1"/>
      <c r="BH1883" s="11"/>
      <c r="BI1883" s="11"/>
      <c r="BJ1883" s="11"/>
      <c r="BK1883" s="11"/>
      <c r="BL1883" s="11"/>
      <c r="BM1883" s="11"/>
      <c r="BN1883" s="11"/>
      <c r="BO1883" s="11"/>
      <c r="BP1883" s="11">
        <f t="shared" si="593"/>
        <v>0</v>
      </c>
      <c r="BQ1883" s="11" t="str">
        <f t="shared" si="582"/>
        <v>5级：生命值回复提升至&lt;q=attr_hp&gt;&lt;c=A6EC41&gt;40%&lt;/c&gt;</v>
      </c>
      <c r="BR1883" s="1">
        <f t="shared" si="590"/>
        <v>2</v>
      </c>
      <c r="BS1883" s="1">
        <f t="shared" si="591"/>
        <v>205</v>
      </c>
      <c r="BT1883" s="1">
        <f>COUNTIF($BS$10:BS1883,601)</f>
        <v>39</v>
      </c>
      <c r="BU1883" s="1">
        <f t="shared" si="592"/>
        <v>1</v>
      </c>
    </row>
    <row r="1884" spans="2:73">
      <c r="B1884" s="1" t="str">
        <f t="shared" si="594"/>
        <v>SkillDescBrief// 经营被动</v>
      </c>
      <c r="C1884" s="1" t="str">
        <f t="shared" si="595"/>
        <v>SkillDescDetail// 经营被动</v>
      </c>
      <c r="D1884" s="7" t="s">
        <v>71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 t="str">
        <f t="shared" si="589"/>
        <v/>
      </c>
      <c r="Z1884" s="10" t="s">
        <v>336</v>
      </c>
      <c r="AA1884" s="10" t="str">
        <f t="shared" si="584"/>
        <v/>
      </c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  <c r="AT1884" s="10"/>
      <c r="AU1884" s="10"/>
      <c r="AV1884" s="10"/>
      <c r="AW1884" s="10"/>
      <c r="AX1884" s="10"/>
      <c r="AY1884" s="10"/>
      <c r="AZ1884" s="10"/>
      <c r="BA1884" s="10"/>
      <c r="BB1884" s="10"/>
      <c r="BC1884" s="10"/>
      <c r="BD1884" s="10"/>
      <c r="BE1884" s="10"/>
      <c r="BF1884" s="10"/>
      <c r="BG1884" s="10"/>
      <c r="BH1884" s="10"/>
      <c r="BI1884" s="10"/>
      <c r="BJ1884" s="10"/>
      <c r="BK1884" s="10"/>
      <c r="BL1884" s="10"/>
      <c r="BM1884" s="10"/>
      <c r="BN1884" s="10"/>
      <c r="BO1884" s="10"/>
      <c r="BP1884" s="10" t="str">
        <f t="shared" si="593"/>
        <v/>
      </c>
      <c r="BQ1884" s="10" t="str">
        <f t="shared" si="582"/>
        <v/>
      </c>
      <c r="BR1884" s="1">
        <f t="shared" si="590"/>
        <v>0</v>
      </c>
      <c r="BS1884" s="1">
        <f t="shared" si="591"/>
        <v>0</v>
      </c>
      <c r="BT1884" s="1">
        <f>COUNTIF($BS$10:BS1884,601)</f>
        <v>39</v>
      </c>
      <c r="BU1884" s="1">
        <f t="shared" si="592"/>
        <v>1</v>
      </c>
    </row>
    <row r="1885" spans="2:73">
      <c r="B1885" s="1" t="str">
        <f t="shared" si="594"/>
        <v>SkillDescBrief4102003</v>
      </c>
      <c r="C1885" s="1" t="str">
        <f t="shared" si="595"/>
        <v>SkillDescDetail410200301</v>
      </c>
      <c r="D1885" s="3">
        <v>410200301</v>
      </c>
      <c r="E1885" s="3">
        <v>4102003</v>
      </c>
      <c r="F1885" s="3">
        <v>1</v>
      </c>
      <c r="G1885" s="3" t="s">
        <v>332</v>
      </c>
      <c r="H1885" s="3"/>
      <c r="I1885" s="3" t="s">
        <v>333</v>
      </c>
      <c r="J1885" s="3"/>
      <c r="K1885" s="3" t="s">
        <v>334</v>
      </c>
      <c r="L1885" s="3"/>
      <c r="M1885" s="3"/>
      <c r="N1885" s="3"/>
      <c r="O1885" s="3"/>
      <c r="P1885" s="3"/>
      <c r="Q1885" s="3" t="s">
        <v>335</v>
      </c>
      <c r="R1885" s="3"/>
      <c r="S1885" s="3" t="str">
        <f>IF(H1885="","",$B$2&amp;G1885&amp;$B$2&amp;$B$1&amp;H1885)</f>
        <v/>
      </c>
      <c r="T1885" s="3" t="str">
        <f>IF(J1885="","",$B$2&amp;I1885&amp;$B$2&amp;$B$1&amp;J1885)</f>
        <v/>
      </c>
      <c r="U1885" s="3" t="str">
        <f>IF(L1885="","",$B$2&amp;K1885&amp;$B$2&amp;$B$1&amp;L1885)</f>
        <v/>
      </c>
      <c r="V1885" s="3" t="str">
        <f>IF(N1885="","",$B$2&amp;M1885&amp;$B$2&amp;$B$1&amp;N1885)</f>
        <v/>
      </c>
      <c r="W1885" s="3" t="str">
        <f>IF(P1885="","",$B$2&amp;O1885&amp;$B$2&amp;$B$1&amp;P1885)</f>
        <v/>
      </c>
      <c r="X1885" s="3" t="str">
        <f>IF(R1885="","",$B$2&amp;Q1885&amp;$B$2&amp;$B$1&amp;R1885)</f>
        <v/>
      </c>
      <c r="Y1885" s="3" t="str">
        <f t="shared" si="589"/>
        <v>{}</v>
      </c>
      <c r="Z1885" s="11" t="s">
        <v>358</v>
      </c>
      <c r="AA1885" s="11" t="str">
        <f t="shared" si="584"/>
        <v>放置在产业中时，产业收入提高&lt;c=A6EC41&gt;2&lt;/c&gt;倍，产业升级消耗减少&lt;c=A6EC41&gt;2&lt;/c&gt;倍</v>
      </c>
      <c r="AB1885" s="11"/>
      <c r="AC1885" s="11"/>
      <c r="AD1885" s="11"/>
      <c r="AE1885" s="11"/>
      <c r="AF1885" s="11"/>
      <c r="AG1885" s="11"/>
      <c r="AH1885" s="11"/>
      <c r="AI1885" s="11"/>
      <c r="AJ1885" s="11" t="s">
        <v>359</v>
      </c>
      <c r="AK1885" s="11" t="str">
        <f t="shared" ref="AK1885:AK1889" si="599">$B$6</f>
        <v>&lt;c=A6EC41&gt;</v>
      </c>
      <c r="AL1885" s="11">
        <v>2</v>
      </c>
      <c r="AM1885" s="11" t="s">
        <v>298</v>
      </c>
      <c r="AN1885" s="11" t="s">
        <v>360</v>
      </c>
      <c r="AO1885" s="11" t="s">
        <v>304</v>
      </c>
      <c r="AP1885" s="11">
        <v>2</v>
      </c>
      <c r="AQ1885" s="11" t="s">
        <v>298</v>
      </c>
      <c r="AR1885" s="11" t="s">
        <v>361</v>
      </c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1"/>
      <c r="BH1885" s="11"/>
      <c r="BI1885" s="11"/>
      <c r="BJ1885" s="11"/>
      <c r="BK1885" s="11"/>
      <c r="BL1885" s="11"/>
      <c r="BM1885" s="11"/>
      <c r="BN1885" s="11"/>
      <c r="BO1885" s="11"/>
      <c r="BP1885" s="11" t="str">
        <f t="shared" si="593"/>
        <v>使产业收入提高，升级消耗减少</v>
      </c>
      <c r="BQ1885" s="11" t="str">
        <f t="shared" si="582"/>
        <v>放置在产业中时，产业收入提高&lt;c=A6EC41&gt;2&lt;/c&gt;倍，产业升级消耗减少&lt;c=A6EC41&gt;2&lt;/c&gt;倍</v>
      </c>
      <c r="BR1885" s="1">
        <f t="shared" si="590"/>
        <v>3</v>
      </c>
      <c r="BS1885" s="1">
        <f t="shared" si="591"/>
        <v>301</v>
      </c>
      <c r="BT1885" s="1">
        <f>COUNTIF($BS$10:BS1885,601)</f>
        <v>39</v>
      </c>
      <c r="BU1885" s="1">
        <f t="shared" si="592"/>
        <v>1</v>
      </c>
    </row>
    <row r="1886" spans="2:73">
      <c r="B1886" s="1" t="str">
        <f t="shared" si="594"/>
        <v>SkillDescBrief4102003</v>
      </c>
      <c r="C1886" s="1" t="str">
        <f t="shared" si="595"/>
        <v>SkillDescDetail410200302</v>
      </c>
      <c r="D1886" s="3">
        <v>410200302</v>
      </c>
      <c r="E1886" s="3">
        <v>4102003</v>
      </c>
      <c r="F1886" s="3">
        <v>2</v>
      </c>
      <c r="G1886" s="3" t="s">
        <v>332</v>
      </c>
      <c r="H1886" s="3"/>
      <c r="I1886" s="3" t="s">
        <v>333</v>
      </c>
      <c r="J1886" s="3"/>
      <c r="K1886" s="3" t="s">
        <v>334</v>
      </c>
      <c r="L1886" s="3"/>
      <c r="M1886" s="3"/>
      <c r="N1886" s="3"/>
      <c r="O1886" s="3"/>
      <c r="P1886" s="3"/>
      <c r="Q1886" s="3" t="s">
        <v>335</v>
      </c>
      <c r="R1886" s="3"/>
      <c r="S1886" s="3" t="str">
        <f>IF(H1886="","",$B$2&amp;G1886&amp;$B$2&amp;$B$1&amp;H1886)</f>
        <v/>
      </c>
      <c r="T1886" s="3" t="str">
        <f>IF(J1886="","",$B$2&amp;I1886&amp;$B$2&amp;$B$1&amp;J1886)</f>
        <v/>
      </c>
      <c r="U1886" s="3" t="str">
        <f>IF(L1886="","",$B$2&amp;K1886&amp;$B$2&amp;$B$1&amp;L1886)</f>
        <v/>
      </c>
      <c r="V1886" s="3" t="str">
        <f>IF(N1886="","",$B$2&amp;M1886&amp;$B$2&amp;$B$1&amp;N1886)</f>
        <v/>
      </c>
      <c r="W1886" s="3" t="str">
        <f>IF(P1886="","",$B$2&amp;O1886&amp;$B$2&amp;$B$1&amp;P1886)</f>
        <v/>
      </c>
      <c r="X1886" s="3" t="str">
        <f>IF(R1886="","",$B$2&amp;Q1886&amp;$B$2&amp;$B$1&amp;R1886)</f>
        <v/>
      </c>
      <c r="Y1886" s="3" t="str">
        <f t="shared" si="589"/>
        <v>{}</v>
      </c>
      <c r="Z1886" s="11" t="s">
        <v>358</v>
      </c>
      <c r="AA1886" s="11" t="str">
        <f t="shared" si="584"/>
        <v>2级：放置在产业中时，产业收入提高&lt;c=A6EC41&gt;8&lt;/c&gt;倍，产业升级消耗减少&lt;c=A6EC41&gt;8&lt;/c&gt;倍</v>
      </c>
      <c r="AB1886" s="11"/>
      <c r="AC1886" s="11"/>
      <c r="AD1886" s="11">
        <v>2</v>
      </c>
      <c r="AE1886" s="11"/>
      <c r="AF1886" s="11" t="s">
        <v>345</v>
      </c>
      <c r="AG1886" s="11"/>
      <c r="AH1886" s="11"/>
      <c r="AI1886" s="11"/>
      <c r="AJ1886" s="11" t="s">
        <v>359</v>
      </c>
      <c r="AK1886" s="11" t="str">
        <f t="shared" si="599"/>
        <v>&lt;c=A6EC41&gt;</v>
      </c>
      <c r="AL1886" s="11">
        <f>AL1885*4</f>
        <v>8</v>
      </c>
      <c r="AM1886" s="11" t="s">
        <v>298</v>
      </c>
      <c r="AN1886" s="11" t="s">
        <v>360</v>
      </c>
      <c r="AO1886" s="11" t="s">
        <v>304</v>
      </c>
      <c r="AP1886" s="11">
        <f>AP1885*4</f>
        <v>8</v>
      </c>
      <c r="AQ1886" s="11" t="s">
        <v>298</v>
      </c>
      <c r="AR1886" s="11" t="s">
        <v>361</v>
      </c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1"/>
      <c r="BH1886" s="11"/>
      <c r="BI1886" s="11"/>
      <c r="BJ1886" s="11"/>
      <c r="BK1886" s="11"/>
      <c r="BL1886" s="11"/>
      <c r="BM1886" s="11"/>
      <c r="BN1886" s="11"/>
      <c r="BO1886" s="11"/>
      <c r="BP1886" s="11" t="str">
        <f t="shared" si="593"/>
        <v>使产业收入提高，升级消耗减少</v>
      </c>
      <c r="BQ1886" s="11" t="str">
        <f t="shared" si="582"/>
        <v>2级：放置在产业中时，产业收入提高&lt;c=A6EC41&gt;8&lt;/c&gt;倍，产业升级消耗减少&lt;c=A6EC41&gt;8&lt;/c&gt;倍</v>
      </c>
      <c r="BR1886" s="1">
        <f t="shared" si="590"/>
        <v>3</v>
      </c>
      <c r="BS1886" s="1">
        <f t="shared" si="591"/>
        <v>302</v>
      </c>
      <c r="BT1886" s="1">
        <f>COUNTIF($BS$10:BS1886,601)</f>
        <v>39</v>
      </c>
      <c r="BU1886" s="1">
        <f t="shared" si="592"/>
        <v>1</v>
      </c>
    </row>
    <row r="1887" spans="2:73">
      <c r="B1887" s="1" t="str">
        <f t="shared" si="594"/>
        <v>SkillDescBrief4102003</v>
      </c>
      <c r="C1887" s="1" t="str">
        <f t="shared" si="595"/>
        <v>SkillDescDetail410200303</v>
      </c>
      <c r="D1887" s="3">
        <v>410200303</v>
      </c>
      <c r="E1887" s="3">
        <v>4102003</v>
      </c>
      <c r="F1887" s="3">
        <v>3</v>
      </c>
      <c r="G1887" s="3" t="s">
        <v>332</v>
      </c>
      <c r="H1887" s="3"/>
      <c r="I1887" s="3" t="s">
        <v>333</v>
      </c>
      <c r="J1887" s="3"/>
      <c r="K1887" s="3" t="s">
        <v>334</v>
      </c>
      <c r="L1887" s="3"/>
      <c r="M1887" s="3"/>
      <c r="N1887" s="3"/>
      <c r="O1887" s="3"/>
      <c r="P1887" s="3"/>
      <c r="Q1887" s="3" t="s">
        <v>335</v>
      </c>
      <c r="R1887" s="3"/>
      <c r="S1887" s="3" t="str">
        <f>IF(H1887="","",$B$2&amp;G1887&amp;$B$2&amp;$B$1&amp;H1887)</f>
        <v/>
      </c>
      <c r="T1887" s="3" t="str">
        <f>IF(J1887="","",$B$2&amp;I1887&amp;$B$2&amp;$B$1&amp;J1887)</f>
        <v/>
      </c>
      <c r="U1887" s="3" t="str">
        <f>IF(L1887="","",$B$2&amp;K1887&amp;$B$2&amp;$B$1&amp;L1887)</f>
        <v/>
      </c>
      <c r="V1887" s="3" t="str">
        <f>IF(N1887="","",$B$2&amp;M1887&amp;$B$2&amp;$B$1&amp;N1887)</f>
        <v/>
      </c>
      <c r="W1887" s="3" t="str">
        <f>IF(P1887="","",$B$2&amp;O1887&amp;$B$2&amp;$B$1&amp;P1887)</f>
        <v/>
      </c>
      <c r="X1887" s="3" t="str">
        <f>IF(R1887="","",$B$2&amp;Q1887&amp;$B$2&amp;$B$1&amp;R1887)</f>
        <v/>
      </c>
      <c r="Y1887" s="3" t="str">
        <f t="shared" si="589"/>
        <v>{}</v>
      </c>
      <c r="Z1887" s="11" t="s">
        <v>358</v>
      </c>
      <c r="AA1887" s="11" t="str">
        <f t="shared" si="584"/>
        <v>3级：放置在产业中时，产业收入提高&lt;c=A6EC41&gt;32&lt;/c&gt;倍，产业升级消耗减少&lt;c=A6EC41&gt;32&lt;/c&gt;倍</v>
      </c>
      <c r="AB1887" s="11"/>
      <c r="AC1887" s="11"/>
      <c r="AD1887" s="11">
        <v>3</v>
      </c>
      <c r="AE1887" s="11"/>
      <c r="AF1887" s="11" t="s">
        <v>345</v>
      </c>
      <c r="AG1887" s="11"/>
      <c r="AH1887" s="11"/>
      <c r="AI1887" s="11"/>
      <c r="AJ1887" s="11" t="s">
        <v>359</v>
      </c>
      <c r="AK1887" s="11" t="str">
        <f t="shared" si="599"/>
        <v>&lt;c=A6EC41&gt;</v>
      </c>
      <c r="AL1887" s="11">
        <f>AL1886*4</f>
        <v>32</v>
      </c>
      <c r="AM1887" s="11" t="s">
        <v>298</v>
      </c>
      <c r="AN1887" s="11" t="s">
        <v>360</v>
      </c>
      <c r="AO1887" s="11" t="s">
        <v>304</v>
      </c>
      <c r="AP1887" s="11">
        <f>AP1886*4</f>
        <v>32</v>
      </c>
      <c r="AQ1887" s="11" t="s">
        <v>298</v>
      </c>
      <c r="AR1887" s="11" t="s">
        <v>361</v>
      </c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1"/>
      <c r="BH1887" s="11"/>
      <c r="BI1887" s="11"/>
      <c r="BJ1887" s="11"/>
      <c r="BK1887" s="11"/>
      <c r="BL1887" s="11"/>
      <c r="BM1887" s="11"/>
      <c r="BN1887" s="11"/>
      <c r="BO1887" s="11"/>
      <c r="BP1887" s="11" t="str">
        <f t="shared" si="593"/>
        <v>使产业收入提高，升级消耗减少</v>
      </c>
      <c r="BQ1887" s="11" t="str">
        <f t="shared" si="582"/>
        <v>3级：放置在产业中时，产业收入提高&lt;c=A6EC41&gt;32&lt;/c&gt;倍，产业升级消耗减少&lt;c=A6EC41&gt;32&lt;/c&gt;倍</v>
      </c>
      <c r="BR1887" s="1">
        <f t="shared" si="590"/>
        <v>3</v>
      </c>
      <c r="BS1887" s="1">
        <f t="shared" si="591"/>
        <v>303</v>
      </c>
      <c r="BT1887" s="1">
        <f>COUNTIF($BS$10:BS1887,601)</f>
        <v>39</v>
      </c>
      <c r="BU1887" s="1">
        <f t="shared" si="592"/>
        <v>1</v>
      </c>
    </row>
    <row r="1888" spans="2:73">
      <c r="B1888" s="1" t="str">
        <f t="shared" si="594"/>
        <v>SkillDescBrief4102003</v>
      </c>
      <c r="C1888" s="1" t="str">
        <f t="shared" si="595"/>
        <v>SkillDescDetail410200304</v>
      </c>
      <c r="D1888" s="3">
        <v>410200304</v>
      </c>
      <c r="E1888" s="3">
        <v>4102003</v>
      </c>
      <c r="F1888" s="3">
        <v>4</v>
      </c>
      <c r="G1888" s="3" t="s">
        <v>332</v>
      </c>
      <c r="H1888" s="3"/>
      <c r="I1888" s="3" t="s">
        <v>333</v>
      </c>
      <c r="J1888" s="3"/>
      <c r="K1888" s="3" t="s">
        <v>334</v>
      </c>
      <c r="L1888" s="3"/>
      <c r="M1888" s="3"/>
      <c r="N1888" s="3"/>
      <c r="O1888" s="3"/>
      <c r="P1888" s="3"/>
      <c r="Q1888" s="3" t="s">
        <v>335</v>
      </c>
      <c r="R1888" s="3"/>
      <c r="S1888" s="3" t="str">
        <f>IF(H1888="","",$B$2&amp;G1888&amp;$B$2&amp;$B$1&amp;H1888)</f>
        <v/>
      </c>
      <c r="T1888" s="3" t="str">
        <f>IF(J1888="","",$B$2&amp;I1888&amp;$B$2&amp;$B$1&amp;J1888)</f>
        <v/>
      </c>
      <c r="U1888" s="3" t="str">
        <f>IF(L1888="","",$B$2&amp;K1888&amp;$B$2&amp;$B$1&amp;L1888)</f>
        <v/>
      </c>
      <c r="V1888" s="3" t="str">
        <f>IF(N1888="","",$B$2&amp;M1888&amp;$B$2&amp;$B$1&amp;N1888)</f>
        <v/>
      </c>
      <c r="W1888" s="3" t="str">
        <f>IF(P1888="","",$B$2&amp;O1888&amp;$B$2&amp;$B$1&amp;P1888)</f>
        <v/>
      </c>
      <c r="X1888" s="3" t="str">
        <f>IF(R1888="","",$B$2&amp;Q1888&amp;$B$2&amp;$B$1&amp;R1888)</f>
        <v/>
      </c>
      <c r="Y1888" s="3" t="str">
        <f t="shared" si="589"/>
        <v>{}</v>
      </c>
      <c r="Z1888" s="11" t="s">
        <v>358</v>
      </c>
      <c r="AA1888" s="11" t="str">
        <f t="shared" si="584"/>
        <v>4级：放置在产业中时，产业收入提高&lt;c=A6EC41&gt;64&lt;/c&gt;倍，产业升级消耗减少&lt;c=A6EC41&gt;64&lt;/c&gt;倍</v>
      </c>
      <c r="AB1888" s="11"/>
      <c r="AC1888" s="11"/>
      <c r="AD1888" s="11">
        <v>4</v>
      </c>
      <c r="AE1888" s="11"/>
      <c r="AF1888" s="11" t="s">
        <v>345</v>
      </c>
      <c r="AG1888" s="11"/>
      <c r="AH1888" s="11"/>
      <c r="AI1888" s="11"/>
      <c r="AJ1888" s="11" t="s">
        <v>359</v>
      </c>
      <c r="AK1888" s="11" t="str">
        <f t="shared" si="599"/>
        <v>&lt;c=A6EC41&gt;</v>
      </c>
      <c r="AL1888" s="11">
        <v>64</v>
      </c>
      <c r="AM1888" s="11" t="s">
        <v>298</v>
      </c>
      <c r="AN1888" s="11" t="s">
        <v>360</v>
      </c>
      <c r="AO1888" s="11" t="s">
        <v>304</v>
      </c>
      <c r="AP1888" s="11">
        <v>64</v>
      </c>
      <c r="AQ1888" s="11" t="s">
        <v>298</v>
      </c>
      <c r="AR1888" s="11" t="s">
        <v>361</v>
      </c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1"/>
      <c r="BH1888" s="11"/>
      <c r="BI1888" s="11"/>
      <c r="BJ1888" s="11"/>
      <c r="BK1888" s="11"/>
      <c r="BL1888" s="11"/>
      <c r="BM1888" s="11"/>
      <c r="BN1888" s="11"/>
      <c r="BO1888" s="11"/>
      <c r="BP1888" s="11" t="str">
        <f t="shared" si="593"/>
        <v>使产业收入提高，升级消耗减少</v>
      </c>
      <c r="BQ1888" s="11" t="str">
        <f t="shared" si="582"/>
        <v>4级：放置在产业中时，产业收入提高&lt;c=A6EC41&gt;64&lt;/c&gt;倍，产业升级消耗减少&lt;c=A6EC41&gt;64&lt;/c&gt;倍</v>
      </c>
      <c r="BR1888" s="1">
        <f t="shared" si="590"/>
        <v>3</v>
      </c>
      <c r="BS1888" s="1">
        <f t="shared" si="591"/>
        <v>304</v>
      </c>
      <c r="BT1888" s="1">
        <f>COUNTIF($BS$10:BS1888,601)</f>
        <v>39</v>
      </c>
      <c r="BU1888" s="1">
        <f t="shared" si="592"/>
        <v>1</v>
      </c>
    </row>
    <row r="1889" spans="2:73">
      <c r="B1889" s="1" t="str">
        <f t="shared" si="594"/>
        <v>SkillDescBrief4102003</v>
      </c>
      <c r="C1889" s="1" t="str">
        <f t="shared" si="595"/>
        <v>SkillDescDetail410200305</v>
      </c>
      <c r="D1889" s="3">
        <v>410200305</v>
      </c>
      <c r="E1889" s="3">
        <v>4102003</v>
      </c>
      <c r="F1889" s="3">
        <v>5</v>
      </c>
      <c r="G1889" s="3" t="s">
        <v>332</v>
      </c>
      <c r="H1889" s="3"/>
      <c r="I1889" s="3" t="s">
        <v>333</v>
      </c>
      <c r="J1889" s="3"/>
      <c r="K1889" s="3" t="s">
        <v>334</v>
      </c>
      <c r="L1889" s="3"/>
      <c r="M1889" s="3"/>
      <c r="N1889" s="3"/>
      <c r="O1889" s="3"/>
      <c r="P1889" s="3"/>
      <c r="Q1889" s="3" t="s">
        <v>335</v>
      </c>
      <c r="R1889" s="3"/>
      <c r="S1889" s="3" t="str">
        <f>IF(H1889="","",$B$2&amp;G1889&amp;$B$2&amp;$B$1&amp;H1889)</f>
        <v/>
      </c>
      <c r="T1889" s="3" t="str">
        <f>IF(J1889="","",$B$2&amp;I1889&amp;$B$2&amp;$B$1&amp;J1889)</f>
        <v/>
      </c>
      <c r="U1889" s="3" t="str">
        <f>IF(L1889="","",$B$2&amp;K1889&amp;$B$2&amp;$B$1&amp;L1889)</f>
        <v/>
      </c>
      <c r="V1889" s="3" t="str">
        <f>IF(N1889="","",$B$2&amp;M1889&amp;$B$2&amp;$B$1&amp;N1889)</f>
        <v/>
      </c>
      <c r="W1889" s="3" t="str">
        <f>IF(P1889="","",$B$2&amp;O1889&amp;$B$2&amp;$B$1&amp;P1889)</f>
        <v/>
      </c>
      <c r="X1889" s="3" t="str">
        <f>IF(R1889="","",$B$2&amp;Q1889&amp;$B$2&amp;$B$1&amp;R1889)</f>
        <v/>
      </c>
      <c r="Y1889" s="3" t="str">
        <f t="shared" si="589"/>
        <v>{}</v>
      </c>
      <c r="Z1889" s="11" t="s">
        <v>358</v>
      </c>
      <c r="AA1889" s="11" t="str">
        <f t="shared" si="584"/>
        <v>5级：放置在产业中时，产业收入提高&lt;c=A6EC41&gt;128&lt;/c&gt;倍，产业升级消耗减少&lt;c=A6EC41&gt;128&lt;/c&gt;倍</v>
      </c>
      <c r="AB1889" s="11"/>
      <c r="AC1889" s="11"/>
      <c r="AD1889" s="11">
        <v>5</v>
      </c>
      <c r="AE1889" s="11"/>
      <c r="AF1889" s="11" t="s">
        <v>345</v>
      </c>
      <c r="AG1889" s="11"/>
      <c r="AH1889" s="11"/>
      <c r="AI1889" s="11"/>
      <c r="AJ1889" s="11" t="s">
        <v>359</v>
      </c>
      <c r="AK1889" s="11" t="str">
        <f t="shared" si="599"/>
        <v>&lt;c=A6EC41&gt;</v>
      </c>
      <c r="AL1889" s="11">
        <v>128</v>
      </c>
      <c r="AM1889" s="11" t="s">
        <v>298</v>
      </c>
      <c r="AN1889" s="11" t="s">
        <v>360</v>
      </c>
      <c r="AO1889" s="11" t="s">
        <v>304</v>
      </c>
      <c r="AP1889" s="11">
        <v>128</v>
      </c>
      <c r="AQ1889" s="11" t="s">
        <v>298</v>
      </c>
      <c r="AR1889" s="11" t="s">
        <v>361</v>
      </c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1"/>
      <c r="BH1889" s="11"/>
      <c r="BI1889" s="11"/>
      <c r="BJ1889" s="11"/>
      <c r="BK1889" s="11"/>
      <c r="BL1889" s="11"/>
      <c r="BM1889" s="11"/>
      <c r="BN1889" s="11"/>
      <c r="BO1889" s="11"/>
      <c r="BP1889" s="11" t="str">
        <f t="shared" si="593"/>
        <v>使产业收入提高，升级消耗减少</v>
      </c>
      <c r="BQ1889" s="11" t="str">
        <f t="shared" si="582"/>
        <v>5级：放置在产业中时，产业收入提高&lt;c=A6EC41&gt;128&lt;/c&gt;倍，产业升级消耗减少&lt;c=A6EC41&gt;128&lt;/c&gt;倍</v>
      </c>
      <c r="BR1889" s="1">
        <f t="shared" si="590"/>
        <v>3</v>
      </c>
      <c r="BS1889" s="1">
        <f t="shared" si="591"/>
        <v>305</v>
      </c>
      <c r="BT1889" s="1">
        <f>COUNTIF($BS$10:BS1889,601)</f>
        <v>39</v>
      </c>
      <c r="BU1889" s="1">
        <f t="shared" si="592"/>
        <v>1</v>
      </c>
    </row>
    <row r="1890" spans="2:73">
      <c r="B1890" s="1" t="str">
        <f t="shared" si="594"/>
        <v>SkillDescBrief// 战斗被动</v>
      </c>
      <c r="C1890" s="1" t="str">
        <f t="shared" si="595"/>
        <v>SkillDescDetail// 战斗被动1</v>
      </c>
      <c r="D1890" s="7" t="s">
        <v>337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 t="str">
        <f t="shared" si="589"/>
        <v/>
      </c>
      <c r="Z1890" s="10" t="s">
        <v>336</v>
      </c>
      <c r="AA1890" s="10" t="str">
        <f t="shared" si="584"/>
        <v/>
      </c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  <c r="AT1890" s="10"/>
      <c r="AU1890" s="10"/>
      <c r="AV1890" s="10"/>
      <c r="AW1890" s="10"/>
      <c r="AX1890" s="10"/>
      <c r="AY1890" s="10"/>
      <c r="AZ1890" s="10"/>
      <c r="BA1890" s="10"/>
      <c r="BB1890" s="10"/>
      <c r="BC1890" s="10"/>
      <c r="BD1890" s="10"/>
      <c r="BE1890" s="10"/>
      <c r="BF1890" s="10"/>
      <c r="BG1890" s="10"/>
      <c r="BH1890" s="10"/>
      <c r="BI1890" s="10"/>
      <c r="BJ1890" s="10"/>
      <c r="BK1890" s="10"/>
      <c r="BL1890" s="10"/>
      <c r="BM1890" s="10"/>
      <c r="BN1890" s="10"/>
      <c r="BO1890" s="10"/>
      <c r="BP1890" s="10" t="str">
        <f t="shared" si="593"/>
        <v/>
      </c>
      <c r="BQ1890" s="10" t="str">
        <f t="shared" si="582"/>
        <v/>
      </c>
      <c r="BR1890" s="1">
        <f t="shared" si="590"/>
        <v>0</v>
      </c>
      <c r="BS1890" s="1">
        <f t="shared" si="591"/>
        <v>0</v>
      </c>
      <c r="BT1890" s="1">
        <f>COUNTIF($BS$10:BS1890,601)</f>
        <v>39</v>
      </c>
      <c r="BU1890" s="1">
        <f t="shared" si="592"/>
        <v>1</v>
      </c>
    </row>
    <row r="1891" spans="2:73">
      <c r="B1891" s="1" t="str">
        <f t="shared" si="594"/>
        <v>SkillDescBrief4102004</v>
      </c>
      <c r="C1891" s="1" t="str">
        <f t="shared" si="595"/>
        <v>SkillDescDetail410200401</v>
      </c>
      <c r="D1891" s="3">
        <v>410200401</v>
      </c>
      <c r="E1891" s="3">
        <v>4102004</v>
      </c>
      <c r="F1891" s="3">
        <v>1</v>
      </c>
      <c r="G1891" s="3" t="s">
        <v>332</v>
      </c>
      <c r="H1891" s="3">
        <f ca="1">ROUND(_xlfn.XLOOKUP($F1891,$D$1:$D$5,$E$1:$E$5)*OFFSET(H1891,5-$F1891,0)/0.05,0)*0.05</f>
        <v>1.1</v>
      </c>
      <c r="I1891" s="3" t="s">
        <v>333</v>
      </c>
      <c r="J1891" s="3"/>
      <c r="K1891" s="3" t="s">
        <v>334</v>
      </c>
      <c r="L1891" s="3"/>
      <c r="M1891" s="3"/>
      <c r="N1891" s="3"/>
      <c r="O1891" s="3"/>
      <c r="P1891" s="3"/>
      <c r="Q1891" s="3" t="s">
        <v>335</v>
      </c>
      <c r="R1891" s="3"/>
      <c r="S1891" s="3" t="str">
        <f ca="1">IF(H1891="","",$B$2&amp;G1891&amp;$B$2&amp;$B$1&amp;H1891)</f>
        <v>"AtkPower":1.1</v>
      </c>
      <c r="T1891" s="3" t="str">
        <f>IF(J1891="","",$B$2&amp;I1891&amp;$B$2&amp;$B$1&amp;J1891)</f>
        <v/>
      </c>
      <c r="U1891" s="3" t="str">
        <f>IF(L1891="","",$B$2&amp;K1891&amp;$B$2&amp;$B$1&amp;L1891)</f>
        <v/>
      </c>
      <c r="V1891" s="3" t="str">
        <f>IF(N1891="","",$B$2&amp;M1891&amp;$B$2&amp;$B$1&amp;N1891)</f>
        <v/>
      </c>
      <c r="W1891" s="3" t="str">
        <f>IF(P1891="","",$B$2&amp;O1891&amp;$B$2&amp;$B$1&amp;P1891)</f>
        <v/>
      </c>
      <c r="X1891" s="3" t="str">
        <f>IF(R1891="","",$B$2&amp;Q1891&amp;$B$2&amp;$B$1&amp;R1891)</f>
        <v/>
      </c>
      <c r="Y1891" s="3" t="str">
        <f ca="1" t="shared" si="589"/>
        <v>{"AtkPower":1.1}</v>
      </c>
      <c r="Z1891" s="11" t="s">
        <v>846</v>
      </c>
      <c r="AA1891" s="11" t="str">
        <f ca="1" t="shared" si="584"/>
        <v>额外治疗&lt;c=A6EC41&gt;1&lt;/c&gt;名队友，恢复其&lt;q=attr_atk&gt;&lt;c=A6EC41&gt;110%&lt;/c&gt;生命值</v>
      </c>
      <c r="AB1891" s="11"/>
      <c r="AC1891" s="11"/>
      <c r="AD1891" s="11"/>
      <c r="AE1891" s="11"/>
      <c r="AF1891" s="11"/>
      <c r="AG1891" s="11"/>
      <c r="AH1891" s="11"/>
      <c r="AI1891" s="11"/>
      <c r="AJ1891" s="11" t="s">
        <v>847</v>
      </c>
      <c r="AK1891" s="11" t="str">
        <f>$B$6</f>
        <v>&lt;c=A6EC41&gt;</v>
      </c>
      <c r="AL1891" s="12">
        <v>1</v>
      </c>
      <c r="AM1891" s="11" t="s">
        <v>298</v>
      </c>
      <c r="AN1891" s="11" t="s">
        <v>848</v>
      </c>
      <c r="AO1891" s="11" t="str">
        <f>$B$8&amp;$B$6</f>
        <v>&lt;q=attr_atk&gt;&lt;c=A6EC41&gt;</v>
      </c>
      <c r="AP1891" s="11" t="str">
        <f ca="1">ROUND($H1891*100,2)&amp;"%"</f>
        <v>110%</v>
      </c>
      <c r="AQ1891" s="11" t="s">
        <v>298</v>
      </c>
      <c r="AR1891" s="11" t="s">
        <v>584</v>
      </c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1"/>
      <c r="BH1891" s="11"/>
      <c r="BI1891" s="11"/>
      <c r="BJ1891" s="11"/>
      <c r="BK1891" s="11"/>
      <c r="BL1891" s="11"/>
      <c r="BM1891" s="11"/>
      <c r="BN1891" s="11"/>
      <c r="BO1891" s="11"/>
      <c r="BP1891" s="11" t="str">
        <f t="shared" si="593"/>
        <v>额外治疗友方</v>
      </c>
      <c r="BQ1891" s="11" t="str">
        <f ca="1" t="shared" si="582"/>
        <v>额外治疗&lt;c=A6EC41&gt;1&lt;/c&gt;名队友，恢复其&lt;q=attr_atk&gt;&lt;c=A6EC41&gt;110%&lt;/c&gt;生命值</v>
      </c>
      <c r="BR1891" s="1">
        <f t="shared" si="590"/>
        <v>4</v>
      </c>
      <c r="BS1891" s="1">
        <f t="shared" si="591"/>
        <v>401</v>
      </c>
      <c r="BT1891" s="1">
        <f>COUNTIF($BS$10:BS1891,601)</f>
        <v>39</v>
      </c>
      <c r="BU1891" s="1">
        <f t="shared" si="592"/>
        <v>1</v>
      </c>
    </row>
    <row r="1892" spans="2:73">
      <c r="B1892" s="1" t="str">
        <f t="shared" si="594"/>
        <v>SkillDescBrief4102004</v>
      </c>
      <c r="C1892" s="1" t="str">
        <f t="shared" si="595"/>
        <v>SkillDescDetail410200402</v>
      </c>
      <c r="D1892" s="3">
        <v>410200402</v>
      </c>
      <c r="E1892" s="3">
        <v>4102004</v>
      </c>
      <c r="F1892" s="3">
        <v>2</v>
      </c>
      <c r="G1892" s="3" t="s">
        <v>332</v>
      </c>
      <c r="H1892" s="3">
        <f ca="1">ROUND(_xlfn.XLOOKUP($F1892,$D$1:$D$5,$E$1:$E$5)*OFFSET(H1892,5-$F1892,0)/0.05,0)*0.05</f>
        <v>1.2</v>
      </c>
      <c r="I1892" s="3" t="s">
        <v>333</v>
      </c>
      <c r="J1892" s="3"/>
      <c r="K1892" s="3" t="s">
        <v>334</v>
      </c>
      <c r="L1892" s="3"/>
      <c r="M1892" s="3"/>
      <c r="N1892" s="3"/>
      <c r="O1892" s="3"/>
      <c r="P1892" s="3"/>
      <c r="Q1892" s="3" t="s">
        <v>335</v>
      </c>
      <c r="R1892" s="3"/>
      <c r="S1892" s="3" t="str">
        <f ca="1">IF(H1892="","",$B$2&amp;G1892&amp;$B$2&amp;$B$1&amp;H1892)</f>
        <v>"AtkPower":1.2</v>
      </c>
      <c r="T1892" s="3" t="str">
        <f>IF(J1892="","",$B$2&amp;I1892&amp;$B$2&amp;$B$1&amp;J1892)</f>
        <v/>
      </c>
      <c r="U1892" s="3" t="str">
        <f>IF(L1892="","",$B$2&amp;K1892&amp;$B$2&amp;$B$1&amp;L1892)</f>
        <v/>
      </c>
      <c r="V1892" s="3" t="str">
        <f>IF(N1892="","",$B$2&amp;M1892&amp;$B$2&amp;$B$1&amp;N1892)</f>
        <v/>
      </c>
      <c r="W1892" s="3" t="str">
        <f>IF(P1892="","",$B$2&amp;O1892&amp;$B$2&amp;$B$1&amp;P1892)</f>
        <v/>
      </c>
      <c r="X1892" s="3" t="str">
        <f>IF(R1892="","",$B$2&amp;Q1892&amp;$B$2&amp;$B$1&amp;R1892)</f>
        <v/>
      </c>
      <c r="Y1892" s="3" t="str">
        <f ca="1" t="shared" si="589"/>
        <v>{"AtkPower":1.2}</v>
      </c>
      <c r="Z1892" s="11" t="s">
        <v>846</v>
      </c>
      <c r="AA1892" s="11" t="str">
        <f ca="1" t="shared" si="584"/>
        <v>2级：回复生命值提升&lt;q=attr_atk&gt;&lt;c=A6EC41&gt;120%&lt;/c&gt;</v>
      </c>
      <c r="AB1892" s="11"/>
      <c r="AC1892" s="11"/>
      <c r="AD1892" s="11">
        <v>2</v>
      </c>
      <c r="AE1892" s="11"/>
      <c r="AF1892" s="11" t="s">
        <v>345</v>
      </c>
      <c r="AG1892" s="11"/>
      <c r="AH1892" s="11"/>
      <c r="AI1892" s="11"/>
      <c r="AJ1892" s="11" t="s">
        <v>610</v>
      </c>
      <c r="AK1892" s="11" t="str">
        <f t="shared" ref="AK1892:AK1895" si="600">$B$8&amp;$B$6</f>
        <v>&lt;q=attr_atk&gt;&lt;c=A6EC41&gt;</v>
      </c>
      <c r="AL1892" s="11" t="str">
        <f ca="1" t="shared" ref="AL1892:AL1895" si="601">ROUND($H1892*100,2)&amp;"%"</f>
        <v>120%</v>
      </c>
      <c r="AM1892" s="11" t="s">
        <v>298</v>
      </c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1"/>
      <c r="BH1892" s="11"/>
      <c r="BI1892" s="11"/>
      <c r="BJ1892" s="11"/>
      <c r="BK1892" s="11"/>
      <c r="BL1892" s="11"/>
      <c r="BM1892" s="11"/>
      <c r="BN1892" s="11"/>
      <c r="BO1892" s="11"/>
      <c r="BP1892" s="11" t="str">
        <f t="shared" si="593"/>
        <v>额外治疗友方</v>
      </c>
      <c r="BQ1892" s="11" t="str">
        <f ca="1" t="shared" si="582"/>
        <v>2级：回复生命值提升&lt;q=attr_atk&gt;&lt;c=A6EC41&gt;120%&lt;/c&gt;</v>
      </c>
      <c r="BR1892" s="1">
        <f t="shared" si="590"/>
        <v>4</v>
      </c>
      <c r="BS1892" s="1">
        <f t="shared" si="591"/>
        <v>402</v>
      </c>
      <c r="BT1892" s="1">
        <f>COUNTIF($BS$10:BS1892,601)</f>
        <v>39</v>
      </c>
      <c r="BU1892" s="1">
        <f t="shared" si="592"/>
        <v>1</v>
      </c>
    </row>
    <row r="1893" spans="2:73">
      <c r="B1893" s="1" t="str">
        <f t="shared" si="594"/>
        <v>SkillDescBrief4102004</v>
      </c>
      <c r="C1893" s="1" t="str">
        <f t="shared" si="595"/>
        <v>SkillDescDetail410200403</v>
      </c>
      <c r="D1893" s="3">
        <v>410200403</v>
      </c>
      <c r="E1893" s="3">
        <v>4102004</v>
      </c>
      <c r="F1893" s="3">
        <v>3</v>
      </c>
      <c r="G1893" s="3" t="s">
        <v>332</v>
      </c>
      <c r="H1893" s="3">
        <f ca="1">ROUND(_xlfn.XLOOKUP($F1893,$D$1:$D$5,$E$1:$E$5)*OFFSET(H1893,5-$F1893,0)/0.05,0)*0.05</f>
        <v>1.3</v>
      </c>
      <c r="I1893" s="3" t="s">
        <v>333</v>
      </c>
      <c r="J1893" s="3"/>
      <c r="K1893" s="3" t="s">
        <v>334</v>
      </c>
      <c r="L1893" s="3"/>
      <c r="M1893" s="3"/>
      <c r="N1893" s="3"/>
      <c r="O1893" s="3"/>
      <c r="P1893" s="3"/>
      <c r="Q1893" s="3" t="s">
        <v>335</v>
      </c>
      <c r="R1893" s="3"/>
      <c r="S1893" s="3" t="str">
        <f ca="1">IF(H1893="","",$B$2&amp;G1893&amp;$B$2&amp;$B$1&amp;H1893)</f>
        <v>"AtkPower":1.3</v>
      </c>
      <c r="T1893" s="3" t="str">
        <f>IF(J1893="","",$B$2&amp;I1893&amp;$B$2&amp;$B$1&amp;J1893)</f>
        <v/>
      </c>
      <c r="U1893" s="3" t="str">
        <f>IF(L1893="","",$B$2&amp;K1893&amp;$B$2&amp;$B$1&amp;L1893)</f>
        <v/>
      </c>
      <c r="V1893" s="3" t="str">
        <f>IF(N1893="","",$B$2&amp;M1893&amp;$B$2&amp;$B$1&amp;N1893)</f>
        <v/>
      </c>
      <c r="W1893" s="3" t="str">
        <f>IF(P1893="","",$B$2&amp;O1893&amp;$B$2&amp;$B$1&amp;P1893)</f>
        <v/>
      </c>
      <c r="X1893" s="3" t="str">
        <f>IF(R1893="","",$B$2&amp;Q1893&amp;$B$2&amp;$B$1&amp;R1893)</f>
        <v/>
      </c>
      <c r="Y1893" s="3" t="str">
        <f ca="1" t="shared" si="589"/>
        <v>{"AtkPower":1.3}</v>
      </c>
      <c r="Z1893" s="11" t="s">
        <v>846</v>
      </c>
      <c r="AA1893" s="11" t="str">
        <f ca="1" t="shared" si="584"/>
        <v>3级：回复生命值提升&lt;q=attr_atk&gt;&lt;c=A6EC41&gt;130%&lt;/c&gt;</v>
      </c>
      <c r="AB1893" s="11"/>
      <c r="AC1893" s="11"/>
      <c r="AD1893" s="11">
        <v>3</v>
      </c>
      <c r="AE1893" s="11"/>
      <c r="AF1893" s="11" t="s">
        <v>345</v>
      </c>
      <c r="AG1893" s="11"/>
      <c r="AH1893" s="11"/>
      <c r="AI1893" s="11"/>
      <c r="AJ1893" s="11" t="s">
        <v>610</v>
      </c>
      <c r="AK1893" s="11" t="str">
        <f t="shared" si="600"/>
        <v>&lt;q=attr_atk&gt;&lt;c=A6EC41&gt;</v>
      </c>
      <c r="AL1893" s="11" t="str">
        <f ca="1" t="shared" si="601"/>
        <v>130%</v>
      </c>
      <c r="AM1893" s="11" t="s">
        <v>298</v>
      </c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1"/>
      <c r="BH1893" s="11"/>
      <c r="BI1893" s="11"/>
      <c r="BJ1893" s="11"/>
      <c r="BK1893" s="11"/>
      <c r="BL1893" s="11"/>
      <c r="BM1893" s="11"/>
      <c r="BN1893" s="11"/>
      <c r="BO1893" s="11"/>
      <c r="BP1893" s="11" t="str">
        <f t="shared" si="593"/>
        <v>额外治疗友方</v>
      </c>
      <c r="BQ1893" s="11" t="str">
        <f ca="1" t="shared" si="582"/>
        <v>3级：回复生命值提升&lt;q=attr_atk&gt;&lt;c=A6EC41&gt;130%&lt;/c&gt;</v>
      </c>
      <c r="BR1893" s="1">
        <f t="shared" si="590"/>
        <v>4</v>
      </c>
      <c r="BS1893" s="1">
        <f t="shared" si="591"/>
        <v>403</v>
      </c>
      <c r="BT1893" s="1">
        <f>COUNTIF($BS$10:BS1893,601)</f>
        <v>39</v>
      </c>
      <c r="BU1893" s="1">
        <f t="shared" si="592"/>
        <v>1</v>
      </c>
    </row>
    <row r="1894" spans="2:73">
      <c r="B1894" s="1" t="str">
        <f t="shared" si="594"/>
        <v>SkillDescBrief4102004</v>
      </c>
      <c r="C1894" s="1" t="str">
        <f t="shared" si="595"/>
        <v>SkillDescDetail410200404</v>
      </c>
      <c r="D1894" s="3">
        <v>410200404</v>
      </c>
      <c r="E1894" s="3">
        <v>4102004</v>
      </c>
      <c r="F1894" s="3">
        <v>4</v>
      </c>
      <c r="G1894" s="3" t="s">
        <v>332</v>
      </c>
      <c r="H1894" s="3">
        <f ca="1">ROUND(_xlfn.XLOOKUP($F1894,$D$1:$D$5,$E$1:$E$5)*OFFSET(H1894,5-$F1894,0)/0.05,0)*0.05</f>
        <v>1.45</v>
      </c>
      <c r="I1894" s="3" t="s">
        <v>333</v>
      </c>
      <c r="J1894" s="3"/>
      <c r="K1894" s="3" t="s">
        <v>334</v>
      </c>
      <c r="L1894" s="3"/>
      <c r="M1894" s="3"/>
      <c r="N1894" s="3"/>
      <c r="O1894" s="3"/>
      <c r="P1894" s="3"/>
      <c r="Q1894" s="3" t="s">
        <v>335</v>
      </c>
      <c r="R1894" s="3"/>
      <c r="S1894" s="3" t="str">
        <f ca="1">IF(H1894="","",$B$2&amp;G1894&amp;$B$2&amp;$B$1&amp;H1894)</f>
        <v>"AtkPower":1.45</v>
      </c>
      <c r="T1894" s="3" t="str">
        <f>IF(J1894="","",$B$2&amp;I1894&amp;$B$2&amp;$B$1&amp;J1894)</f>
        <v/>
      </c>
      <c r="U1894" s="3" t="str">
        <f>IF(L1894="","",$B$2&amp;K1894&amp;$B$2&amp;$B$1&amp;L1894)</f>
        <v/>
      </c>
      <c r="V1894" s="3" t="str">
        <f>IF(N1894="","",$B$2&amp;M1894&amp;$B$2&amp;$B$1&amp;N1894)</f>
        <v/>
      </c>
      <c r="W1894" s="3" t="str">
        <f>IF(P1894="","",$B$2&amp;O1894&amp;$B$2&amp;$B$1&amp;P1894)</f>
        <v/>
      </c>
      <c r="X1894" s="3" t="str">
        <f>IF(R1894="","",$B$2&amp;Q1894&amp;$B$2&amp;$B$1&amp;R1894)</f>
        <v/>
      </c>
      <c r="Y1894" s="3" t="str">
        <f ca="1" t="shared" si="589"/>
        <v>{"AtkPower":1.45}</v>
      </c>
      <c r="Z1894" s="11" t="s">
        <v>846</v>
      </c>
      <c r="AA1894" s="11" t="str">
        <f ca="1" t="shared" si="584"/>
        <v>4级：回复生命值提升&lt;q=attr_atk&gt;&lt;c=A6EC41&gt;145%&lt;/c&gt;</v>
      </c>
      <c r="AB1894" s="11"/>
      <c r="AC1894" s="11"/>
      <c r="AD1894" s="11">
        <v>4</v>
      </c>
      <c r="AE1894" s="11"/>
      <c r="AF1894" s="11" t="s">
        <v>345</v>
      </c>
      <c r="AG1894" s="11"/>
      <c r="AH1894" s="11"/>
      <c r="AI1894" s="11"/>
      <c r="AJ1894" s="11" t="s">
        <v>610</v>
      </c>
      <c r="AK1894" s="11" t="str">
        <f t="shared" si="600"/>
        <v>&lt;q=attr_atk&gt;&lt;c=A6EC41&gt;</v>
      </c>
      <c r="AL1894" s="11" t="str">
        <f ca="1" t="shared" si="601"/>
        <v>145%</v>
      </c>
      <c r="AM1894" s="11" t="s">
        <v>298</v>
      </c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1"/>
      <c r="BH1894" s="11"/>
      <c r="BI1894" s="11"/>
      <c r="BJ1894" s="11"/>
      <c r="BK1894" s="11"/>
      <c r="BL1894" s="11"/>
      <c r="BM1894" s="11"/>
      <c r="BN1894" s="11"/>
      <c r="BO1894" s="11"/>
      <c r="BP1894" s="11" t="str">
        <f t="shared" si="593"/>
        <v>额外治疗友方</v>
      </c>
      <c r="BQ1894" s="11" t="str">
        <f ca="1" t="shared" si="582"/>
        <v>4级：回复生命值提升&lt;q=attr_atk&gt;&lt;c=A6EC41&gt;145%&lt;/c&gt;</v>
      </c>
      <c r="BR1894" s="1">
        <f t="shared" si="590"/>
        <v>4</v>
      </c>
      <c r="BS1894" s="1">
        <f t="shared" si="591"/>
        <v>404</v>
      </c>
      <c r="BT1894" s="1">
        <f>COUNTIF($BS$10:BS1894,601)</f>
        <v>39</v>
      </c>
      <c r="BU1894" s="1">
        <f t="shared" si="592"/>
        <v>1</v>
      </c>
    </row>
    <row r="1895" spans="2:73">
      <c r="B1895" s="1" t="str">
        <f t="shared" si="594"/>
        <v>SkillDescBrief4102004</v>
      </c>
      <c r="C1895" s="1" t="str">
        <f t="shared" si="595"/>
        <v>SkillDescDetail410200405</v>
      </c>
      <c r="D1895" s="3">
        <v>410200405</v>
      </c>
      <c r="E1895" s="3">
        <v>4102004</v>
      </c>
      <c r="F1895" s="3">
        <v>5</v>
      </c>
      <c r="G1895" s="3" t="s">
        <v>332</v>
      </c>
      <c r="H1895" s="3">
        <v>1.6</v>
      </c>
      <c r="I1895" s="3" t="s">
        <v>333</v>
      </c>
      <c r="J1895" s="3"/>
      <c r="K1895" s="3" t="s">
        <v>334</v>
      </c>
      <c r="L1895" s="3"/>
      <c r="M1895" s="3"/>
      <c r="N1895" s="3"/>
      <c r="O1895" s="3"/>
      <c r="P1895" s="3"/>
      <c r="Q1895" s="3" t="s">
        <v>335</v>
      </c>
      <c r="R1895" s="3"/>
      <c r="S1895" s="3" t="str">
        <f>IF(H1895="","",$B$2&amp;G1895&amp;$B$2&amp;$B$1&amp;H1895)</f>
        <v>"AtkPower":1.6</v>
      </c>
      <c r="T1895" s="3" t="str">
        <f>IF(J1895="","",$B$2&amp;I1895&amp;$B$2&amp;$B$1&amp;J1895)</f>
        <v/>
      </c>
      <c r="U1895" s="3" t="str">
        <f>IF(L1895="","",$B$2&amp;K1895&amp;$B$2&amp;$B$1&amp;L1895)</f>
        <v/>
      </c>
      <c r="V1895" s="3" t="str">
        <f>IF(N1895="","",$B$2&amp;M1895&amp;$B$2&amp;$B$1&amp;N1895)</f>
        <v/>
      </c>
      <c r="W1895" s="3" t="str">
        <f>IF(P1895="","",$B$2&amp;O1895&amp;$B$2&amp;$B$1&amp;P1895)</f>
        <v/>
      </c>
      <c r="X1895" s="3" t="str">
        <f>IF(R1895="","",$B$2&amp;Q1895&amp;$B$2&amp;$B$1&amp;R1895)</f>
        <v/>
      </c>
      <c r="Y1895" s="3" t="str">
        <f t="shared" si="589"/>
        <v>{"AtkPower":1.6}</v>
      </c>
      <c r="Z1895" s="11" t="s">
        <v>846</v>
      </c>
      <c r="AA1895" s="11" t="str">
        <f t="shared" si="584"/>
        <v>5级：回复生命值提升&lt;q=attr_atk&gt;&lt;c=A6EC41&gt;160%&lt;/c&gt;</v>
      </c>
      <c r="AB1895" s="11"/>
      <c r="AC1895" s="11"/>
      <c r="AD1895" s="11">
        <v>5</v>
      </c>
      <c r="AE1895" s="11"/>
      <c r="AF1895" s="11" t="s">
        <v>345</v>
      </c>
      <c r="AG1895" s="11"/>
      <c r="AH1895" s="11"/>
      <c r="AI1895" s="11"/>
      <c r="AJ1895" s="11" t="s">
        <v>610</v>
      </c>
      <c r="AK1895" s="11" t="str">
        <f t="shared" si="600"/>
        <v>&lt;q=attr_atk&gt;&lt;c=A6EC41&gt;</v>
      </c>
      <c r="AL1895" s="11" t="str">
        <f t="shared" si="601"/>
        <v>160%</v>
      </c>
      <c r="AM1895" s="11" t="s">
        <v>298</v>
      </c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1"/>
      <c r="BH1895" s="11"/>
      <c r="BI1895" s="11"/>
      <c r="BJ1895" s="11"/>
      <c r="BK1895" s="11"/>
      <c r="BL1895" s="11"/>
      <c r="BM1895" s="11"/>
      <c r="BN1895" s="11"/>
      <c r="BO1895" s="11"/>
      <c r="BP1895" s="11" t="str">
        <f t="shared" si="593"/>
        <v>额外治疗友方</v>
      </c>
      <c r="BQ1895" s="11" t="str">
        <f t="shared" ref="BQ1895:BQ1919" si="602">AA1895</f>
        <v>5级：回复生命值提升&lt;q=attr_atk&gt;&lt;c=A6EC41&gt;160%&lt;/c&gt;</v>
      </c>
      <c r="BR1895" s="1">
        <f t="shared" si="590"/>
        <v>4</v>
      </c>
      <c r="BS1895" s="1">
        <f t="shared" si="591"/>
        <v>405</v>
      </c>
      <c r="BT1895" s="1">
        <f>COUNTIF($BS$10:BS1895,601)</f>
        <v>39</v>
      </c>
      <c r="BU1895" s="1">
        <f t="shared" si="592"/>
        <v>1</v>
      </c>
    </row>
    <row r="1896" spans="2:73">
      <c r="B1896" s="1" t="str">
        <f t="shared" si="594"/>
        <v>SkillDescBrief// 战斗被动</v>
      </c>
      <c r="C1896" s="1" t="str">
        <f t="shared" si="595"/>
        <v>SkillDescDetail// 战斗被动2</v>
      </c>
      <c r="D1896" s="7" t="s">
        <v>338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 t="str">
        <f t="shared" si="589"/>
        <v/>
      </c>
      <c r="Z1896" s="10" t="s">
        <v>336</v>
      </c>
      <c r="AA1896" s="10" t="str">
        <f t="shared" si="584"/>
        <v/>
      </c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  <c r="BF1896" s="10"/>
      <c r="BG1896" s="10"/>
      <c r="BH1896" s="10"/>
      <c r="BI1896" s="10"/>
      <c r="BJ1896" s="10"/>
      <c r="BK1896" s="10"/>
      <c r="BL1896" s="10"/>
      <c r="BM1896" s="10"/>
      <c r="BN1896" s="10"/>
      <c r="BO1896" s="10"/>
      <c r="BP1896" s="10" t="str">
        <f t="shared" si="593"/>
        <v/>
      </c>
      <c r="BQ1896" s="10" t="str">
        <f t="shared" si="602"/>
        <v/>
      </c>
      <c r="BR1896" s="1">
        <f t="shared" si="590"/>
        <v>0</v>
      </c>
      <c r="BS1896" s="1">
        <f t="shared" si="591"/>
        <v>0</v>
      </c>
      <c r="BT1896" s="1">
        <f>COUNTIF($BS$10:BS1896,601)</f>
        <v>39</v>
      </c>
      <c r="BU1896" s="1">
        <f t="shared" si="592"/>
        <v>1</v>
      </c>
    </row>
    <row r="1897" spans="2:73">
      <c r="B1897" s="1" t="str">
        <f t="shared" si="594"/>
        <v>SkillDescBrief4102005</v>
      </c>
      <c r="C1897" s="1" t="str">
        <f t="shared" si="595"/>
        <v>SkillDescDetail410200501</v>
      </c>
      <c r="D1897" s="3">
        <v>410200501</v>
      </c>
      <c r="E1897" s="3">
        <v>4102005</v>
      </c>
      <c r="F1897" s="3">
        <v>1</v>
      </c>
      <c r="G1897" s="3" t="s">
        <v>332</v>
      </c>
      <c r="H1897" s="3"/>
      <c r="I1897" s="3" t="s">
        <v>333</v>
      </c>
      <c r="J1897" s="3"/>
      <c r="K1897" s="3" t="s">
        <v>334</v>
      </c>
      <c r="L1897" s="3"/>
      <c r="M1897" s="3"/>
      <c r="N1897" s="3"/>
      <c r="O1897" s="3"/>
      <c r="P1897" s="3"/>
      <c r="Q1897" s="3" t="s">
        <v>335</v>
      </c>
      <c r="R1897" s="3"/>
      <c r="S1897" s="3" t="str">
        <f>IF(H1897="","",$B$2&amp;G1897&amp;$B$2&amp;$B$1&amp;H1897)</f>
        <v/>
      </c>
      <c r="T1897" s="3" t="str">
        <f>IF(J1897="","",$B$2&amp;I1897&amp;$B$2&amp;$B$1&amp;J1897)</f>
        <v/>
      </c>
      <c r="U1897" s="3" t="str">
        <f>IF(L1897="","",$B$2&amp;K1897&amp;$B$2&amp;$B$1&amp;L1897)</f>
        <v/>
      </c>
      <c r="V1897" s="3" t="str">
        <f>IF(N1897="","",$B$2&amp;M1897&amp;$B$2&amp;$B$1&amp;N1897)</f>
        <v/>
      </c>
      <c r="W1897" s="3" t="str">
        <f>IF(P1897="","",$B$2&amp;O1897&amp;$B$2&amp;$B$1&amp;P1897)</f>
        <v/>
      </c>
      <c r="X1897" s="3" t="str">
        <f>IF(R1897="","",$B$2&amp;Q1897&amp;$B$2&amp;$B$1&amp;R1897)</f>
        <v/>
      </c>
      <c r="Y1897" s="3" t="str">
        <f t="shared" si="589"/>
        <v>{}</v>
      </c>
      <c r="Z1897" s="11" t="s">
        <v>336</v>
      </c>
      <c r="AA1897" s="11" t="str">
        <f t="shared" si="584"/>
        <v/>
      </c>
      <c r="AB1897" s="11"/>
      <c r="AC1897" s="11"/>
      <c r="AD1897" s="11"/>
      <c r="AE1897" s="11"/>
      <c r="AF1897" s="11"/>
      <c r="AG1897" s="11"/>
      <c r="AH1897" s="11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1"/>
      <c r="BH1897" s="11"/>
      <c r="BI1897" s="11"/>
      <c r="BJ1897" s="11"/>
      <c r="BK1897" s="11"/>
      <c r="BL1897" s="11"/>
      <c r="BM1897" s="11"/>
      <c r="BN1897" s="11"/>
      <c r="BO1897" s="11"/>
      <c r="BP1897" s="11" t="str">
        <f t="shared" si="593"/>
        <v/>
      </c>
      <c r="BQ1897" s="11" t="str">
        <f t="shared" si="602"/>
        <v/>
      </c>
      <c r="BR1897" s="1">
        <f t="shared" si="590"/>
        <v>5</v>
      </c>
      <c r="BS1897" s="1">
        <f t="shared" si="591"/>
        <v>501</v>
      </c>
      <c r="BT1897" s="1">
        <f>COUNTIF($BS$10:BS1897,601)</f>
        <v>39</v>
      </c>
      <c r="BU1897" s="1">
        <f t="shared" si="592"/>
        <v>1</v>
      </c>
    </row>
    <row r="1898" spans="2:73">
      <c r="B1898" s="1" t="str">
        <f t="shared" si="594"/>
        <v>SkillDescBrief4102005</v>
      </c>
      <c r="C1898" s="1" t="str">
        <f t="shared" si="595"/>
        <v>SkillDescDetail410200502</v>
      </c>
      <c r="D1898" s="3">
        <v>410200502</v>
      </c>
      <c r="E1898" s="3">
        <v>4102005</v>
      </c>
      <c r="F1898" s="3">
        <v>2</v>
      </c>
      <c r="G1898" s="3" t="s">
        <v>332</v>
      </c>
      <c r="H1898" s="3"/>
      <c r="I1898" s="3" t="s">
        <v>333</v>
      </c>
      <c r="J1898" s="3"/>
      <c r="K1898" s="3" t="s">
        <v>334</v>
      </c>
      <c r="L1898" s="3"/>
      <c r="M1898" s="3"/>
      <c r="N1898" s="3"/>
      <c r="O1898" s="3"/>
      <c r="P1898" s="3"/>
      <c r="Q1898" s="3" t="s">
        <v>335</v>
      </c>
      <c r="R1898" s="3"/>
      <c r="S1898" s="3" t="str">
        <f>IF(H1898="","",$B$2&amp;G1898&amp;$B$2&amp;$B$1&amp;H1898)</f>
        <v/>
      </c>
      <c r="T1898" s="3" t="str">
        <f>IF(J1898="","",$B$2&amp;I1898&amp;$B$2&amp;$B$1&amp;J1898)</f>
        <v/>
      </c>
      <c r="U1898" s="3" t="str">
        <f>IF(L1898="","",$B$2&amp;K1898&amp;$B$2&amp;$B$1&amp;L1898)</f>
        <v/>
      </c>
      <c r="V1898" s="3" t="str">
        <f>IF(N1898="","",$B$2&amp;M1898&amp;$B$2&amp;$B$1&amp;N1898)</f>
        <v/>
      </c>
      <c r="W1898" s="3" t="str">
        <f>IF(P1898="","",$B$2&amp;O1898&amp;$B$2&amp;$B$1&amp;P1898)</f>
        <v/>
      </c>
      <c r="X1898" s="3" t="str">
        <f>IF(R1898="","",$B$2&amp;Q1898&amp;$B$2&amp;$B$1&amp;R1898)</f>
        <v/>
      </c>
      <c r="Y1898" s="3" t="str">
        <f t="shared" si="589"/>
        <v>{}</v>
      </c>
      <c r="Z1898" s="11" t="s">
        <v>336</v>
      </c>
      <c r="AA1898" s="11" t="str">
        <f t="shared" si="584"/>
        <v/>
      </c>
      <c r="AB1898" s="11"/>
      <c r="AC1898" s="11"/>
      <c r="AD1898" s="11"/>
      <c r="AE1898" s="11"/>
      <c r="AF1898" s="11"/>
      <c r="AG1898" s="11"/>
      <c r="AH1898" s="11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1"/>
      <c r="BH1898" s="11"/>
      <c r="BI1898" s="11"/>
      <c r="BJ1898" s="11"/>
      <c r="BK1898" s="11"/>
      <c r="BL1898" s="11"/>
      <c r="BM1898" s="11"/>
      <c r="BN1898" s="11"/>
      <c r="BO1898" s="11"/>
      <c r="BP1898" s="11" t="str">
        <f t="shared" si="593"/>
        <v/>
      </c>
      <c r="BQ1898" s="11" t="str">
        <f t="shared" si="602"/>
        <v/>
      </c>
      <c r="BR1898" s="1">
        <f t="shared" si="590"/>
        <v>5</v>
      </c>
      <c r="BS1898" s="1">
        <f t="shared" si="591"/>
        <v>502</v>
      </c>
      <c r="BT1898" s="1">
        <f>COUNTIF($BS$10:BS1898,601)</f>
        <v>39</v>
      </c>
      <c r="BU1898" s="1">
        <f t="shared" si="592"/>
        <v>1</v>
      </c>
    </row>
    <row r="1899" spans="2:73">
      <c r="B1899" s="1" t="str">
        <f t="shared" si="594"/>
        <v>SkillDescBrief4102005</v>
      </c>
      <c r="C1899" s="1" t="str">
        <f t="shared" si="595"/>
        <v>SkillDescDetail410200503</v>
      </c>
      <c r="D1899" s="3">
        <v>410200503</v>
      </c>
      <c r="E1899" s="3">
        <v>4102005</v>
      </c>
      <c r="F1899" s="3">
        <v>3</v>
      </c>
      <c r="G1899" s="3" t="s">
        <v>332</v>
      </c>
      <c r="H1899" s="3"/>
      <c r="I1899" s="3" t="s">
        <v>333</v>
      </c>
      <c r="J1899" s="3"/>
      <c r="K1899" s="3" t="s">
        <v>334</v>
      </c>
      <c r="L1899" s="3"/>
      <c r="M1899" s="3"/>
      <c r="N1899" s="3"/>
      <c r="O1899" s="3"/>
      <c r="P1899" s="3"/>
      <c r="Q1899" s="3" t="s">
        <v>335</v>
      </c>
      <c r="R1899" s="3"/>
      <c r="S1899" s="3" t="str">
        <f>IF(H1899="","",$B$2&amp;G1899&amp;$B$2&amp;$B$1&amp;H1899)</f>
        <v/>
      </c>
      <c r="T1899" s="3" t="str">
        <f>IF(J1899="","",$B$2&amp;I1899&amp;$B$2&amp;$B$1&amp;J1899)</f>
        <v/>
      </c>
      <c r="U1899" s="3" t="str">
        <f>IF(L1899="","",$B$2&amp;K1899&amp;$B$2&amp;$B$1&amp;L1899)</f>
        <v/>
      </c>
      <c r="V1899" s="3" t="str">
        <f>IF(N1899="","",$B$2&amp;M1899&amp;$B$2&amp;$B$1&amp;N1899)</f>
        <v/>
      </c>
      <c r="W1899" s="3" t="str">
        <f>IF(P1899="","",$B$2&amp;O1899&amp;$B$2&amp;$B$1&amp;P1899)</f>
        <v/>
      </c>
      <c r="X1899" s="3" t="str">
        <f>IF(R1899="","",$B$2&amp;Q1899&amp;$B$2&amp;$B$1&amp;R1899)</f>
        <v/>
      </c>
      <c r="Y1899" s="3" t="str">
        <f t="shared" si="589"/>
        <v>{}</v>
      </c>
      <c r="Z1899" s="11" t="s">
        <v>336</v>
      </c>
      <c r="AA1899" s="11" t="str">
        <f t="shared" si="584"/>
        <v/>
      </c>
      <c r="AB1899" s="11"/>
      <c r="AC1899" s="11"/>
      <c r="AD1899" s="11"/>
      <c r="AE1899" s="11"/>
      <c r="AF1899" s="11"/>
      <c r="AG1899" s="11"/>
      <c r="AH1899" s="11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1"/>
      <c r="BH1899" s="11"/>
      <c r="BI1899" s="11"/>
      <c r="BJ1899" s="11"/>
      <c r="BK1899" s="11"/>
      <c r="BL1899" s="11"/>
      <c r="BM1899" s="11"/>
      <c r="BN1899" s="11"/>
      <c r="BO1899" s="11"/>
      <c r="BP1899" s="11" t="str">
        <f t="shared" si="593"/>
        <v/>
      </c>
      <c r="BQ1899" s="11" t="str">
        <f t="shared" si="602"/>
        <v/>
      </c>
      <c r="BR1899" s="1">
        <f t="shared" si="590"/>
        <v>5</v>
      </c>
      <c r="BS1899" s="1">
        <f t="shared" si="591"/>
        <v>503</v>
      </c>
      <c r="BT1899" s="1">
        <f>COUNTIF($BS$10:BS1899,601)</f>
        <v>39</v>
      </c>
      <c r="BU1899" s="1">
        <f t="shared" si="592"/>
        <v>1</v>
      </c>
    </row>
    <row r="1900" spans="2:73">
      <c r="B1900" s="1" t="str">
        <f t="shared" si="594"/>
        <v>SkillDescBrief4102005</v>
      </c>
      <c r="C1900" s="1" t="str">
        <f t="shared" si="595"/>
        <v>SkillDescDetail410200504</v>
      </c>
      <c r="D1900" s="3">
        <v>410200504</v>
      </c>
      <c r="E1900" s="3">
        <v>4102005</v>
      </c>
      <c r="F1900" s="3">
        <v>4</v>
      </c>
      <c r="G1900" s="3" t="s">
        <v>332</v>
      </c>
      <c r="H1900" s="3"/>
      <c r="I1900" s="3" t="s">
        <v>333</v>
      </c>
      <c r="J1900" s="3"/>
      <c r="K1900" s="3" t="s">
        <v>334</v>
      </c>
      <c r="L1900" s="3"/>
      <c r="M1900" s="3"/>
      <c r="N1900" s="3"/>
      <c r="O1900" s="3"/>
      <c r="P1900" s="3"/>
      <c r="Q1900" s="3" t="s">
        <v>335</v>
      </c>
      <c r="R1900" s="3"/>
      <c r="S1900" s="3" t="str">
        <f>IF(H1900="","",$B$2&amp;G1900&amp;$B$2&amp;$B$1&amp;H1900)</f>
        <v/>
      </c>
      <c r="T1900" s="3" t="str">
        <f>IF(J1900="","",$B$2&amp;I1900&amp;$B$2&amp;$B$1&amp;J1900)</f>
        <v/>
      </c>
      <c r="U1900" s="3" t="str">
        <f>IF(L1900="","",$B$2&amp;K1900&amp;$B$2&amp;$B$1&amp;L1900)</f>
        <v/>
      </c>
      <c r="V1900" s="3" t="str">
        <f>IF(N1900="","",$B$2&amp;M1900&amp;$B$2&amp;$B$1&amp;N1900)</f>
        <v/>
      </c>
      <c r="W1900" s="3" t="str">
        <f>IF(P1900="","",$B$2&amp;O1900&amp;$B$2&amp;$B$1&amp;P1900)</f>
        <v/>
      </c>
      <c r="X1900" s="3" t="str">
        <f>IF(R1900="","",$B$2&amp;Q1900&amp;$B$2&amp;$B$1&amp;R1900)</f>
        <v/>
      </c>
      <c r="Y1900" s="3" t="str">
        <f t="shared" si="589"/>
        <v>{}</v>
      </c>
      <c r="Z1900" s="11" t="s">
        <v>336</v>
      </c>
      <c r="AA1900" s="11" t="str">
        <f t="shared" si="584"/>
        <v/>
      </c>
      <c r="AB1900" s="11"/>
      <c r="AC1900" s="11"/>
      <c r="AD1900" s="11"/>
      <c r="AE1900" s="11"/>
      <c r="AF1900" s="11"/>
      <c r="AG1900" s="11"/>
      <c r="AH1900" s="11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1"/>
      <c r="BH1900" s="11"/>
      <c r="BI1900" s="11"/>
      <c r="BJ1900" s="11"/>
      <c r="BK1900" s="11"/>
      <c r="BL1900" s="11"/>
      <c r="BM1900" s="11"/>
      <c r="BN1900" s="11"/>
      <c r="BO1900" s="11"/>
      <c r="BP1900" s="11" t="str">
        <f t="shared" si="593"/>
        <v/>
      </c>
      <c r="BQ1900" s="11" t="str">
        <f t="shared" si="602"/>
        <v/>
      </c>
      <c r="BR1900" s="1">
        <f t="shared" si="590"/>
        <v>5</v>
      </c>
      <c r="BS1900" s="1">
        <f t="shared" si="591"/>
        <v>504</v>
      </c>
      <c r="BT1900" s="1">
        <f>COUNTIF($BS$10:BS1900,601)</f>
        <v>39</v>
      </c>
      <c r="BU1900" s="1">
        <f t="shared" si="592"/>
        <v>1</v>
      </c>
    </row>
    <row r="1901" spans="2:73">
      <c r="B1901" s="1" t="str">
        <f t="shared" si="594"/>
        <v>SkillDescBrief4102005</v>
      </c>
      <c r="C1901" s="1" t="str">
        <f t="shared" si="595"/>
        <v>SkillDescDetail410200505</v>
      </c>
      <c r="D1901" s="3">
        <v>410200505</v>
      </c>
      <c r="E1901" s="3">
        <v>4102005</v>
      </c>
      <c r="F1901" s="3">
        <v>5</v>
      </c>
      <c r="G1901" s="3" t="s">
        <v>332</v>
      </c>
      <c r="H1901" s="3"/>
      <c r="I1901" s="3" t="s">
        <v>333</v>
      </c>
      <c r="J1901" s="3"/>
      <c r="K1901" s="3" t="s">
        <v>334</v>
      </c>
      <c r="L1901" s="3"/>
      <c r="M1901" s="3"/>
      <c r="N1901" s="3"/>
      <c r="O1901" s="3"/>
      <c r="P1901" s="3"/>
      <c r="Q1901" s="3" t="s">
        <v>335</v>
      </c>
      <c r="R1901" s="3"/>
      <c r="S1901" s="3" t="str">
        <f>IF(H1901="","",$B$2&amp;G1901&amp;$B$2&amp;$B$1&amp;H1901)</f>
        <v/>
      </c>
      <c r="T1901" s="3" t="str">
        <f>IF(J1901="","",$B$2&amp;I1901&amp;$B$2&amp;$B$1&amp;J1901)</f>
        <v/>
      </c>
      <c r="U1901" s="3" t="str">
        <f>IF(L1901="","",$B$2&amp;K1901&amp;$B$2&amp;$B$1&amp;L1901)</f>
        <v/>
      </c>
      <c r="V1901" s="3" t="str">
        <f>IF(N1901="","",$B$2&amp;M1901&amp;$B$2&amp;$B$1&amp;N1901)</f>
        <v/>
      </c>
      <c r="W1901" s="3" t="str">
        <f>IF(P1901="","",$B$2&amp;O1901&amp;$B$2&amp;$B$1&amp;P1901)</f>
        <v/>
      </c>
      <c r="X1901" s="3" t="str">
        <f>IF(R1901="","",$B$2&amp;Q1901&amp;$B$2&amp;$B$1&amp;R1901)</f>
        <v/>
      </c>
      <c r="Y1901" s="3" t="str">
        <f t="shared" si="589"/>
        <v>{}</v>
      </c>
      <c r="Z1901" s="11" t="s">
        <v>336</v>
      </c>
      <c r="AA1901" s="11" t="str">
        <f t="shared" si="584"/>
        <v/>
      </c>
      <c r="AB1901" s="11"/>
      <c r="AC1901" s="11"/>
      <c r="AD1901" s="11"/>
      <c r="AE1901" s="11"/>
      <c r="AF1901" s="11"/>
      <c r="AG1901" s="11"/>
      <c r="AH1901" s="11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1"/>
      <c r="BH1901" s="11"/>
      <c r="BI1901" s="11"/>
      <c r="BJ1901" s="11"/>
      <c r="BK1901" s="11"/>
      <c r="BL1901" s="11"/>
      <c r="BM1901" s="11"/>
      <c r="BN1901" s="11"/>
      <c r="BO1901" s="11"/>
      <c r="BP1901" s="11" t="str">
        <f t="shared" si="593"/>
        <v/>
      </c>
      <c r="BQ1901" s="11" t="str">
        <f t="shared" si="602"/>
        <v/>
      </c>
      <c r="BR1901" s="1">
        <f t="shared" si="590"/>
        <v>5</v>
      </c>
      <c r="BS1901" s="1">
        <f t="shared" si="591"/>
        <v>505</v>
      </c>
      <c r="BT1901" s="1">
        <f>COUNTIF($BS$10:BS1901,601)</f>
        <v>39</v>
      </c>
      <c r="BU1901" s="1">
        <f t="shared" si="592"/>
        <v>1</v>
      </c>
    </row>
    <row r="1902" spans="2:73">
      <c r="B1902" s="1" t="str">
        <f t="shared" si="594"/>
        <v>SkillDescBrief// 战斗被动</v>
      </c>
      <c r="C1902" s="1" t="str">
        <f t="shared" si="595"/>
        <v>SkillDescDetail// 战斗被动3</v>
      </c>
      <c r="D1902" s="7" t="s">
        <v>339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 t="str">
        <f t="shared" si="589"/>
        <v/>
      </c>
      <c r="Z1902" s="10" t="s">
        <v>336</v>
      </c>
      <c r="AA1902" s="10" t="str">
        <f t="shared" ref="AA1902:AA1919" si="603">_xlfn.TEXTJOIN("",1,AB1902:BO1902)</f>
        <v/>
      </c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  <c r="AT1902" s="10"/>
      <c r="AU1902" s="10"/>
      <c r="AV1902" s="10"/>
      <c r="AW1902" s="10"/>
      <c r="AX1902" s="10"/>
      <c r="AY1902" s="10"/>
      <c r="AZ1902" s="10"/>
      <c r="BA1902" s="10"/>
      <c r="BB1902" s="10"/>
      <c r="BC1902" s="10"/>
      <c r="BD1902" s="10"/>
      <c r="BE1902" s="10"/>
      <c r="BF1902" s="10"/>
      <c r="BG1902" s="10"/>
      <c r="BH1902" s="10"/>
      <c r="BI1902" s="10"/>
      <c r="BJ1902" s="10"/>
      <c r="BK1902" s="10"/>
      <c r="BL1902" s="10"/>
      <c r="BM1902" s="10"/>
      <c r="BN1902" s="10"/>
      <c r="BO1902" s="10"/>
      <c r="BP1902" s="10" t="str">
        <f t="shared" si="593"/>
        <v/>
      </c>
      <c r="BQ1902" s="10" t="str">
        <f t="shared" si="602"/>
        <v/>
      </c>
      <c r="BR1902" s="1">
        <f t="shared" si="590"/>
        <v>0</v>
      </c>
      <c r="BS1902" s="1">
        <f t="shared" si="591"/>
        <v>0</v>
      </c>
      <c r="BT1902" s="1">
        <f>COUNTIF($BS$10:BS1902,601)</f>
        <v>39</v>
      </c>
      <c r="BU1902" s="1">
        <f t="shared" si="592"/>
        <v>1</v>
      </c>
    </row>
    <row r="1903" spans="2:73">
      <c r="B1903" s="1" t="str">
        <f t="shared" si="594"/>
        <v>SkillDescBrief4102006</v>
      </c>
      <c r="C1903" s="1" t="str">
        <f t="shared" si="595"/>
        <v>SkillDescDetail410200601</v>
      </c>
      <c r="D1903" s="3">
        <v>410200601</v>
      </c>
      <c r="E1903" s="3">
        <v>4102006</v>
      </c>
      <c r="F1903" s="3">
        <v>1</v>
      </c>
      <c r="G1903" s="3" t="s">
        <v>332</v>
      </c>
      <c r="H1903" s="3"/>
      <c r="I1903" s="3" t="s">
        <v>333</v>
      </c>
      <c r="J1903" s="3"/>
      <c r="K1903" s="3" t="s">
        <v>334</v>
      </c>
      <c r="L1903" s="3"/>
      <c r="M1903" s="3"/>
      <c r="N1903" s="3"/>
      <c r="O1903" s="3"/>
      <c r="P1903" s="3"/>
      <c r="Q1903" s="3" t="s">
        <v>335</v>
      </c>
      <c r="R1903" s="3"/>
      <c r="S1903" s="3" t="str">
        <f>IF(H1903="","",$B$2&amp;G1903&amp;$B$2&amp;$B$1&amp;H1903)</f>
        <v/>
      </c>
      <c r="T1903" s="3" t="str">
        <f>IF(J1903="","",$B$2&amp;I1903&amp;$B$2&amp;$B$1&amp;J1903)</f>
        <v/>
      </c>
      <c r="U1903" s="3" t="str">
        <f>IF(L1903="","",$B$2&amp;K1903&amp;$B$2&amp;$B$1&amp;L1903)</f>
        <v/>
      </c>
      <c r="V1903" s="3" t="str">
        <f>IF(N1903="","",$B$2&amp;M1903&amp;$B$2&amp;$B$1&amp;N1903)</f>
        <v/>
      </c>
      <c r="W1903" s="3" t="str">
        <f>IF(P1903="","",$B$2&amp;O1903&amp;$B$2&amp;$B$1&amp;P1903)</f>
        <v/>
      </c>
      <c r="X1903" s="3" t="str">
        <f>IF(R1903="","",$B$2&amp;Q1903&amp;$B$2&amp;$B$1&amp;R1903)</f>
        <v/>
      </c>
      <c r="Y1903" s="3" t="str">
        <f t="shared" si="589"/>
        <v>{}</v>
      </c>
      <c r="Z1903" s="11" t="s">
        <v>341</v>
      </c>
      <c r="AA1903" s="11" t="str">
        <f t="shared" si="603"/>
        <v>投掷燃烧瓶，对&lt;c=A6EC41&gt;1&lt;/c&gt;个敌人造成&lt;q=attr_atk&gt;&lt;c=A6EC41&gt;0%&lt;/c&gt;伤害</v>
      </c>
      <c r="AB1903" s="11"/>
      <c r="AC1903" s="11"/>
      <c r="AD1903" s="11"/>
      <c r="AE1903" s="11"/>
      <c r="AF1903" s="11"/>
      <c r="AG1903" s="11"/>
      <c r="AH1903" s="11"/>
      <c r="AI1903" s="11"/>
      <c r="AJ1903" s="11" t="s">
        <v>342</v>
      </c>
      <c r="AK1903" s="11" t="str">
        <f>$B$6</f>
        <v>&lt;c=A6EC41&gt;</v>
      </c>
      <c r="AL1903" s="11">
        <v>1</v>
      </c>
      <c r="AM1903" s="11" t="s">
        <v>298</v>
      </c>
      <c r="AN1903" s="11" t="s">
        <v>343</v>
      </c>
      <c r="AO1903" s="11"/>
      <c r="AP1903" s="11"/>
      <c r="AQ1903" s="11"/>
      <c r="AR1903" s="11"/>
      <c r="AS1903" s="11" t="str">
        <f t="shared" ref="AS1903:AS1907" si="604">$B$8&amp;$B$6</f>
        <v>&lt;q=attr_atk&gt;&lt;c=A6EC41&gt;</v>
      </c>
      <c r="AT1903" s="13" t="str">
        <f t="shared" ref="AT1903:AT1907" si="605">ROUND(H1903*100,2)&amp;"%"</f>
        <v>0%</v>
      </c>
      <c r="AU1903" s="11" t="s">
        <v>298</v>
      </c>
      <c r="AV1903" s="11" t="s">
        <v>344</v>
      </c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1"/>
      <c r="BH1903" s="11"/>
      <c r="BI1903" s="11"/>
      <c r="BJ1903" s="11"/>
      <c r="BK1903" s="11"/>
      <c r="BL1903" s="11"/>
      <c r="BM1903" s="11"/>
      <c r="BN1903" s="11"/>
      <c r="BO1903" s="11"/>
      <c r="BP1903" s="11" t="str">
        <f t="shared" si="593"/>
        <v>这是另一个专属装备技能，它必须很好很强大</v>
      </c>
      <c r="BQ1903" s="11" t="str">
        <f t="shared" si="602"/>
        <v>投掷燃烧瓶，对&lt;c=A6EC41&gt;1&lt;/c&gt;个敌人造成&lt;q=attr_atk&gt;&lt;c=A6EC41&gt;0%&lt;/c&gt;伤害</v>
      </c>
      <c r="BR1903" s="1">
        <f t="shared" si="590"/>
        <v>6</v>
      </c>
      <c r="BS1903" s="1">
        <f t="shared" si="591"/>
        <v>601</v>
      </c>
      <c r="BT1903" s="1">
        <f>COUNTIF($BS$10:BS1903,601)</f>
        <v>40</v>
      </c>
      <c r="BU1903" s="1">
        <f t="shared" si="592"/>
        <v>0</v>
      </c>
    </row>
    <row r="1904" spans="2:73">
      <c r="B1904" s="1" t="str">
        <f t="shared" si="594"/>
        <v>SkillDescBrief4102006</v>
      </c>
      <c r="C1904" s="1" t="str">
        <f t="shared" si="595"/>
        <v>SkillDescDetail410200602</v>
      </c>
      <c r="D1904" s="3">
        <v>410200602</v>
      </c>
      <c r="E1904" s="3">
        <v>4102006</v>
      </c>
      <c r="F1904" s="3">
        <v>2</v>
      </c>
      <c r="G1904" s="3" t="s">
        <v>332</v>
      </c>
      <c r="H1904" s="3"/>
      <c r="I1904" s="3" t="s">
        <v>333</v>
      </c>
      <c r="J1904" s="3"/>
      <c r="K1904" s="3" t="s">
        <v>334</v>
      </c>
      <c r="L1904" s="3"/>
      <c r="M1904" s="3"/>
      <c r="N1904" s="3"/>
      <c r="O1904" s="3"/>
      <c r="P1904" s="3"/>
      <c r="Q1904" s="3" t="s">
        <v>335</v>
      </c>
      <c r="R1904" s="3"/>
      <c r="S1904" s="3" t="str">
        <f>IF(H1904="","",$B$2&amp;G1904&amp;$B$2&amp;$B$1&amp;H1904)</f>
        <v/>
      </c>
      <c r="T1904" s="3" t="str">
        <f>IF(J1904="","",$B$2&amp;I1904&amp;$B$2&amp;$B$1&amp;J1904)</f>
        <v/>
      </c>
      <c r="U1904" s="3" t="str">
        <f>IF(L1904="","",$B$2&amp;K1904&amp;$B$2&amp;$B$1&amp;L1904)</f>
        <v/>
      </c>
      <c r="V1904" s="3" t="str">
        <f>IF(N1904="","",$B$2&amp;M1904&amp;$B$2&amp;$B$1&amp;N1904)</f>
        <v/>
      </c>
      <c r="W1904" s="3" t="str">
        <f>IF(P1904="","",$B$2&amp;O1904&amp;$B$2&amp;$B$1&amp;P1904)</f>
        <v/>
      </c>
      <c r="X1904" s="3" t="str">
        <f>IF(R1904="","",$B$2&amp;Q1904&amp;$B$2&amp;$B$1&amp;R1904)</f>
        <v/>
      </c>
      <c r="Y1904" s="3" t="str">
        <f t="shared" si="589"/>
        <v>{}</v>
      </c>
      <c r="Z1904" s="11" t="s">
        <v>341</v>
      </c>
      <c r="AA1904" s="11" t="str">
        <f t="shared" si="603"/>
        <v>2级：伤害提升至&lt;q=attr_atk&gt;&lt;c=A6EC41&gt;0%&lt;/c&gt;</v>
      </c>
      <c r="AB1904" s="11"/>
      <c r="AC1904" s="11"/>
      <c r="AD1904" s="11">
        <v>2</v>
      </c>
      <c r="AE1904" s="11"/>
      <c r="AF1904" s="11" t="s">
        <v>345</v>
      </c>
      <c r="AG1904" s="11"/>
      <c r="AH1904" s="11"/>
      <c r="AI1904" s="11"/>
      <c r="AJ1904" s="11"/>
      <c r="AK1904" s="11"/>
      <c r="AL1904" s="11"/>
      <c r="AM1904" s="11"/>
      <c r="AN1904" s="11" t="s">
        <v>346</v>
      </c>
      <c r="AO1904" s="11"/>
      <c r="AP1904" s="11"/>
      <c r="AQ1904" s="11"/>
      <c r="AR1904" s="11"/>
      <c r="AS1904" s="11" t="str">
        <f t="shared" si="604"/>
        <v>&lt;q=attr_atk&gt;&lt;c=A6EC41&gt;</v>
      </c>
      <c r="AT1904" s="13" t="str">
        <f t="shared" si="605"/>
        <v>0%</v>
      </c>
      <c r="AU1904" s="11" t="s">
        <v>298</v>
      </c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1"/>
      <c r="BH1904" s="11"/>
      <c r="BI1904" s="11"/>
      <c r="BJ1904" s="11"/>
      <c r="BK1904" s="11"/>
      <c r="BL1904" s="11"/>
      <c r="BM1904" s="11"/>
      <c r="BN1904" s="11"/>
      <c r="BO1904" s="11"/>
      <c r="BP1904" s="11" t="str">
        <f t="shared" si="593"/>
        <v>这是另一个专属装备技能，它必须很好很强大</v>
      </c>
      <c r="BQ1904" s="11" t="str">
        <f t="shared" si="602"/>
        <v>2级：伤害提升至&lt;q=attr_atk&gt;&lt;c=A6EC41&gt;0%&lt;/c&gt;</v>
      </c>
      <c r="BR1904" s="1">
        <f t="shared" si="590"/>
        <v>6</v>
      </c>
      <c r="BS1904" s="1">
        <f t="shared" si="591"/>
        <v>602</v>
      </c>
      <c r="BT1904" s="1">
        <f>COUNTIF($BS$10:BS1904,601)</f>
        <v>40</v>
      </c>
      <c r="BU1904" s="1">
        <f t="shared" si="592"/>
        <v>0</v>
      </c>
    </row>
    <row r="1905" spans="2:73">
      <c r="B1905" s="1" t="str">
        <f t="shared" si="594"/>
        <v>SkillDescBrief4102006</v>
      </c>
      <c r="C1905" s="1" t="str">
        <f t="shared" si="595"/>
        <v>SkillDescDetail410200603</v>
      </c>
      <c r="D1905" s="3">
        <v>410200603</v>
      </c>
      <c r="E1905" s="3">
        <v>4102006</v>
      </c>
      <c r="F1905" s="3">
        <v>3</v>
      </c>
      <c r="G1905" s="3" t="s">
        <v>332</v>
      </c>
      <c r="H1905" s="3"/>
      <c r="I1905" s="3" t="s">
        <v>333</v>
      </c>
      <c r="J1905" s="3"/>
      <c r="K1905" s="3" t="s">
        <v>334</v>
      </c>
      <c r="L1905" s="3"/>
      <c r="M1905" s="3"/>
      <c r="N1905" s="3"/>
      <c r="O1905" s="3"/>
      <c r="P1905" s="3"/>
      <c r="Q1905" s="3" t="s">
        <v>335</v>
      </c>
      <c r="R1905" s="3"/>
      <c r="S1905" s="3" t="str">
        <f>IF(H1905="","",$B$2&amp;G1905&amp;$B$2&amp;$B$1&amp;H1905)</f>
        <v/>
      </c>
      <c r="T1905" s="3" t="str">
        <f>IF(J1905="","",$B$2&amp;I1905&amp;$B$2&amp;$B$1&amp;J1905)</f>
        <v/>
      </c>
      <c r="U1905" s="3" t="str">
        <f>IF(L1905="","",$B$2&amp;K1905&amp;$B$2&amp;$B$1&amp;L1905)</f>
        <v/>
      </c>
      <c r="V1905" s="3" t="str">
        <f>IF(N1905="","",$B$2&amp;M1905&amp;$B$2&amp;$B$1&amp;N1905)</f>
        <v/>
      </c>
      <c r="W1905" s="3" t="str">
        <f>IF(P1905="","",$B$2&amp;O1905&amp;$B$2&amp;$B$1&amp;P1905)</f>
        <v/>
      </c>
      <c r="X1905" s="3" t="str">
        <f>IF(R1905="","",$B$2&amp;Q1905&amp;$B$2&amp;$B$1&amp;R1905)</f>
        <v/>
      </c>
      <c r="Y1905" s="3" t="str">
        <f t="shared" si="589"/>
        <v>{}</v>
      </c>
      <c r="Z1905" s="11" t="s">
        <v>341</v>
      </c>
      <c r="AA1905" s="11" t="str">
        <f t="shared" si="603"/>
        <v>3级：伤害提升至&lt;q=attr_atk&gt;&lt;c=A6EC41&gt;0%&lt;/c&gt;</v>
      </c>
      <c r="AB1905" s="11"/>
      <c r="AC1905" s="11"/>
      <c r="AD1905" s="11">
        <v>3</v>
      </c>
      <c r="AE1905" s="11"/>
      <c r="AF1905" s="11" t="s">
        <v>345</v>
      </c>
      <c r="AG1905" s="11"/>
      <c r="AH1905" s="11"/>
      <c r="AI1905" s="11"/>
      <c r="AJ1905" s="11"/>
      <c r="AK1905" s="11"/>
      <c r="AL1905" s="11"/>
      <c r="AM1905" s="11"/>
      <c r="AN1905" s="11" t="s">
        <v>346</v>
      </c>
      <c r="AO1905" s="11"/>
      <c r="AP1905" s="11"/>
      <c r="AQ1905" s="11"/>
      <c r="AR1905" s="11"/>
      <c r="AS1905" s="11" t="str">
        <f t="shared" si="604"/>
        <v>&lt;q=attr_atk&gt;&lt;c=A6EC41&gt;</v>
      </c>
      <c r="AT1905" s="13" t="str">
        <f t="shared" si="605"/>
        <v>0%</v>
      </c>
      <c r="AU1905" s="11" t="s">
        <v>298</v>
      </c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1"/>
      <c r="BH1905" s="11"/>
      <c r="BI1905" s="11"/>
      <c r="BJ1905" s="11"/>
      <c r="BK1905" s="11"/>
      <c r="BL1905" s="11"/>
      <c r="BM1905" s="11"/>
      <c r="BN1905" s="11"/>
      <c r="BO1905" s="11"/>
      <c r="BP1905" s="11" t="str">
        <f t="shared" si="593"/>
        <v>这是另一个专属装备技能，它必须很好很强大</v>
      </c>
      <c r="BQ1905" s="11" t="str">
        <f t="shared" si="602"/>
        <v>3级：伤害提升至&lt;q=attr_atk&gt;&lt;c=A6EC41&gt;0%&lt;/c&gt;</v>
      </c>
      <c r="BR1905" s="1">
        <f t="shared" si="590"/>
        <v>6</v>
      </c>
      <c r="BS1905" s="1">
        <f t="shared" si="591"/>
        <v>603</v>
      </c>
      <c r="BT1905" s="1">
        <f>COUNTIF($BS$10:BS1905,601)</f>
        <v>40</v>
      </c>
      <c r="BU1905" s="1">
        <f t="shared" si="592"/>
        <v>0</v>
      </c>
    </row>
    <row r="1906" spans="2:73">
      <c r="B1906" s="1" t="str">
        <f t="shared" si="594"/>
        <v>SkillDescBrief4102006</v>
      </c>
      <c r="C1906" s="1" t="str">
        <f t="shared" si="595"/>
        <v>SkillDescDetail410200604</v>
      </c>
      <c r="D1906" s="3">
        <v>410200604</v>
      </c>
      <c r="E1906" s="3">
        <v>4102006</v>
      </c>
      <c r="F1906" s="3">
        <v>4</v>
      </c>
      <c r="G1906" s="3" t="s">
        <v>332</v>
      </c>
      <c r="H1906" s="3"/>
      <c r="I1906" s="3" t="s">
        <v>333</v>
      </c>
      <c r="J1906" s="3"/>
      <c r="K1906" s="3" t="s">
        <v>334</v>
      </c>
      <c r="L1906" s="3"/>
      <c r="M1906" s="3"/>
      <c r="N1906" s="3"/>
      <c r="O1906" s="3"/>
      <c r="P1906" s="3"/>
      <c r="Q1906" s="3" t="s">
        <v>335</v>
      </c>
      <c r="R1906" s="3"/>
      <c r="S1906" s="3" t="str">
        <f>IF(H1906="","",$B$2&amp;G1906&amp;$B$2&amp;$B$1&amp;H1906)</f>
        <v/>
      </c>
      <c r="T1906" s="3" t="str">
        <f>IF(J1906="","",$B$2&amp;I1906&amp;$B$2&amp;$B$1&amp;J1906)</f>
        <v/>
      </c>
      <c r="U1906" s="3" t="str">
        <f>IF(L1906="","",$B$2&amp;K1906&amp;$B$2&amp;$B$1&amp;L1906)</f>
        <v/>
      </c>
      <c r="V1906" s="3" t="str">
        <f>IF(N1906="","",$B$2&amp;M1906&amp;$B$2&amp;$B$1&amp;N1906)</f>
        <v/>
      </c>
      <c r="W1906" s="3" t="str">
        <f>IF(P1906="","",$B$2&amp;O1906&amp;$B$2&amp;$B$1&amp;P1906)</f>
        <v/>
      </c>
      <c r="X1906" s="3" t="str">
        <f>IF(R1906="","",$B$2&amp;Q1906&amp;$B$2&amp;$B$1&amp;R1906)</f>
        <v/>
      </c>
      <c r="Y1906" s="3" t="str">
        <f t="shared" si="589"/>
        <v>{}</v>
      </c>
      <c r="Z1906" s="11" t="s">
        <v>341</v>
      </c>
      <c r="AA1906" s="11" t="str">
        <f t="shared" si="603"/>
        <v>4级：伤害提升至&lt;q=attr_atk&gt;&lt;c=A6EC41&gt;0%&lt;/c&gt;</v>
      </c>
      <c r="AB1906" s="11"/>
      <c r="AC1906" s="11"/>
      <c r="AD1906" s="11">
        <v>4</v>
      </c>
      <c r="AE1906" s="11"/>
      <c r="AF1906" s="11" t="s">
        <v>345</v>
      </c>
      <c r="AG1906" s="11"/>
      <c r="AH1906" s="11"/>
      <c r="AI1906" s="11"/>
      <c r="AJ1906" s="11"/>
      <c r="AK1906" s="11"/>
      <c r="AL1906" s="11"/>
      <c r="AM1906" s="11"/>
      <c r="AN1906" s="11" t="s">
        <v>346</v>
      </c>
      <c r="AO1906" s="11"/>
      <c r="AP1906" s="11"/>
      <c r="AQ1906" s="11"/>
      <c r="AR1906" s="11"/>
      <c r="AS1906" s="11" t="str">
        <f t="shared" si="604"/>
        <v>&lt;q=attr_atk&gt;&lt;c=A6EC41&gt;</v>
      </c>
      <c r="AT1906" s="13" t="str">
        <f t="shared" si="605"/>
        <v>0%</v>
      </c>
      <c r="AU1906" s="11" t="s">
        <v>298</v>
      </c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1"/>
      <c r="BH1906" s="11"/>
      <c r="BI1906" s="11"/>
      <c r="BJ1906" s="11"/>
      <c r="BK1906" s="11"/>
      <c r="BL1906" s="11"/>
      <c r="BM1906" s="11"/>
      <c r="BN1906" s="11"/>
      <c r="BO1906" s="11"/>
      <c r="BP1906" s="11" t="str">
        <f t="shared" si="593"/>
        <v>这是另一个专属装备技能，它必须很好很强大</v>
      </c>
      <c r="BQ1906" s="11" t="str">
        <f t="shared" si="602"/>
        <v>4级：伤害提升至&lt;q=attr_atk&gt;&lt;c=A6EC41&gt;0%&lt;/c&gt;</v>
      </c>
      <c r="BR1906" s="1">
        <f t="shared" si="590"/>
        <v>6</v>
      </c>
      <c r="BS1906" s="1">
        <f t="shared" si="591"/>
        <v>604</v>
      </c>
      <c r="BT1906" s="1">
        <f>COUNTIF($BS$10:BS1906,601)</f>
        <v>40</v>
      </c>
      <c r="BU1906" s="1">
        <f t="shared" si="592"/>
        <v>0</v>
      </c>
    </row>
    <row r="1907" spans="2:73">
      <c r="B1907" s="1" t="str">
        <f t="shared" si="594"/>
        <v>SkillDescBrief4102006</v>
      </c>
      <c r="C1907" s="1" t="str">
        <f t="shared" si="595"/>
        <v>SkillDescDetail410200605</v>
      </c>
      <c r="D1907" s="3">
        <v>410200605</v>
      </c>
      <c r="E1907" s="3">
        <v>4102006</v>
      </c>
      <c r="F1907" s="3">
        <v>5</v>
      </c>
      <c r="G1907" s="3" t="s">
        <v>332</v>
      </c>
      <c r="H1907" s="3"/>
      <c r="I1907" s="3" t="s">
        <v>333</v>
      </c>
      <c r="J1907" s="3"/>
      <c r="K1907" s="3" t="s">
        <v>334</v>
      </c>
      <c r="L1907" s="3"/>
      <c r="M1907" s="3"/>
      <c r="N1907" s="3"/>
      <c r="O1907" s="3"/>
      <c r="P1907" s="3"/>
      <c r="Q1907" s="3" t="s">
        <v>335</v>
      </c>
      <c r="R1907" s="3"/>
      <c r="S1907" s="3" t="str">
        <f>IF(H1907="","",$B$2&amp;G1907&amp;$B$2&amp;$B$1&amp;H1907)</f>
        <v/>
      </c>
      <c r="T1907" s="3" t="str">
        <f>IF(J1907="","",$B$2&amp;I1907&amp;$B$2&amp;$B$1&amp;J1907)</f>
        <v/>
      </c>
      <c r="U1907" s="3" t="str">
        <f>IF(L1907="","",$B$2&amp;K1907&amp;$B$2&amp;$B$1&amp;L1907)</f>
        <v/>
      </c>
      <c r="V1907" s="3" t="str">
        <f>IF(N1907="","",$B$2&amp;M1907&amp;$B$2&amp;$B$1&amp;N1907)</f>
        <v/>
      </c>
      <c r="W1907" s="3" t="str">
        <f>IF(P1907="","",$B$2&amp;O1907&amp;$B$2&amp;$B$1&amp;P1907)</f>
        <v/>
      </c>
      <c r="X1907" s="3" t="str">
        <f>IF(R1907="","",$B$2&amp;Q1907&amp;$B$2&amp;$B$1&amp;R1907)</f>
        <v/>
      </c>
      <c r="Y1907" s="3" t="str">
        <f t="shared" si="589"/>
        <v>{}</v>
      </c>
      <c r="Z1907" s="11" t="s">
        <v>347</v>
      </c>
      <c r="AA1907" s="11" t="str">
        <f t="shared" si="603"/>
        <v>5级：伤害提升至&lt;q=attr_atk&gt;&lt;c=A6EC41&gt;0%&lt;/c&gt;</v>
      </c>
      <c r="AB1907" s="11"/>
      <c r="AC1907" s="11"/>
      <c r="AD1907" s="11">
        <v>5</v>
      </c>
      <c r="AE1907" s="11"/>
      <c r="AF1907" s="11" t="s">
        <v>345</v>
      </c>
      <c r="AG1907" s="11"/>
      <c r="AH1907" s="11"/>
      <c r="AI1907" s="11"/>
      <c r="AJ1907" s="11"/>
      <c r="AK1907" s="11"/>
      <c r="AL1907" s="11"/>
      <c r="AM1907" s="11"/>
      <c r="AN1907" s="11" t="s">
        <v>346</v>
      </c>
      <c r="AO1907" s="11"/>
      <c r="AP1907" s="11"/>
      <c r="AQ1907" s="11"/>
      <c r="AR1907" s="11"/>
      <c r="AS1907" s="11" t="str">
        <f t="shared" si="604"/>
        <v>&lt;q=attr_atk&gt;&lt;c=A6EC41&gt;</v>
      </c>
      <c r="AT1907" s="13" t="str">
        <f t="shared" si="605"/>
        <v>0%</v>
      </c>
      <c r="AU1907" s="11" t="s">
        <v>298</v>
      </c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1"/>
      <c r="BH1907" s="11"/>
      <c r="BI1907" s="11"/>
      <c r="BJ1907" s="11"/>
      <c r="BK1907" s="11"/>
      <c r="BL1907" s="11"/>
      <c r="BM1907" s="11"/>
      <c r="BN1907" s="11"/>
      <c r="BO1907" s="11"/>
      <c r="BP1907" s="11" t="str">
        <f t="shared" si="593"/>
        <v>这是另一个专属装备技能，它必须非常好非常强大</v>
      </c>
      <c r="BQ1907" s="11" t="str">
        <f t="shared" si="602"/>
        <v>5级：伤害提升至&lt;q=attr_atk&gt;&lt;c=A6EC41&gt;0%&lt;/c&gt;</v>
      </c>
      <c r="BR1907" s="1">
        <f t="shared" si="590"/>
        <v>6</v>
      </c>
      <c r="BS1907" s="1">
        <f t="shared" si="591"/>
        <v>605</v>
      </c>
      <c r="BT1907" s="1">
        <f>COUNTIF($BS$10:BS1907,601)</f>
        <v>40</v>
      </c>
      <c r="BU1907" s="1">
        <f t="shared" si="592"/>
        <v>0</v>
      </c>
    </row>
    <row r="1908" spans="2:73">
      <c r="B1908" s="1" t="str">
        <f t="shared" si="594"/>
        <v>SkillDescBrief// 战斗被动</v>
      </c>
      <c r="C1908" s="1" t="str">
        <f t="shared" si="595"/>
        <v>SkillDescDetail// 战斗被动4</v>
      </c>
      <c r="D1908" s="7" t="s">
        <v>340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 t="str">
        <f t="shared" si="589"/>
        <v/>
      </c>
      <c r="Z1908" s="10" t="s">
        <v>336</v>
      </c>
      <c r="AA1908" s="10" t="str">
        <f t="shared" si="603"/>
        <v/>
      </c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  <c r="AT1908" s="10"/>
      <c r="AU1908" s="10"/>
      <c r="AV1908" s="10"/>
      <c r="AW1908" s="10"/>
      <c r="AX1908" s="10"/>
      <c r="AY1908" s="10"/>
      <c r="AZ1908" s="10"/>
      <c r="BA1908" s="10"/>
      <c r="BB1908" s="10"/>
      <c r="BC1908" s="10"/>
      <c r="BD1908" s="10"/>
      <c r="BE1908" s="10"/>
      <c r="BF1908" s="10"/>
      <c r="BG1908" s="10"/>
      <c r="BH1908" s="10"/>
      <c r="BI1908" s="10"/>
      <c r="BJ1908" s="10"/>
      <c r="BK1908" s="10"/>
      <c r="BL1908" s="10"/>
      <c r="BM1908" s="10"/>
      <c r="BN1908" s="10"/>
      <c r="BO1908" s="10"/>
      <c r="BP1908" s="10" t="str">
        <f t="shared" si="593"/>
        <v/>
      </c>
      <c r="BQ1908" s="10" t="str">
        <f t="shared" si="602"/>
        <v/>
      </c>
      <c r="BR1908" s="1">
        <f t="shared" si="590"/>
        <v>0</v>
      </c>
      <c r="BS1908" s="1">
        <f t="shared" si="591"/>
        <v>0</v>
      </c>
      <c r="BT1908" s="1">
        <f>COUNTIF($BS$10:BS1908,601)</f>
        <v>40</v>
      </c>
      <c r="BU1908" s="1">
        <f t="shared" si="592"/>
        <v>0</v>
      </c>
    </row>
    <row r="1909" spans="2:73">
      <c r="B1909" s="1" t="str">
        <f t="shared" si="594"/>
        <v>SkillDescBrief4102007</v>
      </c>
      <c r="C1909" s="1" t="str">
        <f t="shared" si="595"/>
        <v>SkillDescDetail410200701</v>
      </c>
      <c r="D1909" s="3">
        <v>410200701</v>
      </c>
      <c r="E1909" s="3">
        <v>4102007</v>
      </c>
      <c r="F1909" s="3">
        <v>1</v>
      </c>
      <c r="G1909" s="3" t="s">
        <v>332</v>
      </c>
      <c r="H1909" s="3"/>
      <c r="I1909" s="3" t="s">
        <v>333</v>
      </c>
      <c r="J1909" s="3"/>
      <c r="K1909" s="3" t="s">
        <v>334</v>
      </c>
      <c r="L1909" s="3"/>
      <c r="M1909" s="3"/>
      <c r="N1909" s="3"/>
      <c r="O1909" s="3"/>
      <c r="P1909" s="3"/>
      <c r="Q1909" s="3" t="s">
        <v>335</v>
      </c>
      <c r="R1909" s="3"/>
      <c r="S1909" s="3" t="str">
        <f>IF(H1909="","",$B$2&amp;G1909&amp;$B$2&amp;$B$1&amp;H1909)</f>
        <v/>
      </c>
      <c r="T1909" s="3" t="str">
        <f>IF(J1909="","",$B$2&amp;I1909&amp;$B$2&amp;$B$1&amp;J1909)</f>
        <v/>
      </c>
      <c r="U1909" s="3" t="str">
        <f>IF(L1909="","",$B$2&amp;K1909&amp;$B$2&amp;$B$1&amp;L1909)</f>
        <v/>
      </c>
      <c r="V1909" s="3" t="str">
        <f>IF(N1909="","",$B$2&amp;M1909&amp;$B$2&amp;$B$1&amp;N1909)</f>
        <v/>
      </c>
      <c r="W1909" s="3" t="str">
        <f>IF(P1909="","",$B$2&amp;O1909&amp;$B$2&amp;$B$1&amp;P1909)</f>
        <v/>
      </c>
      <c r="X1909" s="3" t="str">
        <f>IF(R1909="","",$B$2&amp;Q1909&amp;$B$2&amp;$B$1&amp;R1909)</f>
        <v/>
      </c>
      <c r="Y1909" s="3" t="str">
        <f t="shared" si="589"/>
        <v>{}</v>
      </c>
      <c r="Z1909" s="11" t="s">
        <v>849</v>
      </c>
      <c r="AA1909" s="11" t="str">
        <f t="shared" si="603"/>
        <v>战斗开始时，立即恢复自身能量&lt;c=A6EC41&gt;400&lt;/c&gt;能量</v>
      </c>
      <c r="AB1909" s="11"/>
      <c r="AC1909" s="11"/>
      <c r="AD1909" s="11"/>
      <c r="AE1909" s="11"/>
      <c r="AF1909" s="11"/>
      <c r="AG1909" s="11"/>
      <c r="AH1909" s="11"/>
      <c r="AI1909" s="11"/>
      <c r="AJ1909" s="11" t="s">
        <v>849</v>
      </c>
      <c r="AK1909" s="11" t="str">
        <f>$B$6</f>
        <v>&lt;c=A6EC41&gt;</v>
      </c>
      <c r="AL1909" s="12">
        <v>400</v>
      </c>
      <c r="AM1909" s="11" t="s">
        <v>298</v>
      </c>
      <c r="AN1909" s="11" t="s">
        <v>376</v>
      </c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1"/>
      <c r="BH1909" s="11"/>
      <c r="BI1909" s="11"/>
      <c r="BJ1909" s="11"/>
      <c r="BK1909" s="11"/>
      <c r="BL1909" s="11"/>
      <c r="BM1909" s="11"/>
      <c r="BN1909" s="11"/>
      <c r="BO1909" s="11"/>
      <c r="BP1909" s="11" t="str">
        <f t="shared" si="593"/>
        <v>战斗开始时，立即恢复自身能量</v>
      </c>
      <c r="BQ1909" s="11" t="str">
        <f t="shared" si="602"/>
        <v>战斗开始时，立即恢复自身能量&lt;c=A6EC41&gt;400&lt;/c&gt;能量</v>
      </c>
      <c r="BR1909" s="1">
        <f t="shared" si="590"/>
        <v>7</v>
      </c>
      <c r="BS1909" s="1">
        <f t="shared" si="591"/>
        <v>701</v>
      </c>
      <c r="BT1909" s="1">
        <f>COUNTIF($BS$10:BS1909,601)</f>
        <v>40</v>
      </c>
      <c r="BU1909" s="1">
        <f t="shared" si="592"/>
        <v>0</v>
      </c>
    </row>
    <row r="1910" spans="2:73">
      <c r="B1910" s="1" t="str">
        <f t="shared" si="594"/>
        <v>SkillDescBrief4102007</v>
      </c>
      <c r="C1910" s="1" t="str">
        <f t="shared" si="595"/>
        <v>SkillDescDetail410200702</v>
      </c>
      <c r="D1910" s="3">
        <v>410200702</v>
      </c>
      <c r="E1910" s="3">
        <v>4102007</v>
      </c>
      <c r="F1910" s="3">
        <v>2</v>
      </c>
      <c r="G1910" s="3" t="s">
        <v>332</v>
      </c>
      <c r="H1910" s="3"/>
      <c r="I1910" s="3" t="s">
        <v>333</v>
      </c>
      <c r="J1910" s="3"/>
      <c r="K1910" s="3" t="s">
        <v>334</v>
      </c>
      <c r="L1910" s="3"/>
      <c r="M1910" s="3"/>
      <c r="N1910" s="3"/>
      <c r="O1910" s="3"/>
      <c r="P1910" s="3"/>
      <c r="Q1910" s="3" t="s">
        <v>335</v>
      </c>
      <c r="R1910" s="3"/>
      <c r="S1910" s="3" t="str">
        <f>IF(H1910="","",$B$2&amp;G1910&amp;$B$2&amp;$B$1&amp;H1910)</f>
        <v/>
      </c>
      <c r="T1910" s="3" t="str">
        <f>IF(J1910="","",$B$2&amp;I1910&amp;$B$2&amp;$B$1&amp;J1910)</f>
        <v/>
      </c>
      <c r="U1910" s="3" t="str">
        <f>IF(L1910="","",$B$2&amp;K1910&amp;$B$2&amp;$B$1&amp;L1910)</f>
        <v/>
      </c>
      <c r="V1910" s="3" t="str">
        <f>IF(N1910="","",$B$2&amp;M1910&amp;$B$2&amp;$B$1&amp;N1910)</f>
        <v/>
      </c>
      <c r="W1910" s="3" t="str">
        <f>IF(P1910="","",$B$2&amp;O1910&amp;$B$2&amp;$B$1&amp;P1910)</f>
        <v/>
      </c>
      <c r="X1910" s="3" t="str">
        <f>IF(R1910="","",$B$2&amp;Q1910&amp;$B$2&amp;$B$1&amp;R1910)</f>
        <v/>
      </c>
      <c r="Y1910" s="3" t="str">
        <f t="shared" si="589"/>
        <v>{}</v>
      </c>
      <c r="Z1910" s="11" t="s">
        <v>336</v>
      </c>
      <c r="AA1910" s="11" t="str">
        <f t="shared" si="603"/>
        <v/>
      </c>
      <c r="AB1910" s="11"/>
      <c r="AC1910" s="11"/>
      <c r="AD1910" s="11"/>
      <c r="AE1910" s="11"/>
      <c r="AF1910" s="11"/>
      <c r="AG1910" s="11"/>
      <c r="AH1910" s="11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1"/>
      <c r="BH1910" s="11"/>
      <c r="BI1910" s="11"/>
      <c r="BJ1910" s="11"/>
      <c r="BK1910" s="11"/>
      <c r="BL1910" s="11"/>
      <c r="BM1910" s="11"/>
      <c r="BN1910" s="11"/>
      <c r="BO1910" s="11"/>
      <c r="BP1910" s="11" t="str">
        <f t="shared" si="593"/>
        <v/>
      </c>
      <c r="BQ1910" s="11" t="str">
        <f t="shared" si="602"/>
        <v/>
      </c>
      <c r="BR1910" s="1">
        <f t="shared" si="590"/>
        <v>7</v>
      </c>
      <c r="BS1910" s="1">
        <f t="shared" si="591"/>
        <v>702</v>
      </c>
      <c r="BT1910" s="1">
        <f>COUNTIF($BS$10:BS1910,601)</f>
        <v>40</v>
      </c>
      <c r="BU1910" s="1">
        <f t="shared" si="592"/>
        <v>0</v>
      </c>
    </row>
    <row r="1911" spans="2:73">
      <c r="B1911" s="1" t="str">
        <f t="shared" si="594"/>
        <v>SkillDescBrief4102007</v>
      </c>
      <c r="C1911" s="1" t="str">
        <f t="shared" si="595"/>
        <v>SkillDescDetail410200703</v>
      </c>
      <c r="D1911" s="3">
        <v>410200703</v>
      </c>
      <c r="E1911" s="3">
        <v>4102007</v>
      </c>
      <c r="F1911" s="3">
        <v>3</v>
      </c>
      <c r="G1911" s="3" t="s">
        <v>332</v>
      </c>
      <c r="H1911" s="3"/>
      <c r="I1911" s="3" t="s">
        <v>333</v>
      </c>
      <c r="J1911" s="3"/>
      <c r="K1911" s="3" t="s">
        <v>334</v>
      </c>
      <c r="L1911" s="3"/>
      <c r="M1911" s="3"/>
      <c r="N1911" s="3"/>
      <c r="O1911" s="3"/>
      <c r="P1911" s="3"/>
      <c r="Q1911" s="3" t="s">
        <v>335</v>
      </c>
      <c r="R1911" s="3"/>
      <c r="S1911" s="3" t="str">
        <f>IF(H1911="","",$B$2&amp;G1911&amp;$B$2&amp;$B$1&amp;H1911)</f>
        <v/>
      </c>
      <c r="T1911" s="3" t="str">
        <f>IF(J1911="","",$B$2&amp;I1911&amp;$B$2&amp;$B$1&amp;J1911)</f>
        <v/>
      </c>
      <c r="U1911" s="3" t="str">
        <f>IF(L1911="","",$B$2&amp;K1911&amp;$B$2&amp;$B$1&amp;L1911)</f>
        <v/>
      </c>
      <c r="V1911" s="3" t="str">
        <f>IF(N1911="","",$B$2&amp;M1911&amp;$B$2&amp;$B$1&amp;N1911)</f>
        <v/>
      </c>
      <c r="W1911" s="3" t="str">
        <f>IF(P1911="","",$B$2&amp;O1911&amp;$B$2&amp;$B$1&amp;P1911)</f>
        <v/>
      </c>
      <c r="X1911" s="3" t="str">
        <f>IF(R1911="","",$B$2&amp;Q1911&amp;$B$2&amp;$B$1&amp;R1911)</f>
        <v/>
      </c>
      <c r="Y1911" s="3" t="str">
        <f t="shared" si="589"/>
        <v>{}</v>
      </c>
      <c r="Z1911" s="11" t="s">
        <v>336</v>
      </c>
      <c r="AA1911" s="11" t="str">
        <f t="shared" si="603"/>
        <v/>
      </c>
      <c r="AB1911" s="11"/>
      <c r="AC1911" s="11"/>
      <c r="AD1911" s="11"/>
      <c r="AE1911" s="11"/>
      <c r="AF1911" s="11"/>
      <c r="AG1911" s="11"/>
      <c r="AH1911" s="11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1"/>
      <c r="BH1911" s="11"/>
      <c r="BI1911" s="11"/>
      <c r="BJ1911" s="11"/>
      <c r="BK1911" s="11"/>
      <c r="BL1911" s="11"/>
      <c r="BM1911" s="11"/>
      <c r="BN1911" s="11"/>
      <c r="BO1911" s="11"/>
      <c r="BP1911" s="11" t="str">
        <f t="shared" si="593"/>
        <v/>
      </c>
      <c r="BQ1911" s="11" t="str">
        <f t="shared" si="602"/>
        <v/>
      </c>
      <c r="BR1911" s="1">
        <f t="shared" si="590"/>
        <v>7</v>
      </c>
      <c r="BS1911" s="1">
        <f t="shared" si="591"/>
        <v>703</v>
      </c>
      <c r="BT1911" s="1">
        <f>COUNTIF($BS$10:BS1911,601)</f>
        <v>40</v>
      </c>
      <c r="BU1911" s="1">
        <f t="shared" si="592"/>
        <v>0</v>
      </c>
    </row>
    <row r="1912" spans="2:73">
      <c r="B1912" s="1" t="str">
        <f t="shared" si="594"/>
        <v>SkillDescBrief4102007</v>
      </c>
      <c r="C1912" s="1" t="str">
        <f t="shared" si="595"/>
        <v>SkillDescDetail410200704</v>
      </c>
      <c r="D1912" s="3">
        <v>410200704</v>
      </c>
      <c r="E1912" s="3">
        <v>4102007</v>
      </c>
      <c r="F1912" s="3">
        <v>4</v>
      </c>
      <c r="G1912" s="3" t="s">
        <v>332</v>
      </c>
      <c r="H1912" s="3"/>
      <c r="I1912" s="3" t="s">
        <v>333</v>
      </c>
      <c r="J1912" s="3"/>
      <c r="K1912" s="3" t="s">
        <v>334</v>
      </c>
      <c r="L1912" s="3"/>
      <c r="M1912" s="3"/>
      <c r="N1912" s="3"/>
      <c r="O1912" s="3"/>
      <c r="P1912" s="3"/>
      <c r="Q1912" s="3" t="s">
        <v>335</v>
      </c>
      <c r="R1912" s="3"/>
      <c r="S1912" s="3" t="str">
        <f>IF(H1912="","",$B$2&amp;G1912&amp;$B$2&amp;$B$1&amp;H1912)</f>
        <v/>
      </c>
      <c r="T1912" s="3" t="str">
        <f>IF(J1912="","",$B$2&amp;I1912&amp;$B$2&amp;$B$1&amp;J1912)</f>
        <v/>
      </c>
      <c r="U1912" s="3" t="str">
        <f>IF(L1912="","",$B$2&amp;K1912&amp;$B$2&amp;$B$1&amp;L1912)</f>
        <v/>
      </c>
      <c r="V1912" s="3" t="str">
        <f>IF(N1912="","",$B$2&amp;M1912&amp;$B$2&amp;$B$1&amp;N1912)</f>
        <v/>
      </c>
      <c r="W1912" s="3" t="str">
        <f>IF(P1912="","",$B$2&amp;O1912&amp;$B$2&amp;$B$1&amp;P1912)</f>
        <v/>
      </c>
      <c r="X1912" s="3" t="str">
        <f>IF(R1912="","",$B$2&amp;Q1912&amp;$B$2&amp;$B$1&amp;R1912)</f>
        <v/>
      </c>
      <c r="Y1912" s="3" t="str">
        <f t="shared" si="589"/>
        <v>{}</v>
      </c>
      <c r="Z1912" s="11" t="s">
        <v>336</v>
      </c>
      <c r="AA1912" s="11" t="str">
        <f t="shared" si="603"/>
        <v/>
      </c>
      <c r="AB1912" s="11"/>
      <c r="AC1912" s="11"/>
      <c r="AD1912" s="11"/>
      <c r="AE1912" s="11"/>
      <c r="AF1912" s="11"/>
      <c r="AG1912" s="11"/>
      <c r="AH1912" s="11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1"/>
      <c r="BH1912" s="11"/>
      <c r="BI1912" s="11"/>
      <c r="BJ1912" s="11"/>
      <c r="BK1912" s="11"/>
      <c r="BL1912" s="11"/>
      <c r="BM1912" s="11"/>
      <c r="BN1912" s="11"/>
      <c r="BO1912" s="11"/>
      <c r="BP1912" s="11" t="str">
        <f t="shared" si="593"/>
        <v/>
      </c>
      <c r="BQ1912" s="11" t="str">
        <f t="shared" si="602"/>
        <v/>
      </c>
      <c r="BR1912" s="1">
        <f t="shared" si="590"/>
        <v>7</v>
      </c>
      <c r="BS1912" s="1">
        <f t="shared" si="591"/>
        <v>704</v>
      </c>
      <c r="BT1912" s="1">
        <f>COUNTIF($BS$10:BS1912,601)</f>
        <v>40</v>
      </c>
      <c r="BU1912" s="1">
        <f t="shared" si="592"/>
        <v>0</v>
      </c>
    </row>
    <row r="1913" spans="2:73">
      <c r="B1913" s="1" t="str">
        <f t="shared" si="594"/>
        <v>SkillDescBrief4102007</v>
      </c>
      <c r="C1913" s="1" t="str">
        <f t="shared" si="595"/>
        <v>SkillDescDetail410200705</v>
      </c>
      <c r="D1913" s="3">
        <v>410200705</v>
      </c>
      <c r="E1913" s="3">
        <v>4102007</v>
      </c>
      <c r="F1913" s="3">
        <v>5</v>
      </c>
      <c r="G1913" s="3" t="s">
        <v>332</v>
      </c>
      <c r="H1913" s="3"/>
      <c r="I1913" s="3" t="s">
        <v>333</v>
      </c>
      <c r="J1913" s="3"/>
      <c r="K1913" s="3" t="s">
        <v>334</v>
      </c>
      <c r="L1913" s="3"/>
      <c r="M1913" s="3"/>
      <c r="N1913" s="3"/>
      <c r="O1913" s="3"/>
      <c r="P1913" s="3"/>
      <c r="Q1913" s="3" t="s">
        <v>335</v>
      </c>
      <c r="R1913" s="3"/>
      <c r="S1913" s="3" t="str">
        <f>IF(H1913="","",$B$2&amp;G1913&amp;$B$2&amp;$B$1&amp;H1913)</f>
        <v/>
      </c>
      <c r="T1913" s="3" t="str">
        <f>IF(J1913="","",$B$2&amp;I1913&amp;$B$2&amp;$B$1&amp;J1913)</f>
        <v/>
      </c>
      <c r="U1913" s="3" t="str">
        <f>IF(L1913="","",$B$2&amp;K1913&amp;$B$2&amp;$B$1&amp;L1913)</f>
        <v/>
      </c>
      <c r="V1913" s="3" t="str">
        <f>IF(N1913="","",$B$2&amp;M1913&amp;$B$2&amp;$B$1&amp;N1913)</f>
        <v/>
      </c>
      <c r="W1913" s="3" t="str">
        <f>IF(P1913="","",$B$2&amp;O1913&amp;$B$2&amp;$B$1&amp;P1913)</f>
        <v/>
      </c>
      <c r="X1913" s="3" t="str">
        <f>IF(R1913="","",$B$2&amp;Q1913&amp;$B$2&amp;$B$1&amp;R1913)</f>
        <v/>
      </c>
      <c r="Y1913" s="3" t="str">
        <f t="shared" si="589"/>
        <v>{}</v>
      </c>
      <c r="Z1913" s="11" t="s">
        <v>336</v>
      </c>
      <c r="AA1913" s="11" t="str">
        <f t="shared" si="603"/>
        <v/>
      </c>
      <c r="AB1913" s="11"/>
      <c r="AC1913" s="11"/>
      <c r="AD1913" s="11"/>
      <c r="AE1913" s="11"/>
      <c r="AF1913" s="11"/>
      <c r="AG1913" s="11"/>
      <c r="AH1913" s="11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1"/>
      <c r="BH1913" s="11"/>
      <c r="BI1913" s="11"/>
      <c r="BJ1913" s="11"/>
      <c r="BK1913" s="11"/>
      <c r="BL1913" s="11"/>
      <c r="BM1913" s="11"/>
      <c r="BN1913" s="11"/>
      <c r="BO1913" s="11"/>
      <c r="BP1913" s="11" t="str">
        <f t="shared" si="593"/>
        <v/>
      </c>
      <c r="BQ1913" s="11" t="str">
        <f t="shared" si="602"/>
        <v/>
      </c>
      <c r="BR1913" s="1">
        <f t="shared" si="590"/>
        <v>7</v>
      </c>
      <c r="BS1913" s="1">
        <f t="shared" si="591"/>
        <v>705</v>
      </c>
      <c r="BT1913" s="1">
        <f>COUNTIF($BS$10:BS1913,601)</f>
        <v>40</v>
      </c>
      <c r="BU1913" s="1">
        <f t="shared" si="592"/>
        <v>0</v>
      </c>
    </row>
    <row r="1914" spans="2:73">
      <c r="B1914" s="1" t="str">
        <f t="shared" si="594"/>
        <v>SkillDescBrief// 普攻-普</v>
      </c>
      <c r="C1914" s="1" t="str">
        <f t="shared" si="595"/>
        <v>SkillDescDetail// 普攻-普攻</v>
      </c>
      <c r="D1914" s="7" t="s">
        <v>850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 t="str">
        <f t="shared" si="589"/>
        <v/>
      </c>
      <c r="Z1914" s="10" t="s">
        <v>336</v>
      </c>
      <c r="AA1914" s="10" t="str">
        <f t="shared" si="603"/>
        <v/>
      </c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  <c r="AT1914" s="10"/>
      <c r="AU1914" s="10"/>
      <c r="AV1914" s="10"/>
      <c r="AW1914" s="10"/>
      <c r="AX1914" s="10"/>
      <c r="AY1914" s="10"/>
      <c r="AZ1914" s="10"/>
      <c r="BA1914" s="10"/>
      <c r="BB1914" s="10"/>
      <c r="BC1914" s="10"/>
      <c r="BD1914" s="10"/>
      <c r="BE1914" s="10"/>
      <c r="BF1914" s="10"/>
      <c r="BG1914" s="10"/>
      <c r="BH1914" s="10"/>
      <c r="BI1914" s="10"/>
      <c r="BJ1914" s="10"/>
      <c r="BK1914" s="10"/>
      <c r="BL1914" s="10"/>
      <c r="BM1914" s="10"/>
      <c r="BN1914" s="10"/>
      <c r="BO1914" s="10"/>
      <c r="BP1914" s="10" t="str">
        <f t="shared" si="593"/>
        <v/>
      </c>
      <c r="BQ1914" s="10" t="str">
        <f t="shared" si="602"/>
        <v/>
      </c>
      <c r="BR1914" s="1">
        <f t="shared" si="590"/>
        <v>0</v>
      </c>
      <c r="BS1914" s="1">
        <f t="shared" si="591"/>
        <v>0</v>
      </c>
      <c r="BT1914" s="1">
        <f>COUNTIF($BS$10:BS1914,601)</f>
        <v>40</v>
      </c>
      <c r="BU1914" s="1">
        <f t="shared" si="592"/>
        <v>0</v>
      </c>
    </row>
    <row r="1915" spans="2:73">
      <c r="B1915" s="1" t="str">
        <f t="shared" si="594"/>
        <v>SkillDescBrief4102008</v>
      </c>
      <c r="C1915" s="1" t="str">
        <f t="shared" si="595"/>
        <v>SkillDescDetail410200801</v>
      </c>
      <c r="D1915" s="3">
        <v>410200801</v>
      </c>
      <c r="E1915" s="3">
        <v>4102008</v>
      </c>
      <c r="F1915" s="3">
        <v>1</v>
      </c>
      <c r="G1915" s="3" t="s">
        <v>332</v>
      </c>
      <c r="H1915" s="3">
        <f ca="1">ROUND(_xlfn.XLOOKUP($F1915,$D$1:$D$5,$E$1:$E$5)*OFFSET(H1915,5-$F1915,0)/0.05,0)*0.05</f>
        <v>0.7</v>
      </c>
      <c r="I1915" s="3" t="s">
        <v>333</v>
      </c>
      <c r="J1915" s="3"/>
      <c r="K1915" s="3" t="s">
        <v>334</v>
      </c>
      <c r="L1915" s="3"/>
      <c r="M1915" s="3"/>
      <c r="N1915" s="3"/>
      <c r="O1915" s="3"/>
      <c r="P1915" s="3"/>
      <c r="Q1915" s="3" t="s">
        <v>335</v>
      </c>
      <c r="R1915" s="3"/>
      <c r="S1915" s="3" t="str">
        <f ca="1">IF(H1915="","",$B$2&amp;G1915&amp;$B$2&amp;$B$1&amp;H1915)</f>
        <v>"AtkPower":0.7</v>
      </c>
      <c r="T1915" s="3" t="str">
        <f>IF(J1915="","",$B$2&amp;I1915&amp;$B$2&amp;$B$1&amp;J1915)</f>
        <v/>
      </c>
      <c r="U1915" s="3" t="str">
        <f>IF(L1915="","",$B$2&amp;K1915&amp;$B$2&amp;$B$1&amp;L1915)</f>
        <v/>
      </c>
      <c r="V1915" s="3" t="str">
        <f>IF(N1915="","",$B$2&amp;M1915&amp;$B$2&amp;$B$1&amp;N1915)</f>
        <v/>
      </c>
      <c r="W1915" s="3" t="str">
        <f>IF(P1915="","",$B$2&amp;O1915&amp;$B$2&amp;$B$1&amp;P1915)</f>
        <v/>
      </c>
      <c r="X1915" s="3" t="str">
        <f>IF(R1915="","",$B$2&amp;Q1915&amp;$B$2&amp;$B$1&amp;R1915)</f>
        <v/>
      </c>
      <c r="Y1915" s="3" t="str">
        <f ca="1" t="shared" si="589"/>
        <v>{"AtkPower":0.7}</v>
      </c>
      <c r="Z1915" s="11" t="s">
        <v>336</v>
      </c>
      <c r="AA1915" s="11" t="str">
        <f t="shared" si="603"/>
        <v/>
      </c>
      <c r="AB1915" s="11"/>
      <c r="AC1915" s="11"/>
      <c r="AD1915" s="11"/>
      <c r="AE1915" s="11"/>
      <c r="AF1915" s="11"/>
      <c r="AG1915" s="11"/>
      <c r="AH1915" s="11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1"/>
      <c r="BH1915" s="11"/>
      <c r="BI1915" s="11"/>
      <c r="BJ1915" s="11"/>
      <c r="BK1915" s="11"/>
      <c r="BL1915" s="11"/>
      <c r="BM1915" s="11"/>
      <c r="BN1915" s="11"/>
      <c r="BO1915" s="11"/>
      <c r="BP1915" s="11" t="str">
        <f t="shared" si="593"/>
        <v/>
      </c>
      <c r="BQ1915" s="11" t="str">
        <f t="shared" si="602"/>
        <v/>
      </c>
      <c r="BR1915" s="1">
        <f t="shared" si="590"/>
        <v>8</v>
      </c>
      <c r="BS1915" s="1">
        <f t="shared" si="591"/>
        <v>801</v>
      </c>
      <c r="BT1915" s="1">
        <f>COUNTIF($BS$10:BS1915,601)</f>
        <v>40</v>
      </c>
      <c r="BU1915" s="1">
        <f t="shared" si="592"/>
        <v>0</v>
      </c>
    </row>
    <row r="1916" spans="2:73">
      <c r="B1916" s="1" t="str">
        <f t="shared" si="594"/>
        <v>SkillDescBrief4102008</v>
      </c>
      <c r="C1916" s="1" t="str">
        <f t="shared" si="595"/>
        <v>SkillDescDetail410200802</v>
      </c>
      <c r="D1916" s="3">
        <v>410200802</v>
      </c>
      <c r="E1916" s="3">
        <v>4102008</v>
      </c>
      <c r="F1916" s="3">
        <v>2</v>
      </c>
      <c r="G1916" s="3" t="s">
        <v>332</v>
      </c>
      <c r="H1916" s="3">
        <f ca="1">ROUND(_xlfn.XLOOKUP($F1916,$D$1:$D$5,$E$1:$E$5)*OFFSET(H1916,5-$F1916,0)/0.05,0)*0.05</f>
        <v>0.75</v>
      </c>
      <c r="I1916" s="3" t="s">
        <v>333</v>
      </c>
      <c r="J1916" s="3"/>
      <c r="K1916" s="3" t="s">
        <v>334</v>
      </c>
      <c r="L1916" s="3"/>
      <c r="M1916" s="3"/>
      <c r="N1916" s="3"/>
      <c r="O1916" s="3"/>
      <c r="P1916" s="3"/>
      <c r="Q1916" s="3" t="s">
        <v>335</v>
      </c>
      <c r="R1916" s="3"/>
      <c r="S1916" s="3" t="str">
        <f ca="1">IF(H1916="","",$B$2&amp;G1916&amp;$B$2&amp;$B$1&amp;H1916)</f>
        <v>"AtkPower":0.75</v>
      </c>
      <c r="T1916" s="3" t="str">
        <f>IF(J1916="","",$B$2&amp;I1916&amp;$B$2&amp;$B$1&amp;J1916)</f>
        <v/>
      </c>
      <c r="U1916" s="3" t="str">
        <f>IF(L1916="","",$B$2&amp;K1916&amp;$B$2&amp;$B$1&amp;L1916)</f>
        <v/>
      </c>
      <c r="V1916" s="3" t="str">
        <f>IF(N1916="","",$B$2&amp;M1916&amp;$B$2&amp;$B$1&amp;N1916)</f>
        <v/>
      </c>
      <c r="W1916" s="3" t="str">
        <f>IF(P1916="","",$B$2&amp;O1916&amp;$B$2&amp;$B$1&amp;P1916)</f>
        <v/>
      </c>
      <c r="X1916" s="3" t="str">
        <f>IF(R1916="","",$B$2&amp;Q1916&amp;$B$2&amp;$B$1&amp;R1916)</f>
        <v/>
      </c>
      <c r="Y1916" s="3" t="str">
        <f ca="1" t="shared" si="589"/>
        <v>{"AtkPower":0.75}</v>
      </c>
      <c r="Z1916" s="11" t="s">
        <v>336</v>
      </c>
      <c r="AA1916" s="11" t="str">
        <f t="shared" si="603"/>
        <v/>
      </c>
      <c r="AB1916" s="11"/>
      <c r="AC1916" s="11"/>
      <c r="AD1916" s="11"/>
      <c r="AE1916" s="11"/>
      <c r="AF1916" s="11"/>
      <c r="AG1916" s="11"/>
      <c r="AH1916" s="11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1"/>
      <c r="BH1916" s="11"/>
      <c r="BI1916" s="11"/>
      <c r="BJ1916" s="11"/>
      <c r="BK1916" s="11"/>
      <c r="BL1916" s="11"/>
      <c r="BM1916" s="11"/>
      <c r="BN1916" s="11"/>
      <c r="BO1916" s="11"/>
      <c r="BP1916" s="11" t="str">
        <f t="shared" si="593"/>
        <v/>
      </c>
      <c r="BQ1916" s="11" t="str">
        <f t="shared" si="602"/>
        <v/>
      </c>
      <c r="BR1916" s="1">
        <f t="shared" si="590"/>
        <v>8</v>
      </c>
      <c r="BS1916" s="1">
        <f t="shared" si="591"/>
        <v>802</v>
      </c>
      <c r="BT1916" s="1">
        <f>COUNTIF($BS$10:BS1916,601)</f>
        <v>40</v>
      </c>
      <c r="BU1916" s="1">
        <f t="shared" si="592"/>
        <v>0</v>
      </c>
    </row>
    <row r="1917" spans="2:73">
      <c r="B1917" s="1" t="str">
        <f t="shared" si="594"/>
        <v>SkillDescBrief4102008</v>
      </c>
      <c r="C1917" s="1" t="str">
        <f t="shared" si="595"/>
        <v>SkillDescDetail410200803</v>
      </c>
      <c r="D1917" s="3">
        <v>410200803</v>
      </c>
      <c r="E1917" s="3">
        <v>4102008</v>
      </c>
      <c r="F1917" s="3">
        <v>3</v>
      </c>
      <c r="G1917" s="3" t="s">
        <v>332</v>
      </c>
      <c r="H1917" s="3">
        <f ca="1">ROUND(_xlfn.XLOOKUP($F1917,$D$1:$D$5,$E$1:$E$5)*OFFSET(H1917,5-$F1917,0)/0.05,0)*0.05</f>
        <v>0.8</v>
      </c>
      <c r="I1917" s="3" t="s">
        <v>333</v>
      </c>
      <c r="J1917" s="3"/>
      <c r="K1917" s="3" t="s">
        <v>334</v>
      </c>
      <c r="L1917" s="3"/>
      <c r="M1917" s="3"/>
      <c r="N1917" s="3"/>
      <c r="O1917" s="3"/>
      <c r="P1917" s="3"/>
      <c r="Q1917" s="3" t="s">
        <v>335</v>
      </c>
      <c r="R1917" s="3"/>
      <c r="S1917" s="3" t="str">
        <f ca="1">IF(H1917="","",$B$2&amp;G1917&amp;$B$2&amp;$B$1&amp;H1917)</f>
        <v>"AtkPower":0.8</v>
      </c>
      <c r="T1917" s="3" t="str">
        <f>IF(J1917="","",$B$2&amp;I1917&amp;$B$2&amp;$B$1&amp;J1917)</f>
        <v/>
      </c>
      <c r="U1917" s="3" t="str">
        <f>IF(L1917="","",$B$2&amp;K1917&amp;$B$2&amp;$B$1&amp;L1917)</f>
        <v/>
      </c>
      <c r="V1917" s="3" t="str">
        <f>IF(N1917="","",$B$2&amp;M1917&amp;$B$2&amp;$B$1&amp;N1917)</f>
        <v/>
      </c>
      <c r="W1917" s="3" t="str">
        <f>IF(P1917="","",$B$2&amp;O1917&amp;$B$2&amp;$B$1&amp;P1917)</f>
        <v/>
      </c>
      <c r="X1917" s="3" t="str">
        <f>IF(R1917="","",$B$2&amp;Q1917&amp;$B$2&amp;$B$1&amp;R1917)</f>
        <v/>
      </c>
      <c r="Y1917" s="3" t="str">
        <f ca="1" t="shared" si="589"/>
        <v>{"AtkPower":0.8}</v>
      </c>
      <c r="Z1917" s="11" t="s">
        <v>336</v>
      </c>
      <c r="AA1917" s="11" t="str">
        <f t="shared" si="603"/>
        <v/>
      </c>
      <c r="AB1917" s="11"/>
      <c r="AC1917" s="11"/>
      <c r="AD1917" s="11"/>
      <c r="AE1917" s="11"/>
      <c r="AF1917" s="11"/>
      <c r="AG1917" s="11"/>
      <c r="AH1917" s="11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1"/>
      <c r="BH1917" s="11"/>
      <c r="BI1917" s="11"/>
      <c r="BJ1917" s="11"/>
      <c r="BK1917" s="11"/>
      <c r="BL1917" s="11"/>
      <c r="BM1917" s="11"/>
      <c r="BN1917" s="11"/>
      <c r="BO1917" s="11"/>
      <c r="BP1917" s="11" t="str">
        <f t="shared" si="593"/>
        <v/>
      </c>
      <c r="BQ1917" s="11" t="str">
        <f t="shared" si="602"/>
        <v/>
      </c>
      <c r="BR1917" s="1">
        <f t="shared" si="590"/>
        <v>8</v>
      </c>
      <c r="BS1917" s="1">
        <f t="shared" si="591"/>
        <v>803</v>
      </c>
      <c r="BT1917" s="1">
        <f>COUNTIF($BS$10:BS1917,601)</f>
        <v>40</v>
      </c>
      <c r="BU1917" s="1">
        <f t="shared" si="592"/>
        <v>0</v>
      </c>
    </row>
    <row r="1918" spans="2:73">
      <c r="B1918" s="1" t="str">
        <f t="shared" si="594"/>
        <v>SkillDescBrief4102008</v>
      </c>
      <c r="C1918" s="1" t="str">
        <f t="shared" si="595"/>
        <v>SkillDescDetail410200804</v>
      </c>
      <c r="D1918" s="3">
        <v>410200804</v>
      </c>
      <c r="E1918" s="3">
        <v>4102008</v>
      </c>
      <c r="F1918" s="3">
        <v>4</v>
      </c>
      <c r="G1918" s="3" t="s">
        <v>332</v>
      </c>
      <c r="H1918" s="3">
        <f ca="1">ROUND(_xlfn.XLOOKUP($F1918,$D$1:$D$5,$E$1:$E$5)*OFFSET(H1918,5-$F1918,0)/0.05,0)*0.05</f>
        <v>0.9</v>
      </c>
      <c r="I1918" s="3" t="s">
        <v>333</v>
      </c>
      <c r="J1918" s="3"/>
      <c r="K1918" s="3" t="s">
        <v>334</v>
      </c>
      <c r="L1918" s="3"/>
      <c r="M1918" s="3"/>
      <c r="N1918" s="3"/>
      <c r="O1918" s="3"/>
      <c r="P1918" s="3"/>
      <c r="Q1918" s="3" t="s">
        <v>335</v>
      </c>
      <c r="R1918" s="3"/>
      <c r="S1918" s="3" t="str">
        <f ca="1">IF(H1918="","",$B$2&amp;G1918&amp;$B$2&amp;$B$1&amp;H1918)</f>
        <v>"AtkPower":0.9</v>
      </c>
      <c r="T1918" s="3" t="str">
        <f>IF(J1918="","",$B$2&amp;I1918&amp;$B$2&amp;$B$1&amp;J1918)</f>
        <v/>
      </c>
      <c r="U1918" s="3" t="str">
        <f>IF(L1918="","",$B$2&amp;K1918&amp;$B$2&amp;$B$1&amp;L1918)</f>
        <v/>
      </c>
      <c r="V1918" s="3" t="str">
        <f>IF(N1918="","",$B$2&amp;M1918&amp;$B$2&amp;$B$1&amp;N1918)</f>
        <v/>
      </c>
      <c r="W1918" s="3" t="str">
        <f>IF(P1918="","",$B$2&amp;O1918&amp;$B$2&amp;$B$1&amp;P1918)</f>
        <v/>
      </c>
      <c r="X1918" s="3" t="str">
        <f>IF(R1918="","",$B$2&amp;Q1918&amp;$B$2&amp;$B$1&amp;R1918)</f>
        <v/>
      </c>
      <c r="Y1918" s="3" t="str">
        <f ca="1" t="shared" si="589"/>
        <v>{"AtkPower":0.9}</v>
      </c>
      <c r="Z1918" s="11" t="s">
        <v>336</v>
      </c>
      <c r="AA1918" s="11" t="str">
        <f t="shared" si="603"/>
        <v/>
      </c>
      <c r="AB1918" s="11"/>
      <c r="AC1918" s="11"/>
      <c r="AD1918" s="11"/>
      <c r="AE1918" s="11"/>
      <c r="AF1918" s="11"/>
      <c r="AG1918" s="11"/>
      <c r="AH1918" s="11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1"/>
      <c r="BH1918" s="11"/>
      <c r="BI1918" s="11"/>
      <c r="BJ1918" s="11"/>
      <c r="BK1918" s="11"/>
      <c r="BL1918" s="11"/>
      <c r="BM1918" s="11"/>
      <c r="BN1918" s="11"/>
      <c r="BO1918" s="11"/>
      <c r="BP1918" s="11" t="str">
        <f t="shared" si="593"/>
        <v/>
      </c>
      <c r="BQ1918" s="11" t="str">
        <f t="shared" si="602"/>
        <v/>
      </c>
      <c r="BR1918" s="1">
        <f t="shared" si="590"/>
        <v>8</v>
      </c>
      <c r="BS1918" s="1">
        <f t="shared" si="591"/>
        <v>804</v>
      </c>
      <c r="BT1918" s="1">
        <f>COUNTIF($BS$10:BS1918,601)</f>
        <v>40</v>
      </c>
      <c r="BU1918" s="1">
        <f t="shared" si="592"/>
        <v>0</v>
      </c>
    </row>
    <row r="1919" spans="2:73">
      <c r="B1919" s="1" t="str">
        <f t="shared" si="594"/>
        <v>SkillDescBrief4102008</v>
      </c>
      <c r="C1919" s="1" t="str">
        <f t="shared" si="595"/>
        <v>SkillDescDetail410200805</v>
      </c>
      <c r="D1919" s="3">
        <v>410200805</v>
      </c>
      <c r="E1919" s="3">
        <v>4102008</v>
      </c>
      <c r="F1919" s="3">
        <v>5</v>
      </c>
      <c r="G1919" s="3" t="s">
        <v>332</v>
      </c>
      <c r="H1919" s="3">
        <v>1</v>
      </c>
      <c r="I1919" s="3" t="s">
        <v>333</v>
      </c>
      <c r="J1919" s="3"/>
      <c r="K1919" s="3" t="s">
        <v>334</v>
      </c>
      <c r="L1919" s="3"/>
      <c r="M1919" s="3"/>
      <c r="N1919" s="3"/>
      <c r="O1919" s="3"/>
      <c r="P1919" s="3"/>
      <c r="Q1919" s="3" t="s">
        <v>335</v>
      </c>
      <c r="R1919" s="3"/>
      <c r="S1919" s="3" t="str">
        <f>IF(H1919="","",$B$2&amp;G1919&amp;$B$2&amp;$B$1&amp;H1919)</f>
        <v>"AtkPower":1</v>
      </c>
      <c r="T1919" s="3" t="str">
        <f>IF(J1919="","",$B$2&amp;I1919&amp;$B$2&amp;$B$1&amp;J1919)</f>
        <v/>
      </c>
      <c r="U1919" s="3" t="str">
        <f>IF(L1919="","",$B$2&amp;K1919&amp;$B$2&amp;$B$1&amp;L1919)</f>
        <v/>
      </c>
      <c r="V1919" s="3" t="str">
        <f>IF(N1919="","",$B$2&amp;M1919&amp;$B$2&amp;$B$1&amp;N1919)</f>
        <v/>
      </c>
      <c r="W1919" s="3" t="str">
        <f>IF(P1919="","",$B$2&amp;O1919&amp;$B$2&amp;$B$1&amp;P1919)</f>
        <v/>
      </c>
      <c r="X1919" s="3" t="str">
        <f>IF(R1919="","",$B$2&amp;Q1919&amp;$B$2&amp;$B$1&amp;R1919)</f>
        <v/>
      </c>
      <c r="Y1919" s="3" t="str">
        <f t="shared" si="589"/>
        <v>{"AtkPower":1}</v>
      </c>
      <c r="Z1919" s="11" t="s">
        <v>336</v>
      </c>
      <c r="AA1919" s="11" t="str">
        <f t="shared" si="603"/>
        <v/>
      </c>
      <c r="AB1919" s="11"/>
      <c r="AC1919" s="11"/>
      <c r="AD1919" s="11"/>
      <c r="AE1919" s="11"/>
      <c r="AF1919" s="11"/>
      <c r="AG1919" s="11"/>
      <c r="AH1919" s="11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1"/>
      <c r="BH1919" s="11"/>
      <c r="BI1919" s="11"/>
      <c r="BJ1919" s="11"/>
      <c r="BK1919" s="11"/>
      <c r="BL1919" s="11"/>
      <c r="BM1919" s="11"/>
      <c r="BN1919" s="11"/>
      <c r="BO1919" s="11"/>
      <c r="BP1919" s="11" t="str">
        <f t="shared" si="593"/>
        <v/>
      </c>
      <c r="BQ1919" s="11" t="str">
        <f t="shared" si="602"/>
        <v/>
      </c>
      <c r="BR1919" s="1">
        <f t="shared" si="590"/>
        <v>8</v>
      </c>
      <c r="BS1919" s="1">
        <f t="shared" si="591"/>
        <v>805</v>
      </c>
      <c r="BT1919" s="1">
        <f>COUNTIF($BS$10:BS1919,601)</f>
        <v>40</v>
      </c>
      <c r="BU1919" s="1">
        <f t="shared" si="592"/>
        <v>0</v>
      </c>
    </row>
    <row r="1920" spans="4:69"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1"/>
      <c r="BH1920" s="11"/>
      <c r="BI1920" s="11"/>
      <c r="BJ1920" s="11"/>
      <c r="BK1920" s="11"/>
      <c r="BL1920" s="11"/>
      <c r="BM1920" s="11"/>
      <c r="BN1920" s="11"/>
      <c r="BO1920" s="11"/>
      <c r="BP1920" s="11"/>
      <c r="BQ1920" s="11"/>
    </row>
  </sheetData>
  <autoFilter xmlns:etc="http://www.wps.cn/officeDocument/2017/etCustomData" ref="A9:BV1919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L11" sqref="L11:O11"/>
    </sheetView>
  </sheetViews>
  <sheetFormatPr defaultColWidth="9" defaultRowHeight="13.5"/>
  <cols>
    <col min="1" max="5" width="9" style="1"/>
    <col min="6" max="7" width="10.125" style="1" customWidth="1"/>
    <col min="8" max="12" width="10.25" style="1" customWidth="1"/>
    <col min="13" max="16384" width="9" style="1"/>
  </cols>
  <sheetData>
    <row r="1" spans="1:3">
      <c r="A1" s="1" t="s">
        <v>291</v>
      </c>
      <c r="B1" s="1" t="s">
        <v>292</v>
      </c>
      <c r="C1" s="1" t="s">
        <v>293</v>
      </c>
    </row>
    <row r="2" spans="1:2">
      <c r="A2" s="1" t="s">
        <v>296</v>
      </c>
      <c r="B2" s="1" t="s">
        <v>297</v>
      </c>
    </row>
    <row r="3" spans="1:1">
      <c r="A3" s="1" t="s">
        <v>299</v>
      </c>
    </row>
    <row r="4" spans="1:1">
      <c r="A4" s="1" t="s">
        <v>301</v>
      </c>
    </row>
    <row r="5" spans="6:12"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>
        <v>7</v>
      </c>
    </row>
    <row r="6" spans="5:15">
      <c r="E6" s="2" t="s">
        <v>23</v>
      </c>
      <c r="F6" s="2" t="s">
        <v>851</v>
      </c>
      <c r="G6" s="2" t="s">
        <v>852</v>
      </c>
      <c r="H6" s="2" t="s">
        <v>853</v>
      </c>
      <c r="I6" s="2" t="s">
        <v>854</v>
      </c>
      <c r="J6" s="2" t="s">
        <v>855</v>
      </c>
      <c r="K6" s="2" t="s">
        <v>856</v>
      </c>
      <c r="L6" s="2" t="s">
        <v>857</v>
      </c>
      <c r="M6" s="2" t="s">
        <v>858</v>
      </c>
      <c r="N6" s="2" t="s">
        <v>859</v>
      </c>
      <c r="O6" s="2" t="s">
        <v>860</v>
      </c>
    </row>
    <row r="7" spans="5:15"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</row>
    <row r="8" spans="5:15">
      <c r="E8" s="3">
        <v>2</v>
      </c>
      <c r="F8" s="3">
        <v>21</v>
      </c>
      <c r="G8" s="3">
        <v>41</v>
      </c>
      <c r="H8" s="3">
        <v>75</v>
      </c>
      <c r="I8" s="3">
        <v>31</v>
      </c>
      <c r="J8" s="3">
        <f>I8+15</f>
        <v>46</v>
      </c>
      <c r="K8" s="3">
        <f>J8+17</f>
        <v>63</v>
      </c>
      <c r="L8" s="3">
        <f t="shared" ref="L8:O11" si="0">G8+10</f>
        <v>51</v>
      </c>
      <c r="M8" s="3">
        <f t="shared" si="0"/>
        <v>85</v>
      </c>
      <c r="N8" s="3">
        <f t="shared" si="0"/>
        <v>41</v>
      </c>
      <c r="O8" s="3">
        <f t="shared" si="0"/>
        <v>56</v>
      </c>
    </row>
    <row r="9" spans="5:15">
      <c r="E9" s="3">
        <v>3</v>
      </c>
      <c r="F9" s="3">
        <v>61</v>
      </c>
      <c r="G9" s="3">
        <v>81</v>
      </c>
      <c r="H9" s="3">
        <v>125</v>
      </c>
      <c r="I9" s="3">
        <f>F9+10</f>
        <v>71</v>
      </c>
      <c r="J9" s="3">
        <f>I9+15</f>
        <v>86</v>
      </c>
      <c r="K9" s="3">
        <f>J9+17</f>
        <v>103</v>
      </c>
      <c r="L9" s="3">
        <f t="shared" si="0"/>
        <v>91</v>
      </c>
      <c r="M9" s="3">
        <f t="shared" si="0"/>
        <v>135</v>
      </c>
      <c r="N9" s="3">
        <f t="shared" si="0"/>
        <v>81</v>
      </c>
      <c r="O9" s="3">
        <f t="shared" si="0"/>
        <v>96</v>
      </c>
    </row>
    <row r="10" spans="5:15">
      <c r="E10" s="3">
        <v>4</v>
      </c>
      <c r="F10" s="3">
        <v>111</v>
      </c>
      <c r="G10" s="3">
        <v>141</v>
      </c>
      <c r="H10" s="3">
        <v>175</v>
      </c>
      <c r="I10" s="3">
        <f>F10+10</f>
        <v>121</v>
      </c>
      <c r="J10" s="3">
        <f>I10+15</f>
        <v>136</v>
      </c>
      <c r="K10" s="3">
        <f>J10+17</f>
        <v>153</v>
      </c>
      <c r="L10" s="3">
        <f t="shared" si="0"/>
        <v>151</v>
      </c>
      <c r="M10" s="3">
        <f t="shared" si="0"/>
        <v>185</v>
      </c>
      <c r="N10" s="3">
        <f t="shared" si="0"/>
        <v>131</v>
      </c>
      <c r="O10" s="3">
        <f t="shared" si="0"/>
        <v>146</v>
      </c>
    </row>
    <row r="11" spans="5:15">
      <c r="E11" s="3">
        <v>5</v>
      </c>
      <c r="F11" s="3">
        <v>161</v>
      </c>
      <c r="G11" s="3">
        <v>201</v>
      </c>
      <c r="H11" s="3">
        <v>225</v>
      </c>
      <c r="I11" s="3">
        <f>F11+10</f>
        <v>171</v>
      </c>
      <c r="J11" s="3">
        <f>I11+15</f>
        <v>186</v>
      </c>
      <c r="K11" s="3">
        <f>J11+17</f>
        <v>203</v>
      </c>
      <c r="L11" s="3">
        <f t="shared" si="0"/>
        <v>211</v>
      </c>
      <c r="M11" s="3">
        <f t="shared" si="0"/>
        <v>235</v>
      </c>
      <c r="N11" s="3">
        <f t="shared" si="0"/>
        <v>181</v>
      </c>
      <c r="O11" s="3">
        <f t="shared" si="0"/>
        <v>196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E1404"/>
  <sheetViews>
    <sheetView topLeftCell="A3" workbookViewId="0">
      <pane xSplit="4" ySplit="2" topLeftCell="E47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3.5" outlineLevelCol="4"/>
  <cols>
    <col min="4" max="4" width="10.375"/>
  </cols>
  <sheetData>
    <row r="4" spans="4:4">
      <c r="D4" t="s">
        <v>15</v>
      </c>
    </row>
    <row r="5" spans="4:5">
      <c r="D5">
        <v>400010101</v>
      </c>
      <c r="E5" t="str">
        <f>$D$4&amp;D5</f>
        <v>SkillDescDetail400010101</v>
      </c>
    </row>
    <row r="6" spans="4:5">
      <c r="D6">
        <v>400010102</v>
      </c>
      <c r="E6" t="str">
        <f t="shared" ref="E6:E69" si="0">$D$4&amp;D6</f>
        <v>SkillDescDetail400010102</v>
      </c>
    </row>
    <row r="7" spans="4:5">
      <c r="D7">
        <v>400010103</v>
      </c>
      <c r="E7" t="str">
        <f t="shared" si="0"/>
        <v>SkillDescDetail400010103</v>
      </c>
    </row>
    <row r="8" spans="4:5">
      <c r="D8">
        <v>400010104</v>
      </c>
      <c r="E8" t="str">
        <f t="shared" si="0"/>
        <v>SkillDescDetail400010104</v>
      </c>
    </row>
    <row r="9" spans="4:5">
      <c r="D9">
        <v>400010105</v>
      </c>
      <c r="E9" t="str">
        <f t="shared" si="0"/>
        <v>SkillDescDetail400010105</v>
      </c>
    </row>
    <row r="10" spans="4:5">
      <c r="D10">
        <f>D5+100</f>
        <v>400010201</v>
      </c>
      <c r="E10" t="str">
        <f t="shared" si="0"/>
        <v>SkillDescDetail400010201</v>
      </c>
    </row>
    <row r="11" spans="4:5">
      <c r="D11">
        <f t="shared" ref="D11:D17" si="1">D6+100</f>
        <v>400010202</v>
      </c>
      <c r="E11" t="str">
        <f t="shared" si="0"/>
        <v>SkillDescDetail400010202</v>
      </c>
    </row>
    <row r="12" spans="4:5">
      <c r="D12">
        <f t="shared" si="1"/>
        <v>400010203</v>
      </c>
      <c r="E12" t="str">
        <f t="shared" si="0"/>
        <v>SkillDescDetail400010203</v>
      </c>
    </row>
    <row r="13" spans="4:5">
      <c r="D13">
        <f t="shared" si="1"/>
        <v>400010204</v>
      </c>
      <c r="E13" t="str">
        <f t="shared" si="0"/>
        <v>SkillDescDetail400010204</v>
      </c>
    </row>
    <row r="14" spans="4:5">
      <c r="D14">
        <f t="shared" si="1"/>
        <v>400010205</v>
      </c>
      <c r="E14" t="str">
        <f t="shared" si="0"/>
        <v>SkillDescDetail400010205</v>
      </c>
    </row>
    <row r="15" spans="4:5">
      <c r="D15">
        <f t="shared" si="1"/>
        <v>400010301</v>
      </c>
      <c r="E15" t="str">
        <f t="shared" si="0"/>
        <v>SkillDescDetail400010301</v>
      </c>
    </row>
    <row r="16" spans="4:5">
      <c r="D16">
        <f t="shared" si="1"/>
        <v>400010302</v>
      </c>
      <c r="E16" t="str">
        <f t="shared" si="0"/>
        <v>SkillDescDetail400010302</v>
      </c>
    </row>
    <row r="17" spans="4:5">
      <c r="D17">
        <f t="shared" si="1"/>
        <v>400010303</v>
      </c>
      <c r="E17" t="str">
        <f t="shared" si="0"/>
        <v>SkillDescDetail400010303</v>
      </c>
    </row>
    <row r="18" spans="4:5">
      <c r="D18">
        <f t="shared" ref="D18:D31" si="2">D13+100</f>
        <v>400010304</v>
      </c>
      <c r="E18" t="str">
        <f t="shared" si="0"/>
        <v>SkillDescDetail400010304</v>
      </c>
    </row>
    <row r="19" spans="4:5">
      <c r="D19">
        <f t="shared" si="2"/>
        <v>400010305</v>
      </c>
      <c r="E19" t="str">
        <f t="shared" si="0"/>
        <v>SkillDescDetail400010305</v>
      </c>
    </row>
    <row r="20" spans="4:5">
      <c r="D20">
        <f t="shared" si="2"/>
        <v>400010401</v>
      </c>
      <c r="E20" t="str">
        <f t="shared" si="0"/>
        <v>SkillDescDetail400010401</v>
      </c>
    </row>
    <row r="21" spans="4:5">
      <c r="D21">
        <f t="shared" si="2"/>
        <v>400010402</v>
      </c>
      <c r="E21" t="str">
        <f t="shared" si="0"/>
        <v>SkillDescDetail400010402</v>
      </c>
    </row>
    <row r="22" spans="4:5">
      <c r="D22">
        <f t="shared" si="2"/>
        <v>400010403</v>
      </c>
      <c r="E22" t="str">
        <f t="shared" si="0"/>
        <v>SkillDescDetail400010403</v>
      </c>
    </row>
    <row r="23" spans="4:5">
      <c r="D23">
        <f t="shared" si="2"/>
        <v>400010404</v>
      </c>
      <c r="E23" t="str">
        <f t="shared" si="0"/>
        <v>SkillDescDetail400010404</v>
      </c>
    </row>
    <row r="24" spans="4:5">
      <c r="D24">
        <f t="shared" si="2"/>
        <v>400010405</v>
      </c>
      <c r="E24" t="str">
        <f t="shared" si="0"/>
        <v>SkillDescDetail400010405</v>
      </c>
    </row>
    <row r="25" spans="4:5">
      <c r="D25">
        <f t="shared" si="2"/>
        <v>400010501</v>
      </c>
      <c r="E25" t="str">
        <f t="shared" si="0"/>
        <v>SkillDescDetail400010501</v>
      </c>
    </row>
    <row r="26" spans="4:5">
      <c r="D26">
        <f t="shared" si="2"/>
        <v>400010502</v>
      </c>
      <c r="E26" t="str">
        <f t="shared" si="0"/>
        <v>SkillDescDetail400010502</v>
      </c>
    </row>
    <row r="27" spans="4:5">
      <c r="D27">
        <f t="shared" si="2"/>
        <v>400010503</v>
      </c>
      <c r="E27" t="str">
        <f t="shared" si="0"/>
        <v>SkillDescDetail400010503</v>
      </c>
    </row>
    <row r="28" spans="4:5">
      <c r="D28">
        <f t="shared" si="2"/>
        <v>400010504</v>
      </c>
      <c r="E28" t="str">
        <f t="shared" si="0"/>
        <v>SkillDescDetail400010504</v>
      </c>
    </row>
    <row r="29" spans="4:5">
      <c r="D29">
        <f t="shared" si="2"/>
        <v>400010505</v>
      </c>
      <c r="E29" t="str">
        <f t="shared" si="0"/>
        <v>SkillDescDetail400010505</v>
      </c>
    </row>
    <row r="30" spans="4:5">
      <c r="D30">
        <f t="shared" si="2"/>
        <v>400010601</v>
      </c>
      <c r="E30" t="str">
        <f t="shared" si="0"/>
        <v>SkillDescDetail400010601</v>
      </c>
    </row>
    <row r="31" spans="4:5">
      <c r="D31">
        <f t="shared" si="2"/>
        <v>400010602</v>
      </c>
      <c r="E31" t="str">
        <f t="shared" si="0"/>
        <v>SkillDescDetail400010602</v>
      </c>
    </row>
    <row r="32" spans="4:5">
      <c r="D32">
        <f t="shared" ref="D32:D39" si="3">D27+100</f>
        <v>400010603</v>
      </c>
      <c r="E32" t="str">
        <f t="shared" si="0"/>
        <v>SkillDescDetail400010603</v>
      </c>
    </row>
    <row r="33" spans="4:5">
      <c r="D33">
        <f t="shared" si="3"/>
        <v>400010604</v>
      </c>
      <c r="E33" t="str">
        <f t="shared" si="0"/>
        <v>SkillDescDetail400010604</v>
      </c>
    </row>
    <row r="34" spans="4:5">
      <c r="D34">
        <f t="shared" si="3"/>
        <v>400010605</v>
      </c>
      <c r="E34" t="str">
        <f t="shared" si="0"/>
        <v>SkillDescDetail400010605</v>
      </c>
    </row>
    <row r="35" spans="4:5">
      <c r="D35">
        <f t="shared" si="3"/>
        <v>400010701</v>
      </c>
      <c r="E35" t="str">
        <f t="shared" si="0"/>
        <v>SkillDescDetail400010701</v>
      </c>
    </row>
    <row r="36" spans="4:5">
      <c r="D36">
        <f t="shared" si="3"/>
        <v>400010702</v>
      </c>
      <c r="E36" t="str">
        <f t="shared" si="0"/>
        <v>SkillDescDetail400010702</v>
      </c>
    </row>
    <row r="37" spans="4:5">
      <c r="D37">
        <f t="shared" si="3"/>
        <v>400010703</v>
      </c>
      <c r="E37" t="str">
        <f t="shared" si="0"/>
        <v>SkillDescDetail400010703</v>
      </c>
    </row>
    <row r="38" spans="4:5">
      <c r="D38">
        <f t="shared" si="3"/>
        <v>400010704</v>
      </c>
      <c r="E38" t="str">
        <f t="shared" si="0"/>
        <v>SkillDescDetail400010704</v>
      </c>
    </row>
    <row r="39" spans="4:5">
      <c r="D39">
        <f t="shared" si="3"/>
        <v>400010705</v>
      </c>
      <c r="E39" t="str">
        <f t="shared" si="0"/>
        <v>SkillDescDetail400010705</v>
      </c>
    </row>
    <row r="40" spans="4:5">
      <c r="D40">
        <f>D5+10000</f>
        <v>400020101</v>
      </c>
      <c r="E40" t="str">
        <f t="shared" si="0"/>
        <v>SkillDescDetail400020101</v>
      </c>
    </row>
    <row r="41" spans="4:5">
      <c r="D41">
        <f t="shared" ref="D41:D82" si="4">D6+10000</f>
        <v>400020102</v>
      </c>
      <c r="E41" t="str">
        <f t="shared" si="0"/>
        <v>SkillDescDetail400020102</v>
      </c>
    </row>
    <row r="42" spans="4:5">
      <c r="D42">
        <f t="shared" si="4"/>
        <v>400020103</v>
      </c>
      <c r="E42" t="str">
        <f t="shared" si="0"/>
        <v>SkillDescDetail400020103</v>
      </c>
    </row>
    <row r="43" spans="4:5">
      <c r="D43">
        <f t="shared" si="4"/>
        <v>400020104</v>
      </c>
      <c r="E43" t="str">
        <f t="shared" si="0"/>
        <v>SkillDescDetail400020104</v>
      </c>
    </row>
    <row r="44" spans="4:5">
      <c r="D44">
        <f t="shared" si="4"/>
        <v>400020105</v>
      </c>
      <c r="E44" t="str">
        <f t="shared" si="0"/>
        <v>SkillDescDetail400020105</v>
      </c>
    </row>
    <row r="45" spans="4:5">
      <c r="D45">
        <f t="shared" si="4"/>
        <v>400020201</v>
      </c>
      <c r="E45" t="str">
        <f t="shared" si="0"/>
        <v>SkillDescDetail400020201</v>
      </c>
    </row>
    <row r="46" spans="4:5">
      <c r="D46">
        <f t="shared" si="4"/>
        <v>400020202</v>
      </c>
      <c r="E46" t="str">
        <f t="shared" si="0"/>
        <v>SkillDescDetail400020202</v>
      </c>
    </row>
    <row r="47" spans="4:5">
      <c r="D47">
        <f t="shared" si="4"/>
        <v>400020203</v>
      </c>
      <c r="E47" t="str">
        <f t="shared" si="0"/>
        <v>SkillDescDetail400020203</v>
      </c>
    </row>
    <row r="48" spans="4:5">
      <c r="D48">
        <f t="shared" si="4"/>
        <v>400020204</v>
      </c>
      <c r="E48" t="str">
        <f t="shared" si="0"/>
        <v>SkillDescDetail400020204</v>
      </c>
    </row>
    <row r="49" spans="4:5">
      <c r="D49">
        <f t="shared" si="4"/>
        <v>400020205</v>
      </c>
      <c r="E49" t="str">
        <f t="shared" si="0"/>
        <v>SkillDescDetail400020205</v>
      </c>
    </row>
    <row r="50" spans="4:5">
      <c r="D50">
        <f t="shared" si="4"/>
        <v>400020301</v>
      </c>
      <c r="E50" t="str">
        <f t="shared" si="0"/>
        <v>SkillDescDetail400020301</v>
      </c>
    </row>
    <row r="51" spans="4:5">
      <c r="D51">
        <f t="shared" si="4"/>
        <v>400020302</v>
      </c>
      <c r="E51" t="str">
        <f t="shared" si="0"/>
        <v>SkillDescDetail400020302</v>
      </c>
    </row>
    <row r="52" spans="4:5">
      <c r="D52">
        <f t="shared" si="4"/>
        <v>400020303</v>
      </c>
      <c r="E52" t="str">
        <f t="shared" si="0"/>
        <v>SkillDescDetail400020303</v>
      </c>
    </row>
    <row r="53" spans="4:5">
      <c r="D53">
        <f t="shared" si="4"/>
        <v>400020304</v>
      </c>
      <c r="E53" t="str">
        <f t="shared" si="0"/>
        <v>SkillDescDetail400020304</v>
      </c>
    </row>
    <row r="54" spans="4:5">
      <c r="D54">
        <f t="shared" si="4"/>
        <v>400020305</v>
      </c>
      <c r="E54" t="str">
        <f t="shared" si="0"/>
        <v>SkillDescDetail400020305</v>
      </c>
    </row>
    <row r="55" spans="4:5">
      <c r="D55">
        <f t="shared" si="4"/>
        <v>400020401</v>
      </c>
      <c r="E55" t="str">
        <f t="shared" si="0"/>
        <v>SkillDescDetail400020401</v>
      </c>
    </row>
    <row r="56" spans="4:5">
      <c r="D56">
        <f t="shared" si="4"/>
        <v>400020402</v>
      </c>
      <c r="E56" t="str">
        <f t="shared" si="0"/>
        <v>SkillDescDetail400020402</v>
      </c>
    </row>
    <row r="57" spans="4:5">
      <c r="D57">
        <f t="shared" si="4"/>
        <v>400020403</v>
      </c>
      <c r="E57" t="str">
        <f t="shared" si="0"/>
        <v>SkillDescDetail400020403</v>
      </c>
    </row>
    <row r="58" spans="4:5">
      <c r="D58">
        <f t="shared" si="4"/>
        <v>400020404</v>
      </c>
      <c r="E58" t="str">
        <f t="shared" si="0"/>
        <v>SkillDescDetail400020404</v>
      </c>
    </row>
    <row r="59" spans="4:5">
      <c r="D59">
        <f t="shared" si="4"/>
        <v>400020405</v>
      </c>
      <c r="E59" t="str">
        <f t="shared" si="0"/>
        <v>SkillDescDetail400020405</v>
      </c>
    </row>
    <row r="60" spans="4:5">
      <c r="D60">
        <f t="shared" si="4"/>
        <v>400020501</v>
      </c>
      <c r="E60" t="str">
        <f t="shared" si="0"/>
        <v>SkillDescDetail400020501</v>
      </c>
    </row>
    <row r="61" spans="4:5">
      <c r="D61">
        <f t="shared" si="4"/>
        <v>400020502</v>
      </c>
      <c r="E61" t="str">
        <f t="shared" si="0"/>
        <v>SkillDescDetail400020502</v>
      </c>
    </row>
    <row r="62" spans="4:5">
      <c r="D62">
        <f t="shared" si="4"/>
        <v>400020503</v>
      </c>
      <c r="E62" t="str">
        <f t="shared" si="0"/>
        <v>SkillDescDetail400020503</v>
      </c>
    </row>
    <row r="63" spans="4:5">
      <c r="D63">
        <f t="shared" si="4"/>
        <v>400020504</v>
      </c>
      <c r="E63" t="str">
        <f t="shared" si="0"/>
        <v>SkillDescDetail400020504</v>
      </c>
    </row>
    <row r="64" spans="4:5">
      <c r="D64">
        <f t="shared" si="4"/>
        <v>400020505</v>
      </c>
      <c r="E64" t="str">
        <f t="shared" si="0"/>
        <v>SkillDescDetail400020505</v>
      </c>
    </row>
    <row r="65" spans="4:5">
      <c r="D65">
        <f t="shared" si="4"/>
        <v>400020601</v>
      </c>
      <c r="E65" t="str">
        <f t="shared" si="0"/>
        <v>SkillDescDetail400020601</v>
      </c>
    </row>
    <row r="66" spans="4:5">
      <c r="D66">
        <f t="shared" si="4"/>
        <v>400020602</v>
      </c>
      <c r="E66" t="str">
        <f t="shared" si="0"/>
        <v>SkillDescDetail400020602</v>
      </c>
    </row>
    <row r="67" spans="4:5">
      <c r="D67">
        <f t="shared" si="4"/>
        <v>400020603</v>
      </c>
      <c r="E67" t="str">
        <f t="shared" si="0"/>
        <v>SkillDescDetail400020603</v>
      </c>
    </row>
    <row r="68" spans="4:5">
      <c r="D68">
        <f t="shared" si="4"/>
        <v>400020604</v>
      </c>
      <c r="E68" t="str">
        <f t="shared" si="0"/>
        <v>SkillDescDetail400020604</v>
      </c>
    </row>
    <row r="69" spans="4:5">
      <c r="D69">
        <f t="shared" si="4"/>
        <v>400020605</v>
      </c>
      <c r="E69" t="str">
        <f t="shared" si="0"/>
        <v>SkillDescDetail400020605</v>
      </c>
    </row>
    <row r="70" spans="4:5">
      <c r="D70">
        <f t="shared" si="4"/>
        <v>400020701</v>
      </c>
      <c r="E70" t="str">
        <f t="shared" ref="E70:E133" si="5">$D$4&amp;D70</f>
        <v>SkillDescDetail400020701</v>
      </c>
    </row>
    <row r="71" spans="4:5">
      <c r="D71">
        <f t="shared" si="4"/>
        <v>400020702</v>
      </c>
      <c r="E71" t="str">
        <f t="shared" si="5"/>
        <v>SkillDescDetail400020702</v>
      </c>
    </row>
    <row r="72" spans="4:5">
      <c r="D72">
        <f t="shared" si="4"/>
        <v>400020703</v>
      </c>
      <c r="E72" t="str">
        <f t="shared" si="5"/>
        <v>SkillDescDetail400020703</v>
      </c>
    </row>
    <row r="73" spans="4:5">
      <c r="D73">
        <f t="shared" si="4"/>
        <v>400020704</v>
      </c>
      <c r="E73" t="str">
        <f t="shared" si="5"/>
        <v>SkillDescDetail400020704</v>
      </c>
    </row>
    <row r="74" spans="4:5">
      <c r="D74">
        <f t="shared" si="4"/>
        <v>400020705</v>
      </c>
      <c r="E74" t="str">
        <f t="shared" si="5"/>
        <v>SkillDescDetail400020705</v>
      </c>
    </row>
    <row r="75" spans="4:5">
      <c r="D75">
        <f t="shared" si="4"/>
        <v>400030101</v>
      </c>
      <c r="E75" t="str">
        <f t="shared" si="5"/>
        <v>SkillDescDetail400030101</v>
      </c>
    </row>
    <row r="76" spans="4:5">
      <c r="D76">
        <f t="shared" si="4"/>
        <v>400030102</v>
      </c>
      <c r="E76" t="str">
        <f t="shared" si="5"/>
        <v>SkillDescDetail400030102</v>
      </c>
    </row>
    <row r="77" spans="4:5">
      <c r="D77">
        <f t="shared" si="4"/>
        <v>400030103</v>
      </c>
      <c r="E77" t="str">
        <f t="shared" si="5"/>
        <v>SkillDescDetail400030103</v>
      </c>
    </row>
    <row r="78" spans="4:5">
      <c r="D78">
        <f t="shared" si="4"/>
        <v>400030104</v>
      </c>
      <c r="E78" t="str">
        <f t="shared" si="5"/>
        <v>SkillDescDetail400030104</v>
      </c>
    </row>
    <row r="79" spans="4:5">
      <c r="D79">
        <f t="shared" si="4"/>
        <v>400030105</v>
      </c>
      <c r="E79" t="str">
        <f t="shared" si="5"/>
        <v>SkillDescDetail400030105</v>
      </c>
    </row>
    <row r="80" spans="4:5">
      <c r="D80">
        <f t="shared" si="4"/>
        <v>400030201</v>
      </c>
      <c r="E80" t="str">
        <f t="shared" si="5"/>
        <v>SkillDescDetail400030201</v>
      </c>
    </row>
    <row r="81" spans="4:5">
      <c r="D81">
        <f t="shared" si="4"/>
        <v>400030202</v>
      </c>
      <c r="E81" t="str">
        <f t="shared" si="5"/>
        <v>SkillDescDetail400030202</v>
      </c>
    </row>
    <row r="82" spans="4:5">
      <c r="D82">
        <f t="shared" si="4"/>
        <v>400030203</v>
      </c>
      <c r="E82" t="str">
        <f t="shared" si="5"/>
        <v>SkillDescDetail400030203</v>
      </c>
    </row>
    <row r="83" spans="4:5">
      <c r="D83">
        <f t="shared" ref="D83:D100" si="6">D48+10000</f>
        <v>400030204</v>
      </c>
      <c r="E83" t="str">
        <f t="shared" si="5"/>
        <v>SkillDescDetail400030204</v>
      </c>
    </row>
    <row r="84" spans="4:5">
      <c r="D84">
        <f t="shared" si="6"/>
        <v>400030205</v>
      </c>
      <c r="E84" t="str">
        <f t="shared" si="5"/>
        <v>SkillDescDetail400030205</v>
      </c>
    </row>
    <row r="85" spans="4:5">
      <c r="D85">
        <f t="shared" si="6"/>
        <v>400030301</v>
      </c>
      <c r="E85" t="str">
        <f t="shared" si="5"/>
        <v>SkillDescDetail400030301</v>
      </c>
    </row>
    <row r="86" spans="4:5">
      <c r="D86">
        <f t="shared" si="6"/>
        <v>400030302</v>
      </c>
      <c r="E86" t="str">
        <f t="shared" si="5"/>
        <v>SkillDescDetail400030302</v>
      </c>
    </row>
    <row r="87" spans="4:5">
      <c r="D87">
        <f t="shared" si="6"/>
        <v>400030303</v>
      </c>
      <c r="E87" t="str">
        <f t="shared" si="5"/>
        <v>SkillDescDetail400030303</v>
      </c>
    </row>
    <row r="88" spans="4:5">
      <c r="D88">
        <f t="shared" si="6"/>
        <v>400030304</v>
      </c>
      <c r="E88" t="str">
        <f t="shared" si="5"/>
        <v>SkillDescDetail400030304</v>
      </c>
    </row>
    <row r="89" spans="4:5">
      <c r="D89">
        <f t="shared" si="6"/>
        <v>400030305</v>
      </c>
      <c r="E89" t="str">
        <f t="shared" si="5"/>
        <v>SkillDescDetail400030305</v>
      </c>
    </row>
    <row r="90" spans="4:5">
      <c r="D90">
        <f t="shared" si="6"/>
        <v>400030401</v>
      </c>
      <c r="E90" t="str">
        <f t="shared" si="5"/>
        <v>SkillDescDetail400030401</v>
      </c>
    </row>
    <row r="91" spans="4:5">
      <c r="D91">
        <f t="shared" si="6"/>
        <v>400030402</v>
      </c>
      <c r="E91" t="str">
        <f t="shared" si="5"/>
        <v>SkillDescDetail400030402</v>
      </c>
    </row>
    <row r="92" spans="4:5">
      <c r="D92">
        <f t="shared" si="6"/>
        <v>400030403</v>
      </c>
      <c r="E92" t="str">
        <f t="shared" si="5"/>
        <v>SkillDescDetail400030403</v>
      </c>
    </row>
    <row r="93" spans="4:5">
      <c r="D93">
        <f t="shared" si="6"/>
        <v>400030404</v>
      </c>
      <c r="E93" t="str">
        <f t="shared" si="5"/>
        <v>SkillDescDetail400030404</v>
      </c>
    </row>
    <row r="94" spans="4:5">
      <c r="D94">
        <f t="shared" si="6"/>
        <v>400030405</v>
      </c>
      <c r="E94" t="str">
        <f t="shared" si="5"/>
        <v>SkillDescDetail400030405</v>
      </c>
    </row>
    <row r="95" spans="4:5">
      <c r="D95">
        <f t="shared" si="6"/>
        <v>400030501</v>
      </c>
      <c r="E95" t="str">
        <f t="shared" si="5"/>
        <v>SkillDescDetail400030501</v>
      </c>
    </row>
    <row r="96" spans="4:5">
      <c r="D96">
        <f t="shared" si="6"/>
        <v>400030502</v>
      </c>
      <c r="E96" t="str">
        <f t="shared" si="5"/>
        <v>SkillDescDetail400030502</v>
      </c>
    </row>
    <row r="97" spans="4:5">
      <c r="D97">
        <f t="shared" si="6"/>
        <v>400030503</v>
      </c>
      <c r="E97" t="str">
        <f t="shared" si="5"/>
        <v>SkillDescDetail400030503</v>
      </c>
    </row>
    <row r="98" spans="4:5">
      <c r="D98">
        <f t="shared" si="6"/>
        <v>400030504</v>
      </c>
      <c r="E98" t="str">
        <f t="shared" si="5"/>
        <v>SkillDescDetail400030504</v>
      </c>
    </row>
    <row r="99" spans="4:5">
      <c r="D99">
        <f t="shared" si="6"/>
        <v>400030505</v>
      </c>
      <c r="E99" t="str">
        <f t="shared" si="5"/>
        <v>SkillDescDetail400030505</v>
      </c>
    </row>
    <row r="100" spans="4:5">
      <c r="D100">
        <f t="shared" si="6"/>
        <v>400030601</v>
      </c>
      <c r="E100" t="str">
        <f t="shared" si="5"/>
        <v>SkillDescDetail400030601</v>
      </c>
    </row>
    <row r="101" spans="4:5">
      <c r="D101">
        <f t="shared" ref="D101:D119" si="7">D66+10000</f>
        <v>400030602</v>
      </c>
      <c r="E101" t="str">
        <f t="shared" si="5"/>
        <v>SkillDescDetail400030602</v>
      </c>
    </row>
    <row r="102" spans="4:5">
      <c r="D102">
        <f t="shared" si="7"/>
        <v>400030603</v>
      </c>
      <c r="E102" t="str">
        <f t="shared" si="5"/>
        <v>SkillDescDetail400030603</v>
      </c>
    </row>
    <row r="103" spans="4:5">
      <c r="D103">
        <f t="shared" si="7"/>
        <v>400030604</v>
      </c>
      <c r="E103" t="str">
        <f t="shared" si="5"/>
        <v>SkillDescDetail400030604</v>
      </c>
    </row>
    <row r="104" spans="4:5">
      <c r="D104">
        <f t="shared" si="7"/>
        <v>400030605</v>
      </c>
      <c r="E104" t="str">
        <f t="shared" si="5"/>
        <v>SkillDescDetail400030605</v>
      </c>
    </row>
    <row r="105" spans="4:5">
      <c r="D105">
        <f t="shared" si="7"/>
        <v>400030701</v>
      </c>
      <c r="E105" t="str">
        <f t="shared" si="5"/>
        <v>SkillDescDetail400030701</v>
      </c>
    </row>
    <row r="106" spans="4:5">
      <c r="D106">
        <f t="shared" si="7"/>
        <v>400030702</v>
      </c>
      <c r="E106" t="str">
        <f t="shared" si="5"/>
        <v>SkillDescDetail400030702</v>
      </c>
    </row>
    <row r="107" spans="4:5">
      <c r="D107">
        <f t="shared" si="7"/>
        <v>400030703</v>
      </c>
      <c r="E107" t="str">
        <f t="shared" si="5"/>
        <v>SkillDescDetail400030703</v>
      </c>
    </row>
    <row r="108" spans="4:5">
      <c r="D108">
        <f t="shared" si="7"/>
        <v>400030704</v>
      </c>
      <c r="E108" t="str">
        <f t="shared" si="5"/>
        <v>SkillDescDetail400030704</v>
      </c>
    </row>
    <row r="109" spans="4:5">
      <c r="D109">
        <f t="shared" si="7"/>
        <v>400030705</v>
      </c>
      <c r="E109" t="str">
        <f t="shared" si="5"/>
        <v>SkillDescDetail400030705</v>
      </c>
    </row>
    <row r="110" spans="4:5">
      <c r="D110">
        <f t="shared" si="7"/>
        <v>400040101</v>
      </c>
      <c r="E110" t="str">
        <f t="shared" si="5"/>
        <v>SkillDescDetail400040101</v>
      </c>
    </row>
    <row r="111" spans="4:5">
      <c r="D111">
        <f t="shared" si="7"/>
        <v>400040102</v>
      </c>
      <c r="E111" t="str">
        <f t="shared" si="5"/>
        <v>SkillDescDetail400040102</v>
      </c>
    </row>
    <row r="112" spans="4:5">
      <c r="D112">
        <f t="shared" si="7"/>
        <v>400040103</v>
      </c>
      <c r="E112" t="str">
        <f t="shared" si="5"/>
        <v>SkillDescDetail400040103</v>
      </c>
    </row>
    <row r="113" spans="4:5">
      <c r="D113">
        <f t="shared" si="7"/>
        <v>400040104</v>
      </c>
      <c r="E113" t="str">
        <f t="shared" si="5"/>
        <v>SkillDescDetail400040104</v>
      </c>
    </row>
    <row r="114" spans="4:5">
      <c r="D114">
        <f t="shared" si="7"/>
        <v>400040105</v>
      </c>
      <c r="E114" t="str">
        <f t="shared" si="5"/>
        <v>SkillDescDetail400040105</v>
      </c>
    </row>
    <row r="115" spans="4:5">
      <c r="D115">
        <f t="shared" si="7"/>
        <v>400040201</v>
      </c>
      <c r="E115" t="str">
        <f t="shared" si="5"/>
        <v>SkillDescDetail400040201</v>
      </c>
    </row>
    <row r="116" spans="4:5">
      <c r="D116">
        <f t="shared" si="7"/>
        <v>400040202</v>
      </c>
      <c r="E116" t="str">
        <f t="shared" si="5"/>
        <v>SkillDescDetail400040202</v>
      </c>
    </row>
    <row r="117" spans="4:5">
      <c r="D117">
        <f t="shared" si="7"/>
        <v>400040203</v>
      </c>
      <c r="E117" t="str">
        <f t="shared" si="5"/>
        <v>SkillDescDetail400040203</v>
      </c>
    </row>
    <row r="118" spans="4:5">
      <c r="D118">
        <f t="shared" si="7"/>
        <v>400040204</v>
      </c>
      <c r="E118" t="str">
        <f t="shared" si="5"/>
        <v>SkillDescDetail400040204</v>
      </c>
    </row>
    <row r="119" spans="4:5">
      <c r="D119">
        <f t="shared" si="7"/>
        <v>400040205</v>
      </c>
      <c r="E119" t="str">
        <f t="shared" si="5"/>
        <v>SkillDescDetail400040205</v>
      </c>
    </row>
    <row r="120" spans="4:5">
      <c r="D120">
        <f t="shared" ref="D120:D144" si="8">D85+10000</f>
        <v>400040301</v>
      </c>
      <c r="E120" t="str">
        <f t="shared" si="5"/>
        <v>SkillDescDetail400040301</v>
      </c>
    </row>
    <row r="121" spans="4:5">
      <c r="D121">
        <f t="shared" si="8"/>
        <v>400040302</v>
      </c>
      <c r="E121" t="str">
        <f t="shared" si="5"/>
        <v>SkillDescDetail400040302</v>
      </c>
    </row>
    <row r="122" spans="4:5">
      <c r="D122">
        <f t="shared" si="8"/>
        <v>400040303</v>
      </c>
      <c r="E122" t="str">
        <f t="shared" si="5"/>
        <v>SkillDescDetail400040303</v>
      </c>
    </row>
    <row r="123" spans="4:5">
      <c r="D123">
        <f t="shared" si="8"/>
        <v>400040304</v>
      </c>
      <c r="E123" t="str">
        <f t="shared" si="5"/>
        <v>SkillDescDetail400040304</v>
      </c>
    </row>
    <row r="124" spans="4:5">
      <c r="D124">
        <f t="shared" si="8"/>
        <v>400040305</v>
      </c>
      <c r="E124" t="str">
        <f t="shared" si="5"/>
        <v>SkillDescDetail400040305</v>
      </c>
    </row>
    <row r="125" spans="4:5">
      <c r="D125">
        <f t="shared" si="8"/>
        <v>400040401</v>
      </c>
      <c r="E125" t="str">
        <f t="shared" si="5"/>
        <v>SkillDescDetail400040401</v>
      </c>
    </row>
    <row r="126" spans="4:5">
      <c r="D126">
        <f t="shared" si="8"/>
        <v>400040402</v>
      </c>
      <c r="E126" t="str">
        <f t="shared" si="5"/>
        <v>SkillDescDetail400040402</v>
      </c>
    </row>
    <row r="127" spans="4:5">
      <c r="D127">
        <f t="shared" si="8"/>
        <v>400040403</v>
      </c>
      <c r="E127" t="str">
        <f t="shared" si="5"/>
        <v>SkillDescDetail400040403</v>
      </c>
    </row>
    <row r="128" spans="4:5">
      <c r="D128">
        <f t="shared" si="8"/>
        <v>400040404</v>
      </c>
      <c r="E128" t="str">
        <f t="shared" si="5"/>
        <v>SkillDescDetail400040404</v>
      </c>
    </row>
    <row r="129" spans="4:5">
      <c r="D129">
        <f t="shared" si="8"/>
        <v>400040405</v>
      </c>
      <c r="E129" t="str">
        <f t="shared" si="5"/>
        <v>SkillDescDetail400040405</v>
      </c>
    </row>
    <row r="130" spans="4:5">
      <c r="D130">
        <f t="shared" si="8"/>
        <v>400040501</v>
      </c>
      <c r="E130" t="str">
        <f t="shared" si="5"/>
        <v>SkillDescDetail400040501</v>
      </c>
    </row>
    <row r="131" spans="4:5">
      <c r="D131">
        <f t="shared" si="8"/>
        <v>400040502</v>
      </c>
      <c r="E131" t="str">
        <f t="shared" si="5"/>
        <v>SkillDescDetail400040502</v>
      </c>
    </row>
    <row r="132" spans="4:5">
      <c r="D132">
        <f t="shared" si="8"/>
        <v>400040503</v>
      </c>
      <c r="E132" t="str">
        <f t="shared" si="5"/>
        <v>SkillDescDetail400040503</v>
      </c>
    </row>
    <row r="133" spans="4:5">
      <c r="D133">
        <f t="shared" si="8"/>
        <v>400040504</v>
      </c>
      <c r="E133" t="str">
        <f t="shared" si="5"/>
        <v>SkillDescDetail400040504</v>
      </c>
    </row>
    <row r="134" spans="4:5">
      <c r="D134">
        <f t="shared" si="8"/>
        <v>400040505</v>
      </c>
      <c r="E134" t="str">
        <f t="shared" ref="E134:E197" si="9">$D$4&amp;D134</f>
        <v>SkillDescDetail400040505</v>
      </c>
    </row>
    <row r="135" spans="4:5">
      <c r="D135">
        <f t="shared" si="8"/>
        <v>400040601</v>
      </c>
      <c r="E135" t="str">
        <f t="shared" si="9"/>
        <v>SkillDescDetail400040601</v>
      </c>
    </row>
    <row r="136" spans="4:5">
      <c r="D136">
        <f t="shared" si="8"/>
        <v>400040602</v>
      </c>
      <c r="E136" t="str">
        <f t="shared" si="9"/>
        <v>SkillDescDetail400040602</v>
      </c>
    </row>
    <row r="137" spans="4:5">
      <c r="D137">
        <f t="shared" si="8"/>
        <v>400040603</v>
      </c>
      <c r="E137" t="str">
        <f t="shared" si="9"/>
        <v>SkillDescDetail400040603</v>
      </c>
    </row>
    <row r="138" spans="4:5">
      <c r="D138">
        <f t="shared" si="8"/>
        <v>400040604</v>
      </c>
      <c r="E138" t="str">
        <f t="shared" si="9"/>
        <v>SkillDescDetail400040604</v>
      </c>
    </row>
    <row r="139" spans="4:5">
      <c r="D139">
        <f t="shared" si="8"/>
        <v>400040605</v>
      </c>
      <c r="E139" t="str">
        <f t="shared" si="9"/>
        <v>SkillDescDetail400040605</v>
      </c>
    </row>
    <row r="140" spans="4:5">
      <c r="D140">
        <f t="shared" si="8"/>
        <v>400040701</v>
      </c>
      <c r="E140" t="str">
        <f t="shared" si="9"/>
        <v>SkillDescDetail400040701</v>
      </c>
    </row>
    <row r="141" spans="4:5">
      <c r="D141">
        <f t="shared" si="8"/>
        <v>400040702</v>
      </c>
      <c r="E141" t="str">
        <f t="shared" si="9"/>
        <v>SkillDescDetail400040702</v>
      </c>
    </row>
    <row r="142" spans="4:5">
      <c r="D142">
        <f t="shared" si="8"/>
        <v>400040703</v>
      </c>
      <c r="E142" t="str">
        <f t="shared" si="9"/>
        <v>SkillDescDetail400040703</v>
      </c>
    </row>
    <row r="143" spans="4:5">
      <c r="D143">
        <f t="shared" si="8"/>
        <v>400040704</v>
      </c>
      <c r="E143" t="str">
        <f t="shared" si="9"/>
        <v>SkillDescDetail400040704</v>
      </c>
    </row>
    <row r="144" spans="4:5">
      <c r="D144">
        <f t="shared" si="8"/>
        <v>400040705</v>
      </c>
      <c r="E144" t="str">
        <f t="shared" si="9"/>
        <v>SkillDescDetail400040705</v>
      </c>
    </row>
    <row r="145" spans="4:5">
      <c r="D145">
        <v>401010101</v>
      </c>
      <c r="E145" t="str">
        <f t="shared" si="9"/>
        <v>SkillDescDetail401010101</v>
      </c>
    </row>
    <row r="146" spans="4:5">
      <c r="D146">
        <v>401010102</v>
      </c>
      <c r="E146" t="str">
        <f t="shared" si="9"/>
        <v>SkillDescDetail401010102</v>
      </c>
    </row>
    <row r="147" spans="4:5">
      <c r="D147">
        <v>401010103</v>
      </c>
      <c r="E147" t="str">
        <f t="shared" si="9"/>
        <v>SkillDescDetail401010103</v>
      </c>
    </row>
    <row r="148" spans="4:5">
      <c r="D148">
        <v>401010104</v>
      </c>
      <c r="E148" t="str">
        <f t="shared" si="9"/>
        <v>SkillDescDetail401010104</v>
      </c>
    </row>
    <row r="149" spans="4:5">
      <c r="D149">
        <v>401010105</v>
      </c>
      <c r="E149" t="str">
        <f t="shared" si="9"/>
        <v>SkillDescDetail401010105</v>
      </c>
    </row>
    <row r="150" spans="4:5">
      <c r="D150">
        <f t="shared" ref="D150:D179" si="10">D145+100</f>
        <v>401010201</v>
      </c>
      <c r="E150" t="str">
        <f t="shared" si="9"/>
        <v>SkillDescDetail401010201</v>
      </c>
    </row>
    <row r="151" spans="4:5">
      <c r="D151">
        <f t="shared" si="10"/>
        <v>401010202</v>
      </c>
      <c r="E151" t="str">
        <f t="shared" si="9"/>
        <v>SkillDescDetail401010202</v>
      </c>
    </row>
    <row r="152" spans="4:5">
      <c r="D152">
        <f t="shared" si="10"/>
        <v>401010203</v>
      </c>
      <c r="E152" t="str">
        <f t="shared" si="9"/>
        <v>SkillDescDetail401010203</v>
      </c>
    </row>
    <row r="153" spans="4:5">
      <c r="D153">
        <f t="shared" si="10"/>
        <v>401010204</v>
      </c>
      <c r="E153" t="str">
        <f t="shared" si="9"/>
        <v>SkillDescDetail401010204</v>
      </c>
    </row>
    <row r="154" spans="4:5">
      <c r="D154">
        <f t="shared" si="10"/>
        <v>401010205</v>
      </c>
      <c r="E154" t="str">
        <f t="shared" si="9"/>
        <v>SkillDescDetail401010205</v>
      </c>
    </row>
    <row r="155" spans="4:5">
      <c r="D155">
        <f t="shared" si="10"/>
        <v>401010301</v>
      </c>
      <c r="E155" t="str">
        <f t="shared" si="9"/>
        <v>SkillDescDetail401010301</v>
      </c>
    </row>
    <row r="156" spans="4:5">
      <c r="D156">
        <f t="shared" si="10"/>
        <v>401010302</v>
      </c>
      <c r="E156" t="str">
        <f t="shared" si="9"/>
        <v>SkillDescDetail401010302</v>
      </c>
    </row>
    <row r="157" spans="4:5">
      <c r="D157">
        <f t="shared" si="10"/>
        <v>401010303</v>
      </c>
      <c r="E157" t="str">
        <f t="shared" si="9"/>
        <v>SkillDescDetail401010303</v>
      </c>
    </row>
    <row r="158" spans="4:5">
      <c r="D158">
        <f t="shared" si="10"/>
        <v>401010304</v>
      </c>
      <c r="E158" t="str">
        <f t="shared" si="9"/>
        <v>SkillDescDetail401010304</v>
      </c>
    </row>
    <row r="159" spans="4:5">
      <c r="D159">
        <f t="shared" si="10"/>
        <v>401010305</v>
      </c>
      <c r="E159" t="str">
        <f t="shared" si="9"/>
        <v>SkillDescDetail401010305</v>
      </c>
    </row>
    <row r="160" spans="4:5">
      <c r="D160">
        <f t="shared" si="10"/>
        <v>401010401</v>
      </c>
      <c r="E160" t="str">
        <f t="shared" si="9"/>
        <v>SkillDescDetail401010401</v>
      </c>
    </row>
    <row r="161" spans="4:5">
      <c r="D161">
        <f t="shared" si="10"/>
        <v>401010402</v>
      </c>
      <c r="E161" t="str">
        <f t="shared" si="9"/>
        <v>SkillDescDetail401010402</v>
      </c>
    </row>
    <row r="162" spans="4:5">
      <c r="D162">
        <f t="shared" si="10"/>
        <v>401010403</v>
      </c>
      <c r="E162" t="str">
        <f t="shared" si="9"/>
        <v>SkillDescDetail401010403</v>
      </c>
    </row>
    <row r="163" spans="4:5">
      <c r="D163">
        <f t="shared" si="10"/>
        <v>401010404</v>
      </c>
      <c r="E163" t="str">
        <f t="shared" si="9"/>
        <v>SkillDescDetail401010404</v>
      </c>
    </row>
    <row r="164" spans="4:5">
      <c r="D164">
        <f t="shared" si="10"/>
        <v>401010405</v>
      </c>
      <c r="E164" t="str">
        <f t="shared" si="9"/>
        <v>SkillDescDetail401010405</v>
      </c>
    </row>
    <row r="165" spans="4:5">
      <c r="D165">
        <f t="shared" si="10"/>
        <v>401010501</v>
      </c>
      <c r="E165" t="str">
        <f t="shared" si="9"/>
        <v>SkillDescDetail401010501</v>
      </c>
    </row>
    <row r="166" spans="4:5">
      <c r="D166">
        <f t="shared" si="10"/>
        <v>401010502</v>
      </c>
      <c r="E166" t="str">
        <f t="shared" si="9"/>
        <v>SkillDescDetail401010502</v>
      </c>
    </row>
    <row r="167" spans="4:5">
      <c r="D167">
        <f t="shared" si="10"/>
        <v>401010503</v>
      </c>
      <c r="E167" t="str">
        <f t="shared" si="9"/>
        <v>SkillDescDetail401010503</v>
      </c>
    </row>
    <row r="168" spans="4:5">
      <c r="D168">
        <f t="shared" si="10"/>
        <v>401010504</v>
      </c>
      <c r="E168" t="str">
        <f t="shared" si="9"/>
        <v>SkillDescDetail401010504</v>
      </c>
    </row>
    <row r="169" spans="4:5">
      <c r="D169">
        <f t="shared" si="10"/>
        <v>401010505</v>
      </c>
      <c r="E169" t="str">
        <f t="shared" si="9"/>
        <v>SkillDescDetail401010505</v>
      </c>
    </row>
    <row r="170" spans="4:5">
      <c r="D170">
        <f t="shared" si="10"/>
        <v>401010601</v>
      </c>
      <c r="E170" t="str">
        <f t="shared" si="9"/>
        <v>SkillDescDetail401010601</v>
      </c>
    </row>
    <row r="171" spans="4:5">
      <c r="D171">
        <f t="shared" si="10"/>
        <v>401010602</v>
      </c>
      <c r="E171" t="str">
        <f t="shared" si="9"/>
        <v>SkillDescDetail401010602</v>
      </c>
    </row>
    <row r="172" spans="4:5">
      <c r="D172">
        <f t="shared" si="10"/>
        <v>401010603</v>
      </c>
      <c r="E172" t="str">
        <f t="shared" si="9"/>
        <v>SkillDescDetail401010603</v>
      </c>
    </row>
    <row r="173" spans="4:5">
      <c r="D173">
        <f t="shared" si="10"/>
        <v>401010604</v>
      </c>
      <c r="E173" t="str">
        <f t="shared" si="9"/>
        <v>SkillDescDetail401010604</v>
      </c>
    </row>
    <row r="174" spans="4:5">
      <c r="D174">
        <f t="shared" si="10"/>
        <v>401010605</v>
      </c>
      <c r="E174" t="str">
        <f t="shared" si="9"/>
        <v>SkillDescDetail401010605</v>
      </c>
    </row>
    <row r="175" spans="4:5">
      <c r="D175">
        <f t="shared" si="10"/>
        <v>401010701</v>
      </c>
      <c r="E175" t="str">
        <f t="shared" si="9"/>
        <v>SkillDescDetail401010701</v>
      </c>
    </row>
    <row r="176" spans="4:5">
      <c r="D176">
        <f t="shared" si="10"/>
        <v>401010702</v>
      </c>
      <c r="E176" t="str">
        <f t="shared" si="9"/>
        <v>SkillDescDetail401010702</v>
      </c>
    </row>
    <row r="177" spans="4:5">
      <c r="D177">
        <f t="shared" si="10"/>
        <v>401010703</v>
      </c>
      <c r="E177" t="str">
        <f t="shared" si="9"/>
        <v>SkillDescDetail401010703</v>
      </c>
    </row>
    <row r="178" spans="4:5">
      <c r="D178">
        <f t="shared" si="10"/>
        <v>401010704</v>
      </c>
      <c r="E178" t="str">
        <f t="shared" si="9"/>
        <v>SkillDescDetail401010704</v>
      </c>
    </row>
    <row r="179" spans="4:5">
      <c r="D179">
        <f t="shared" si="10"/>
        <v>401010705</v>
      </c>
      <c r="E179" t="str">
        <f t="shared" si="9"/>
        <v>SkillDescDetail401010705</v>
      </c>
    </row>
    <row r="180" spans="4:5">
      <c r="D180">
        <f t="shared" ref="D180:D214" si="11">D145+10000</f>
        <v>401020101</v>
      </c>
      <c r="E180" t="str">
        <f t="shared" si="9"/>
        <v>SkillDescDetail401020101</v>
      </c>
    </row>
    <row r="181" spans="4:5">
      <c r="D181">
        <f t="shared" si="11"/>
        <v>401020102</v>
      </c>
      <c r="E181" t="str">
        <f t="shared" si="9"/>
        <v>SkillDescDetail401020102</v>
      </c>
    </row>
    <row r="182" spans="4:5">
      <c r="D182">
        <f t="shared" si="11"/>
        <v>401020103</v>
      </c>
      <c r="E182" t="str">
        <f t="shared" si="9"/>
        <v>SkillDescDetail401020103</v>
      </c>
    </row>
    <row r="183" spans="4:5">
      <c r="D183">
        <f t="shared" si="11"/>
        <v>401020104</v>
      </c>
      <c r="E183" t="str">
        <f t="shared" si="9"/>
        <v>SkillDescDetail401020104</v>
      </c>
    </row>
    <row r="184" spans="4:5">
      <c r="D184">
        <f t="shared" si="11"/>
        <v>401020105</v>
      </c>
      <c r="E184" t="str">
        <f t="shared" si="9"/>
        <v>SkillDescDetail401020105</v>
      </c>
    </row>
    <row r="185" spans="4:5">
      <c r="D185">
        <f t="shared" si="11"/>
        <v>401020201</v>
      </c>
      <c r="E185" t="str">
        <f t="shared" si="9"/>
        <v>SkillDescDetail401020201</v>
      </c>
    </row>
    <row r="186" spans="4:5">
      <c r="D186">
        <f t="shared" si="11"/>
        <v>401020202</v>
      </c>
      <c r="E186" t="str">
        <f t="shared" si="9"/>
        <v>SkillDescDetail401020202</v>
      </c>
    </row>
    <row r="187" spans="4:5">
      <c r="D187">
        <f t="shared" si="11"/>
        <v>401020203</v>
      </c>
      <c r="E187" t="str">
        <f t="shared" si="9"/>
        <v>SkillDescDetail401020203</v>
      </c>
    </row>
    <row r="188" spans="4:5">
      <c r="D188">
        <f t="shared" si="11"/>
        <v>401020204</v>
      </c>
      <c r="E188" t="str">
        <f t="shared" si="9"/>
        <v>SkillDescDetail401020204</v>
      </c>
    </row>
    <row r="189" spans="4:5">
      <c r="D189">
        <f t="shared" si="11"/>
        <v>401020205</v>
      </c>
      <c r="E189" t="str">
        <f t="shared" si="9"/>
        <v>SkillDescDetail401020205</v>
      </c>
    </row>
    <row r="190" spans="4:5">
      <c r="D190">
        <f t="shared" si="11"/>
        <v>401020301</v>
      </c>
      <c r="E190" t="str">
        <f t="shared" si="9"/>
        <v>SkillDescDetail401020301</v>
      </c>
    </row>
    <row r="191" spans="4:5">
      <c r="D191">
        <f t="shared" si="11"/>
        <v>401020302</v>
      </c>
      <c r="E191" t="str">
        <f t="shared" si="9"/>
        <v>SkillDescDetail401020302</v>
      </c>
    </row>
    <row r="192" spans="4:5">
      <c r="D192">
        <f t="shared" si="11"/>
        <v>401020303</v>
      </c>
      <c r="E192" t="str">
        <f t="shared" si="9"/>
        <v>SkillDescDetail401020303</v>
      </c>
    </row>
    <row r="193" spans="4:5">
      <c r="D193">
        <f t="shared" si="11"/>
        <v>401020304</v>
      </c>
      <c r="E193" t="str">
        <f t="shared" si="9"/>
        <v>SkillDescDetail401020304</v>
      </c>
    </row>
    <row r="194" spans="4:5">
      <c r="D194">
        <f t="shared" si="11"/>
        <v>401020305</v>
      </c>
      <c r="E194" t="str">
        <f t="shared" si="9"/>
        <v>SkillDescDetail401020305</v>
      </c>
    </row>
    <row r="195" spans="4:5">
      <c r="D195">
        <f t="shared" si="11"/>
        <v>401020401</v>
      </c>
      <c r="E195" t="str">
        <f t="shared" si="9"/>
        <v>SkillDescDetail401020401</v>
      </c>
    </row>
    <row r="196" spans="4:5">
      <c r="D196">
        <f t="shared" si="11"/>
        <v>401020402</v>
      </c>
      <c r="E196" t="str">
        <f t="shared" si="9"/>
        <v>SkillDescDetail401020402</v>
      </c>
    </row>
    <row r="197" spans="4:5">
      <c r="D197">
        <f t="shared" si="11"/>
        <v>401020403</v>
      </c>
      <c r="E197" t="str">
        <f t="shared" si="9"/>
        <v>SkillDescDetail401020403</v>
      </c>
    </row>
    <row r="198" spans="4:5">
      <c r="D198">
        <f t="shared" si="11"/>
        <v>401020404</v>
      </c>
      <c r="E198" t="str">
        <f t="shared" ref="E198:E261" si="12">$D$4&amp;D198</f>
        <v>SkillDescDetail401020404</v>
      </c>
    </row>
    <row r="199" spans="4:5">
      <c r="D199">
        <f t="shared" si="11"/>
        <v>401020405</v>
      </c>
      <c r="E199" t="str">
        <f t="shared" si="12"/>
        <v>SkillDescDetail401020405</v>
      </c>
    </row>
    <row r="200" spans="4:5">
      <c r="D200">
        <f t="shared" si="11"/>
        <v>401020501</v>
      </c>
      <c r="E200" t="str">
        <f t="shared" si="12"/>
        <v>SkillDescDetail401020501</v>
      </c>
    </row>
    <row r="201" spans="4:5">
      <c r="D201">
        <f t="shared" si="11"/>
        <v>401020502</v>
      </c>
      <c r="E201" t="str">
        <f t="shared" si="12"/>
        <v>SkillDescDetail401020502</v>
      </c>
    </row>
    <row r="202" spans="4:5">
      <c r="D202">
        <f t="shared" si="11"/>
        <v>401020503</v>
      </c>
      <c r="E202" t="str">
        <f t="shared" si="12"/>
        <v>SkillDescDetail401020503</v>
      </c>
    </row>
    <row r="203" spans="4:5">
      <c r="D203">
        <f t="shared" si="11"/>
        <v>401020504</v>
      </c>
      <c r="E203" t="str">
        <f t="shared" si="12"/>
        <v>SkillDescDetail401020504</v>
      </c>
    </row>
    <row r="204" spans="4:5">
      <c r="D204">
        <f t="shared" si="11"/>
        <v>401020505</v>
      </c>
      <c r="E204" t="str">
        <f t="shared" si="12"/>
        <v>SkillDescDetail401020505</v>
      </c>
    </row>
    <row r="205" spans="4:5">
      <c r="D205">
        <f t="shared" si="11"/>
        <v>401020601</v>
      </c>
      <c r="E205" t="str">
        <f t="shared" si="12"/>
        <v>SkillDescDetail401020601</v>
      </c>
    </row>
    <row r="206" spans="4:5">
      <c r="D206">
        <f t="shared" si="11"/>
        <v>401020602</v>
      </c>
      <c r="E206" t="str">
        <f t="shared" si="12"/>
        <v>SkillDescDetail401020602</v>
      </c>
    </row>
    <row r="207" spans="4:5">
      <c r="D207">
        <f t="shared" si="11"/>
        <v>401020603</v>
      </c>
      <c r="E207" t="str">
        <f t="shared" si="12"/>
        <v>SkillDescDetail401020603</v>
      </c>
    </row>
    <row r="208" spans="4:5">
      <c r="D208">
        <f t="shared" si="11"/>
        <v>401020604</v>
      </c>
      <c r="E208" t="str">
        <f t="shared" si="12"/>
        <v>SkillDescDetail401020604</v>
      </c>
    </row>
    <row r="209" spans="4:5">
      <c r="D209">
        <f t="shared" si="11"/>
        <v>401020605</v>
      </c>
      <c r="E209" t="str">
        <f t="shared" si="12"/>
        <v>SkillDescDetail401020605</v>
      </c>
    </row>
    <row r="210" spans="4:5">
      <c r="D210">
        <f t="shared" si="11"/>
        <v>401020701</v>
      </c>
      <c r="E210" t="str">
        <f t="shared" si="12"/>
        <v>SkillDescDetail401020701</v>
      </c>
    </row>
    <row r="211" spans="4:5">
      <c r="D211">
        <f t="shared" si="11"/>
        <v>401020702</v>
      </c>
      <c r="E211" t="str">
        <f t="shared" si="12"/>
        <v>SkillDescDetail401020702</v>
      </c>
    </row>
    <row r="212" spans="4:5">
      <c r="D212">
        <f t="shared" si="11"/>
        <v>401020703</v>
      </c>
      <c r="E212" t="str">
        <f t="shared" si="12"/>
        <v>SkillDescDetail401020703</v>
      </c>
    </row>
    <row r="213" spans="4:5">
      <c r="D213">
        <f t="shared" si="11"/>
        <v>401020704</v>
      </c>
      <c r="E213" t="str">
        <f t="shared" si="12"/>
        <v>SkillDescDetail401020704</v>
      </c>
    </row>
    <row r="214" spans="4:5">
      <c r="D214">
        <f t="shared" si="11"/>
        <v>401020705</v>
      </c>
      <c r="E214" t="str">
        <f t="shared" si="12"/>
        <v>SkillDescDetail401020705</v>
      </c>
    </row>
    <row r="215" spans="4:5">
      <c r="D215">
        <f t="shared" ref="D215:D246" si="13">D180+10000</f>
        <v>401030101</v>
      </c>
      <c r="E215" t="str">
        <f t="shared" si="12"/>
        <v>SkillDescDetail401030101</v>
      </c>
    </row>
    <row r="216" spans="4:5">
      <c r="D216">
        <f t="shared" si="13"/>
        <v>401030102</v>
      </c>
      <c r="E216" t="str">
        <f t="shared" si="12"/>
        <v>SkillDescDetail401030102</v>
      </c>
    </row>
    <row r="217" spans="4:5">
      <c r="D217">
        <f t="shared" si="13"/>
        <v>401030103</v>
      </c>
      <c r="E217" t="str">
        <f t="shared" si="12"/>
        <v>SkillDescDetail401030103</v>
      </c>
    </row>
    <row r="218" spans="4:5">
      <c r="D218">
        <f t="shared" si="13"/>
        <v>401030104</v>
      </c>
      <c r="E218" t="str">
        <f t="shared" si="12"/>
        <v>SkillDescDetail401030104</v>
      </c>
    </row>
    <row r="219" spans="4:5">
      <c r="D219">
        <f t="shared" si="13"/>
        <v>401030105</v>
      </c>
      <c r="E219" t="str">
        <f t="shared" si="12"/>
        <v>SkillDescDetail401030105</v>
      </c>
    </row>
    <row r="220" spans="4:5">
      <c r="D220">
        <f t="shared" si="13"/>
        <v>401030201</v>
      </c>
      <c r="E220" t="str">
        <f t="shared" si="12"/>
        <v>SkillDescDetail401030201</v>
      </c>
    </row>
    <row r="221" spans="4:5">
      <c r="D221">
        <f t="shared" si="13"/>
        <v>401030202</v>
      </c>
      <c r="E221" t="str">
        <f t="shared" si="12"/>
        <v>SkillDescDetail401030202</v>
      </c>
    </row>
    <row r="222" spans="4:5">
      <c r="D222">
        <f t="shared" si="13"/>
        <v>401030203</v>
      </c>
      <c r="E222" t="str">
        <f t="shared" si="12"/>
        <v>SkillDescDetail401030203</v>
      </c>
    </row>
    <row r="223" spans="4:5">
      <c r="D223">
        <f t="shared" si="13"/>
        <v>401030204</v>
      </c>
      <c r="E223" t="str">
        <f t="shared" si="12"/>
        <v>SkillDescDetail401030204</v>
      </c>
    </row>
    <row r="224" spans="4:5">
      <c r="D224">
        <f t="shared" si="13"/>
        <v>401030205</v>
      </c>
      <c r="E224" t="str">
        <f t="shared" si="12"/>
        <v>SkillDescDetail401030205</v>
      </c>
    </row>
    <row r="225" spans="4:5">
      <c r="D225">
        <f t="shared" si="13"/>
        <v>401030301</v>
      </c>
      <c r="E225" t="str">
        <f t="shared" si="12"/>
        <v>SkillDescDetail401030301</v>
      </c>
    </row>
    <row r="226" spans="4:5">
      <c r="D226">
        <f t="shared" si="13"/>
        <v>401030302</v>
      </c>
      <c r="E226" t="str">
        <f t="shared" si="12"/>
        <v>SkillDescDetail401030302</v>
      </c>
    </row>
    <row r="227" spans="4:5">
      <c r="D227">
        <f t="shared" si="13"/>
        <v>401030303</v>
      </c>
      <c r="E227" t="str">
        <f t="shared" si="12"/>
        <v>SkillDescDetail401030303</v>
      </c>
    </row>
    <row r="228" spans="4:5">
      <c r="D228">
        <f t="shared" si="13"/>
        <v>401030304</v>
      </c>
      <c r="E228" t="str">
        <f t="shared" si="12"/>
        <v>SkillDescDetail401030304</v>
      </c>
    </row>
    <row r="229" spans="4:5">
      <c r="D229">
        <f t="shared" si="13"/>
        <v>401030305</v>
      </c>
      <c r="E229" t="str">
        <f t="shared" si="12"/>
        <v>SkillDescDetail401030305</v>
      </c>
    </row>
    <row r="230" spans="4:5">
      <c r="D230">
        <f t="shared" si="13"/>
        <v>401030401</v>
      </c>
      <c r="E230" t="str">
        <f t="shared" si="12"/>
        <v>SkillDescDetail401030401</v>
      </c>
    </row>
    <row r="231" spans="4:5">
      <c r="D231">
        <f t="shared" si="13"/>
        <v>401030402</v>
      </c>
      <c r="E231" t="str">
        <f t="shared" si="12"/>
        <v>SkillDescDetail401030402</v>
      </c>
    </row>
    <row r="232" spans="4:5">
      <c r="D232">
        <f t="shared" si="13"/>
        <v>401030403</v>
      </c>
      <c r="E232" t="str">
        <f t="shared" si="12"/>
        <v>SkillDescDetail401030403</v>
      </c>
    </row>
    <row r="233" spans="4:5">
      <c r="D233">
        <f t="shared" si="13"/>
        <v>401030404</v>
      </c>
      <c r="E233" t="str">
        <f t="shared" si="12"/>
        <v>SkillDescDetail401030404</v>
      </c>
    </row>
    <row r="234" spans="4:5">
      <c r="D234">
        <f t="shared" si="13"/>
        <v>401030405</v>
      </c>
      <c r="E234" t="str">
        <f t="shared" si="12"/>
        <v>SkillDescDetail401030405</v>
      </c>
    </row>
    <row r="235" spans="4:5">
      <c r="D235">
        <f t="shared" si="13"/>
        <v>401030501</v>
      </c>
      <c r="E235" t="str">
        <f t="shared" si="12"/>
        <v>SkillDescDetail401030501</v>
      </c>
    </row>
    <row r="236" spans="4:5">
      <c r="D236">
        <f t="shared" si="13"/>
        <v>401030502</v>
      </c>
      <c r="E236" t="str">
        <f t="shared" si="12"/>
        <v>SkillDescDetail401030502</v>
      </c>
    </row>
    <row r="237" spans="4:5">
      <c r="D237">
        <f t="shared" si="13"/>
        <v>401030503</v>
      </c>
      <c r="E237" t="str">
        <f t="shared" si="12"/>
        <v>SkillDescDetail401030503</v>
      </c>
    </row>
    <row r="238" spans="4:5">
      <c r="D238">
        <f t="shared" si="13"/>
        <v>401030504</v>
      </c>
      <c r="E238" t="str">
        <f t="shared" si="12"/>
        <v>SkillDescDetail401030504</v>
      </c>
    </row>
    <row r="239" spans="4:5">
      <c r="D239">
        <f t="shared" si="13"/>
        <v>401030505</v>
      </c>
      <c r="E239" t="str">
        <f t="shared" si="12"/>
        <v>SkillDescDetail401030505</v>
      </c>
    </row>
    <row r="240" spans="4:5">
      <c r="D240">
        <f t="shared" si="13"/>
        <v>401030601</v>
      </c>
      <c r="E240" t="str">
        <f t="shared" si="12"/>
        <v>SkillDescDetail401030601</v>
      </c>
    </row>
    <row r="241" spans="4:5">
      <c r="D241">
        <f t="shared" si="13"/>
        <v>401030602</v>
      </c>
      <c r="E241" t="str">
        <f t="shared" si="12"/>
        <v>SkillDescDetail401030602</v>
      </c>
    </row>
    <row r="242" spans="4:5">
      <c r="D242">
        <f t="shared" si="13"/>
        <v>401030603</v>
      </c>
      <c r="E242" t="str">
        <f t="shared" si="12"/>
        <v>SkillDescDetail401030603</v>
      </c>
    </row>
    <row r="243" spans="4:5">
      <c r="D243">
        <f t="shared" si="13"/>
        <v>401030604</v>
      </c>
      <c r="E243" t="str">
        <f t="shared" si="12"/>
        <v>SkillDescDetail401030604</v>
      </c>
    </row>
    <row r="244" spans="4:5">
      <c r="D244">
        <f t="shared" si="13"/>
        <v>401030605</v>
      </c>
      <c r="E244" t="str">
        <f t="shared" si="12"/>
        <v>SkillDescDetail401030605</v>
      </c>
    </row>
    <row r="245" spans="4:5">
      <c r="D245">
        <f t="shared" si="13"/>
        <v>401030701</v>
      </c>
      <c r="E245" t="str">
        <f t="shared" si="12"/>
        <v>SkillDescDetail401030701</v>
      </c>
    </row>
    <row r="246" spans="4:5">
      <c r="D246">
        <f t="shared" si="13"/>
        <v>401030702</v>
      </c>
      <c r="E246" t="str">
        <f t="shared" si="12"/>
        <v>SkillDescDetail401030702</v>
      </c>
    </row>
    <row r="247" spans="4:5">
      <c r="D247">
        <f t="shared" ref="D247:D278" si="14">D212+10000</f>
        <v>401030703</v>
      </c>
      <c r="E247" t="str">
        <f t="shared" si="12"/>
        <v>SkillDescDetail401030703</v>
      </c>
    </row>
    <row r="248" spans="4:5">
      <c r="D248">
        <f t="shared" si="14"/>
        <v>401030704</v>
      </c>
      <c r="E248" t="str">
        <f t="shared" si="12"/>
        <v>SkillDescDetail401030704</v>
      </c>
    </row>
    <row r="249" spans="4:5">
      <c r="D249">
        <f t="shared" si="14"/>
        <v>401030705</v>
      </c>
      <c r="E249" t="str">
        <f t="shared" si="12"/>
        <v>SkillDescDetail401030705</v>
      </c>
    </row>
    <row r="250" spans="4:5">
      <c r="D250">
        <f t="shared" si="14"/>
        <v>401040101</v>
      </c>
      <c r="E250" t="str">
        <f t="shared" si="12"/>
        <v>SkillDescDetail401040101</v>
      </c>
    </row>
    <row r="251" spans="4:5">
      <c r="D251">
        <f t="shared" si="14"/>
        <v>401040102</v>
      </c>
      <c r="E251" t="str">
        <f t="shared" si="12"/>
        <v>SkillDescDetail401040102</v>
      </c>
    </row>
    <row r="252" spans="4:5">
      <c r="D252">
        <f t="shared" si="14"/>
        <v>401040103</v>
      </c>
      <c r="E252" t="str">
        <f t="shared" si="12"/>
        <v>SkillDescDetail401040103</v>
      </c>
    </row>
    <row r="253" spans="4:5">
      <c r="D253">
        <f t="shared" si="14"/>
        <v>401040104</v>
      </c>
      <c r="E253" t="str">
        <f t="shared" si="12"/>
        <v>SkillDescDetail401040104</v>
      </c>
    </row>
    <row r="254" spans="4:5">
      <c r="D254">
        <f t="shared" si="14"/>
        <v>401040105</v>
      </c>
      <c r="E254" t="str">
        <f t="shared" si="12"/>
        <v>SkillDescDetail401040105</v>
      </c>
    </row>
    <row r="255" spans="4:5">
      <c r="D255">
        <f t="shared" si="14"/>
        <v>401040201</v>
      </c>
      <c r="E255" t="str">
        <f t="shared" si="12"/>
        <v>SkillDescDetail401040201</v>
      </c>
    </row>
    <row r="256" spans="4:5">
      <c r="D256">
        <f t="shared" si="14"/>
        <v>401040202</v>
      </c>
      <c r="E256" t="str">
        <f t="shared" si="12"/>
        <v>SkillDescDetail401040202</v>
      </c>
    </row>
    <row r="257" spans="4:5">
      <c r="D257">
        <f t="shared" si="14"/>
        <v>401040203</v>
      </c>
      <c r="E257" t="str">
        <f t="shared" si="12"/>
        <v>SkillDescDetail401040203</v>
      </c>
    </row>
    <row r="258" spans="4:5">
      <c r="D258">
        <f t="shared" si="14"/>
        <v>401040204</v>
      </c>
      <c r="E258" t="str">
        <f t="shared" si="12"/>
        <v>SkillDescDetail401040204</v>
      </c>
    </row>
    <row r="259" spans="4:5">
      <c r="D259">
        <f t="shared" si="14"/>
        <v>401040205</v>
      </c>
      <c r="E259" t="str">
        <f t="shared" si="12"/>
        <v>SkillDescDetail401040205</v>
      </c>
    </row>
    <row r="260" spans="4:5">
      <c r="D260">
        <f t="shared" si="14"/>
        <v>401040301</v>
      </c>
      <c r="E260" t="str">
        <f t="shared" si="12"/>
        <v>SkillDescDetail401040301</v>
      </c>
    </row>
    <row r="261" spans="4:5">
      <c r="D261">
        <f t="shared" si="14"/>
        <v>401040302</v>
      </c>
      <c r="E261" t="str">
        <f t="shared" si="12"/>
        <v>SkillDescDetail401040302</v>
      </c>
    </row>
    <row r="262" spans="4:5">
      <c r="D262">
        <f t="shared" si="14"/>
        <v>401040303</v>
      </c>
      <c r="E262" t="str">
        <f t="shared" ref="E262:E325" si="15">$D$4&amp;D262</f>
        <v>SkillDescDetail401040303</v>
      </c>
    </row>
    <row r="263" spans="4:5">
      <c r="D263">
        <f t="shared" si="14"/>
        <v>401040304</v>
      </c>
      <c r="E263" t="str">
        <f t="shared" si="15"/>
        <v>SkillDescDetail401040304</v>
      </c>
    </row>
    <row r="264" spans="4:5">
      <c r="D264">
        <f t="shared" si="14"/>
        <v>401040305</v>
      </c>
      <c r="E264" t="str">
        <f t="shared" si="15"/>
        <v>SkillDescDetail401040305</v>
      </c>
    </row>
    <row r="265" spans="4:5">
      <c r="D265">
        <f t="shared" si="14"/>
        <v>401040401</v>
      </c>
      <c r="E265" t="str">
        <f t="shared" si="15"/>
        <v>SkillDescDetail401040401</v>
      </c>
    </row>
    <row r="266" spans="4:5">
      <c r="D266">
        <f t="shared" si="14"/>
        <v>401040402</v>
      </c>
      <c r="E266" t="str">
        <f t="shared" si="15"/>
        <v>SkillDescDetail401040402</v>
      </c>
    </row>
    <row r="267" spans="4:5">
      <c r="D267">
        <f t="shared" si="14"/>
        <v>401040403</v>
      </c>
      <c r="E267" t="str">
        <f t="shared" si="15"/>
        <v>SkillDescDetail401040403</v>
      </c>
    </row>
    <row r="268" spans="4:5">
      <c r="D268">
        <f t="shared" si="14"/>
        <v>401040404</v>
      </c>
      <c r="E268" t="str">
        <f t="shared" si="15"/>
        <v>SkillDescDetail401040404</v>
      </c>
    </row>
    <row r="269" spans="4:5">
      <c r="D269">
        <f t="shared" si="14"/>
        <v>401040405</v>
      </c>
      <c r="E269" t="str">
        <f t="shared" si="15"/>
        <v>SkillDescDetail401040405</v>
      </c>
    </row>
    <row r="270" spans="4:5">
      <c r="D270">
        <f t="shared" si="14"/>
        <v>401040501</v>
      </c>
      <c r="E270" t="str">
        <f t="shared" si="15"/>
        <v>SkillDescDetail401040501</v>
      </c>
    </row>
    <row r="271" spans="4:5">
      <c r="D271">
        <f t="shared" si="14"/>
        <v>401040502</v>
      </c>
      <c r="E271" t="str">
        <f t="shared" si="15"/>
        <v>SkillDescDetail401040502</v>
      </c>
    </row>
    <row r="272" spans="4:5">
      <c r="D272">
        <f t="shared" si="14"/>
        <v>401040503</v>
      </c>
      <c r="E272" t="str">
        <f t="shared" si="15"/>
        <v>SkillDescDetail401040503</v>
      </c>
    </row>
    <row r="273" spans="4:5">
      <c r="D273">
        <f t="shared" si="14"/>
        <v>401040504</v>
      </c>
      <c r="E273" t="str">
        <f t="shared" si="15"/>
        <v>SkillDescDetail401040504</v>
      </c>
    </row>
    <row r="274" spans="4:5">
      <c r="D274">
        <f t="shared" si="14"/>
        <v>401040505</v>
      </c>
      <c r="E274" t="str">
        <f t="shared" si="15"/>
        <v>SkillDescDetail401040505</v>
      </c>
    </row>
    <row r="275" spans="4:5">
      <c r="D275">
        <f t="shared" si="14"/>
        <v>401040601</v>
      </c>
      <c r="E275" t="str">
        <f t="shared" si="15"/>
        <v>SkillDescDetail401040601</v>
      </c>
    </row>
    <row r="276" spans="4:5">
      <c r="D276">
        <f t="shared" si="14"/>
        <v>401040602</v>
      </c>
      <c r="E276" t="str">
        <f t="shared" si="15"/>
        <v>SkillDescDetail401040602</v>
      </c>
    </row>
    <row r="277" spans="4:5">
      <c r="D277">
        <f t="shared" si="14"/>
        <v>401040603</v>
      </c>
      <c r="E277" t="str">
        <f t="shared" si="15"/>
        <v>SkillDescDetail401040603</v>
      </c>
    </row>
    <row r="278" spans="4:5">
      <c r="D278">
        <f t="shared" si="14"/>
        <v>401040604</v>
      </c>
      <c r="E278" t="str">
        <f t="shared" si="15"/>
        <v>SkillDescDetail401040604</v>
      </c>
    </row>
    <row r="279" spans="4:5">
      <c r="D279">
        <f t="shared" ref="D279:D310" si="16">D244+10000</f>
        <v>401040605</v>
      </c>
      <c r="E279" t="str">
        <f t="shared" si="15"/>
        <v>SkillDescDetail401040605</v>
      </c>
    </row>
    <row r="280" spans="4:5">
      <c r="D280">
        <f t="shared" si="16"/>
        <v>401040701</v>
      </c>
      <c r="E280" t="str">
        <f t="shared" si="15"/>
        <v>SkillDescDetail401040701</v>
      </c>
    </row>
    <row r="281" spans="4:5">
      <c r="D281">
        <f t="shared" si="16"/>
        <v>401040702</v>
      </c>
      <c r="E281" t="str">
        <f t="shared" si="15"/>
        <v>SkillDescDetail401040702</v>
      </c>
    </row>
    <row r="282" spans="4:5">
      <c r="D282">
        <f t="shared" si="16"/>
        <v>401040703</v>
      </c>
      <c r="E282" t="str">
        <f t="shared" si="15"/>
        <v>SkillDescDetail401040703</v>
      </c>
    </row>
    <row r="283" spans="4:5">
      <c r="D283">
        <f t="shared" si="16"/>
        <v>401040704</v>
      </c>
      <c r="E283" t="str">
        <f t="shared" si="15"/>
        <v>SkillDescDetail401040704</v>
      </c>
    </row>
    <row r="284" spans="4:5">
      <c r="D284">
        <f t="shared" si="16"/>
        <v>401040705</v>
      </c>
      <c r="E284" t="str">
        <f t="shared" si="15"/>
        <v>SkillDescDetail401040705</v>
      </c>
    </row>
    <row r="285" spans="4:5">
      <c r="D285">
        <f t="shared" si="16"/>
        <v>401050101</v>
      </c>
      <c r="E285" t="str">
        <f t="shared" si="15"/>
        <v>SkillDescDetail401050101</v>
      </c>
    </row>
    <row r="286" spans="4:5">
      <c r="D286">
        <f t="shared" si="16"/>
        <v>401050102</v>
      </c>
      <c r="E286" t="str">
        <f t="shared" si="15"/>
        <v>SkillDescDetail401050102</v>
      </c>
    </row>
    <row r="287" spans="4:5">
      <c r="D287">
        <f t="shared" si="16"/>
        <v>401050103</v>
      </c>
      <c r="E287" t="str">
        <f t="shared" si="15"/>
        <v>SkillDescDetail401050103</v>
      </c>
    </row>
    <row r="288" spans="4:5">
      <c r="D288">
        <f t="shared" si="16"/>
        <v>401050104</v>
      </c>
      <c r="E288" t="str">
        <f t="shared" si="15"/>
        <v>SkillDescDetail401050104</v>
      </c>
    </row>
    <row r="289" spans="4:5">
      <c r="D289">
        <f t="shared" si="16"/>
        <v>401050105</v>
      </c>
      <c r="E289" t="str">
        <f t="shared" si="15"/>
        <v>SkillDescDetail401050105</v>
      </c>
    </row>
    <row r="290" spans="4:5">
      <c r="D290">
        <f t="shared" si="16"/>
        <v>401050201</v>
      </c>
      <c r="E290" t="str">
        <f t="shared" si="15"/>
        <v>SkillDescDetail401050201</v>
      </c>
    </row>
    <row r="291" spans="4:5">
      <c r="D291">
        <f t="shared" si="16"/>
        <v>401050202</v>
      </c>
      <c r="E291" t="str">
        <f t="shared" si="15"/>
        <v>SkillDescDetail401050202</v>
      </c>
    </row>
    <row r="292" spans="4:5">
      <c r="D292">
        <f t="shared" si="16"/>
        <v>401050203</v>
      </c>
      <c r="E292" t="str">
        <f t="shared" si="15"/>
        <v>SkillDescDetail401050203</v>
      </c>
    </row>
    <row r="293" spans="4:5">
      <c r="D293">
        <f t="shared" si="16"/>
        <v>401050204</v>
      </c>
      <c r="E293" t="str">
        <f t="shared" si="15"/>
        <v>SkillDescDetail401050204</v>
      </c>
    </row>
    <row r="294" spans="4:5">
      <c r="D294">
        <f t="shared" si="16"/>
        <v>401050205</v>
      </c>
      <c r="E294" t="str">
        <f t="shared" si="15"/>
        <v>SkillDescDetail401050205</v>
      </c>
    </row>
    <row r="295" spans="4:5">
      <c r="D295">
        <f t="shared" si="16"/>
        <v>401050301</v>
      </c>
      <c r="E295" t="str">
        <f t="shared" si="15"/>
        <v>SkillDescDetail401050301</v>
      </c>
    </row>
    <row r="296" spans="4:5">
      <c r="D296">
        <f t="shared" si="16"/>
        <v>401050302</v>
      </c>
      <c r="E296" t="str">
        <f t="shared" si="15"/>
        <v>SkillDescDetail401050302</v>
      </c>
    </row>
    <row r="297" spans="4:5">
      <c r="D297">
        <f t="shared" si="16"/>
        <v>401050303</v>
      </c>
      <c r="E297" t="str">
        <f t="shared" si="15"/>
        <v>SkillDescDetail401050303</v>
      </c>
    </row>
    <row r="298" spans="4:5">
      <c r="D298">
        <f t="shared" si="16"/>
        <v>401050304</v>
      </c>
      <c r="E298" t="str">
        <f t="shared" si="15"/>
        <v>SkillDescDetail401050304</v>
      </c>
    </row>
    <row r="299" spans="4:5">
      <c r="D299">
        <f t="shared" si="16"/>
        <v>401050305</v>
      </c>
      <c r="E299" t="str">
        <f t="shared" si="15"/>
        <v>SkillDescDetail401050305</v>
      </c>
    </row>
    <row r="300" spans="4:5">
      <c r="D300">
        <f t="shared" si="16"/>
        <v>401050401</v>
      </c>
      <c r="E300" t="str">
        <f t="shared" si="15"/>
        <v>SkillDescDetail401050401</v>
      </c>
    </row>
    <row r="301" spans="4:5">
      <c r="D301">
        <f t="shared" si="16"/>
        <v>401050402</v>
      </c>
      <c r="E301" t="str">
        <f t="shared" si="15"/>
        <v>SkillDescDetail401050402</v>
      </c>
    </row>
    <row r="302" spans="4:5">
      <c r="D302">
        <f t="shared" si="16"/>
        <v>401050403</v>
      </c>
      <c r="E302" t="str">
        <f t="shared" si="15"/>
        <v>SkillDescDetail401050403</v>
      </c>
    </row>
    <row r="303" spans="4:5">
      <c r="D303">
        <f t="shared" si="16"/>
        <v>401050404</v>
      </c>
      <c r="E303" t="str">
        <f t="shared" si="15"/>
        <v>SkillDescDetail401050404</v>
      </c>
    </row>
    <row r="304" spans="4:5">
      <c r="D304">
        <f t="shared" si="16"/>
        <v>401050405</v>
      </c>
      <c r="E304" t="str">
        <f t="shared" si="15"/>
        <v>SkillDescDetail401050405</v>
      </c>
    </row>
    <row r="305" spans="4:5">
      <c r="D305">
        <f t="shared" si="16"/>
        <v>401050501</v>
      </c>
      <c r="E305" t="str">
        <f t="shared" si="15"/>
        <v>SkillDescDetail401050501</v>
      </c>
    </row>
    <row r="306" spans="4:5">
      <c r="D306">
        <f t="shared" si="16"/>
        <v>401050502</v>
      </c>
      <c r="E306" t="str">
        <f t="shared" si="15"/>
        <v>SkillDescDetail401050502</v>
      </c>
    </row>
    <row r="307" spans="4:5">
      <c r="D307">
        <f t="shared" si="16"/>
        <v>401050503</v>
      </c>
      <c r="E307" t="str">
        <f t="shared" si="15"/>
        <v>SkillDescDetail401050503</v>
      </c>
    </row>
    <row r="308" spans="4:5">
      <c r="D308">
        <f t="shared" si="16"/>
        <v>401050504</v>
      </c>
      <c r="E308" t="str">
        <f t="shared" si="15"/>
        <v>SkillDescDetail401050504</v>
      </c>
    </row>
    <row r="309" spans="4:5">
      <c r="D309">
        <f t="shared" si="16"/>
        <v>401050505</v>
      </c>
      <c r="E309" t="str">
        <f t="shared" si="15"/>
        <v>SkillDescDetail401050505</v>
      </c>
    </row>
    <row r="310" spans="4:5">
      <c r="D310">
        <f t="shared" si="16"/>
        <v>401050601</v>
      </c>
      <c r="E310" t="str">
        <f t="shared" si="15"/>
        <v>SkillDescDetail401050601</v>
      </c>
    </row>
    <row r="311" spans="4:5">
      <c r="D311">
        <f t="shared" ref="D311:D353" si="17">D276+10000</f>
        <v>401050602</v>
      </c>
      <c r="E311" t="str">
        <f t="shared" si="15"/>
        <v>SkillDescDetail401050602</v>
      </c>
    </row>
    <row r="312" spans="4:5">
      <c r="D312">
        <f t="shared" si="17"/>
        <v>401050603</v>
      </c>
      <c r="E312" t="str">
        <f t="shared" si="15"/>
        <v>SkillDescDetail401050603</v>
      </c>
    </row>
    <row r="313" spans="4:5">
      <c r="D313">
        <f t="shared" si="17"/>
        <v>401050604</v>
      </c>
      <c r="E313" t="str">
        <f t="shared" si="15"/>
        <v>SkillDescDetail401050604</v>
      </c>
    </row>
    <row r="314" spans="4:5">
      <c r="D314">
        <f t="shared" si="17"/>
        <v>401050605</v>
      </c>
      <c r="E314" t="str">
        <f t="shared" si="15"/>
        <v>SkillDescDetail401050605</v>
      </c>
    </row>
    <row r="315" spans="4:5">
      <c r="D315">
        <f t="shared" si="17"/>
        <v>401050701</v>
      </c>
      <c r="E315" t="str">
        <f t="shared" si="15"/>
        <v>SkillDescDetail401050701</v>
      </c>
    </row>
    <row r="316" spans="4:5">
      <c r="D316">
        <f t="shared" si="17"/>
        <v>401050702</v>
      </c>
      <c r="E316" t="str">
        <f t="shared" si="15"/>
        <v>SkillDescDetail401050702</v>
      </c>
    </row>
    <row r="317" spans="4:5">
      <c r="D317">
        <f t="shared" si="17"/>
        <v>401050703</v>
      </c>
      <c r="E317" t="str">
        <f t="shared" si="15"/>
        <v>SkillDescDetail401050703</v>
      </c>
    </row>
    <row r="318" spans="4:5">
      <c r="D318">
        <f t="shared" si="17"/>
        <v>401050704</v>
      </c>
      <c r="E318" t="str">
        <f t="shared" si="15"/>
        <v>SkillDescDetail401050704</v>
      </c>
    </row>
    <row r="319" spans="4:5">
      <c r="D319">
        <f t="shared" si="17"/>
        <v>401050705</v>
      </c>
      <c r="E319" t="str">
        <f t="shared" si="15"/>
        <v>SkillDescDetail401050705</v>
      </c>
    </row>
    <row r="320" spans="4:5">
      <c r="D320">
        <f t="shared" si="17"/>
        <v>401060101</v>
      </c>
      <c r="E320" t="str">
        <f t="shared" si="15"/>
        <v>SkillDescDetail401060101</v>
      </c>
    </row>
    <row r="321" spans="4:5">
      <c r="D321">
        <f t="shared" si="17"/>
        <v>401060102</v>
      </c>
      <c r="E321" t="str">
        <f t="shared" si="15"/>
        <v>SkillDescDetail401060102</v>
      </c>
    </row>
    <row r="322" spans="4:5">
      <c r="D322">
        <f t="shared" si="17"/>
        <v>401060103</v>
      </c>
      <c r="E322" t="str">
        <f t="shared" si="15"/>
        <v>SkillDescDetail401060103</v>
      </c>
    </row>
    <row r="323" spans="4:5">
      <c r="D323">
        <f t="shared" si="17"/>
        <v>401060104</v>
      </c>
      <c r="E323" t="str">
        <f t="shared" si="15"/>
        <v>SkillDescDetail401060104</v>
      </c>
    </row>
    <row r="324" spans="4:5">
      <c r="D324">
        <f t="shared" si="17"/>
        <v>401060105</v>
      </c>
      <c r="E324" t="str">
        <f t="shared" si="15"/>
        <v>SkillDescDetail401060105</v>
      </c>
    </row>
    <row r="325" spans="4:5">
      <c r="D325">
        <f t="shared" si="17"/>
        <v>401060201</v>
      </c>
      <c r="E325" t="str">
        <f t="shared" si="15"/>
        <v>SkillDescDetail401060201</v>
      </c>
    </row>
    <row r="326" spans="4:5">
      <c r="D326">
        <f t="shared" si="17"/>
        <v>401060202</v>
      </c>
      <c r="E326" t="str">
        <f t="shared" ref="E326:E389" si="18">$D$4&amp;D326</f>
        <v>SkillDescDetail401060202</v>
      </c>
    </row>
    <row r="327" spans="4:5">
      <c r="D327">
        <f t="shared" si="17"/>
        <v>401060203</v>
      </c>
      <c r="E327" t="str">
        <f t="shared" si="18"/>
        <v>SkillDescDetail401060203</v>
      </c>
    </row>
    <row r="328" spans="4:5">
      <c r="D328">
        <f t="shared" si="17"/>
        <v>401060204</v>
      </c>
      <c r="E328" t="str">
        <f t="shared" si="18"/>
        <v>SkillDescDetail401060204</v>
      </c>
    </row>
    <row r="329" spans="4:5">
      <c r="D329">
        <f t="shared" si="17"/>
        <v>401060205</v>
      </c>
      <c r="E329" t="str">
        <f t="shared" si="18"/>
        <v>SkillDescDetail401060205</v>
      </c>
    </row>
    <row r="330" spans="4:5">
      <c r="D330">
        <f t="shared" si="17"/>
        <v>401060301</v>
      </c>
      <c r="E330" t="str">
        <f t="shared" si="18"/>
        <v>SkillDescDetail401060301</v>
      </c>
    </row>
    <row r="331" spans="4:5">
      <c r="D331">
        <f t="shared" si="17"/>
        <v>401060302</v>
      </c>
      <c r="E331" t="str">
        <f t="shared" si="18"/>
        <v>SkillDescDetail401060302</v>
      </c>
    </row>
    <row r="332" spans="4:5">
      <c r="D332">
        <f t="shared" si="17"/>
        <v>401060303</v>
      </c>
      <c r="E332" t="str">
        <f t="shared" si="18"/>
        <v>SkillDescDetail401060303</v>
      </c>
    </row>
    <row r="333" spans="4:5">
      <c r="D333">
        <f t="shared" si="17"/>
        <v>401060304</v>
      </c>
      <c r="E333" t="str">
        <f t="shared" si="18"/>
        <v>SkillDescDetail401060304</v>
      </c>
    </row>
    <row r="334" spans="4:5">
      <c r="D334">
        <f t="shared" si="17"/>
        <v>401060305</v>
      </c>
      <c r="E334" t="str">
        <f t="shared" si="18"/>
        <v>SkillDescDetail401060305</v>
      </c>
    </row>
    <row r="335" spans="4:5">
      <c r="D335">
        <f t="shared" si="17"/>
        <v>401060401</v>
      </c>
      <c r="E335" t="str">
        <f t="shared" si="18"/>
        <v>SkillDescDetail401060401</v>
      </c>
    </row>
    <row r="336" spans="4:5">
      <c r="D336">
        <f t="shared" si="17"/>
        <v>401060402</v>
      </c>
      <c r="E336" t="str">
        <f t="shared" si="18"/>
        <v>SkillDescDetail401060402</v>
      </c>
    </row>
    <row r="337" spans="4:5">
      <c r="D337">
        <f t="shared" si="17"/>
        <v>401060403</v>
      </c>
      <c r="E337" t="str">
        <f t="shared" si="18"/>
        <v>SkillDescDetail401060403</v>
      </c>
    </row>
    <row r="338" spans="4:5">
      <c r="D338">
        <f t="shared" si="17"/>
        <v>401060404</v>
      </c>
      <c r="E338" t="str">
        <f t="shared" si="18"/>
        <v>SkillDescDetail401060404</v>
      </c>
    </row>
    <row r="339" spans="4:5">
      <c r="D339">
        <f t="shared" si="17"/>
        <v>401060405</v>
      </c>
      <c r="E339" t="str">
        <f t="shared" si="18"/>
        <v>SkillDescDetail401060405</v>
      </c>
    </row>
    <row r="340" spans="4:5">
      <c r="D340">
        <f t="shared" si="17"/>
        <v>401060501</v>
      </c>
      <c r="E340" t="str">
        <f t="shared" si="18"/>
        <v>SkillDescDetail401060501</v>
      </c>
    </row>
    <row r="341" spans="4:5">
      <c r="D341">
        <f t="shared" si="17"/>
        <v>401060502</v>
      </c>
      <c r="E341" t="str">
        <f t="shared" si="18"/>
        <v>SkillDescDetail401060502</v>
      </c>
    </row>
    <row r="342" spans="4:5">
      <c r="D342">
        <f t="shared" si="17"/>
        <v>401060503</v>
      </c>
      <c r="E342" t="str">
        <f t="shared" si="18"/>
        <v>SkillDescDetail401060503</v>
      </c>
    </row>
    <row r="343" spans="4:5">
      <c r="D343">
        <f t="shared" si="17"/>
        <v>401060504</v>
      </c>
      <c r="E343" t="str">
        <f t="shared" si="18"/>
        <v>SkillDescDetail401060504</v>
      </c>
    </row>
    <row r="344" spans="4:5">
      <c r="D344">
        <f t="shared" si="17"/>
        <v>401060505</v>
      </c>
      <c r="E344" t="str">
        <f t="shared" si="18"/>
        <v>SkillDescDetail401060505</v>
      </c>
    </row>
    <row r="345" spans="4:5">
      <c r="D345">
        <f t="shared" si="17"/>
        <v>401060601</v>
      </c>
      <c r="E345" t="str">
        <f t="shared" si="18"/>
        <v>SkillDescDetail401060601</v>
      </c>
    </row>
    <row r="346" spans="4:5">
      <c r="D346">
        <f t="shared" si="17"/>
        <v>401060602</v>
      </c>
      <c r="E346" t="str">
        <f t="shared" si="18"/>
        <v>SkillDescDetail401060602</v>
      </c>
    </row>
    <row r="347" spans="4:5">
      <c r="D347">
        <f t="shared" si="17"/>
        <v>401060603</v>
      </c>
      <c r="E347" t="str">
        <f t="shared" si="18"/>
        <v>SkillDescDetail401060603</v>
      </c>
    </row>
    <row r="348" spans="4:5">
      <c r="D348">
        <f t="shared" si="17"/>
        <v>401060604</v>
      </c>
      <c r="E348" t="str">
        <f t="shared" si="18"/>
        <v>SkillDescDetail401060604</v>
      </c>
    </row>
    <row r="349" spans="4:5">
      <c r="D349">
        <f t="shared" si="17"/>
        <v>401060605</v>
      </c>
      <c r="E349" t="str">
        <f t="shared" si="18"/>
        <v>SkillDescDetail401060605</v>
      </c>
    </row>
    <row r="350" spans="4:5">
      <c r="D350">
        <f t="shared" si="17"/>
        <v>401060701</v>
      </c>
      <c r="E350" t="str">
        <f t="shared" si="18"/>
        <v>SkillDescDetail401060701</v>
      </c>
    </row>
    <row r="351" spans="4:5">
      <c r="D351">
        <f t="shared" si="17"/>
        <v>401060702</v>
      </c>
      <c r="E351" t="str">
        <f t="shared" si="18"/>
        <v>SkillDescDetail401060702</v>
      </c>
    </row>
    <row r="352" spans="4:5">
      <c r="D352">
        <f t="shared" si="17"/>
        <v>401060703</v>
      </c>
      <c r="E352" t="str">
        <f t="shared" si="18"/>
        <v>SkillDescDetail401060703</v>
      </c>
    </row>
    <row r="353" spans="4:5">
      <c r="D353">
        <f t="shared" si="17"/>
        <v>401060704</v>
      </c>
      <c r="E353" t="str">
        <f t="shared" si="18"/>
        <v>SkillDescDetail401060704</v>
      </c>
    </row>
    <row r="354" spans="4:5">
      <c r="D354">
        <f t="shared" ref="D354:D385" si="19">D319+10000</f>
        <v>401060705</v>
      </c>
      <c r="E354" t="str">
        <f t="shared" si="18"/>
        <v>SkillDescDetail401060705</v>
      </c>
    </row>
    <row r="355" spans="4:5">
      <c r="D355">
        <f t="shared" si="19"/>
        <v>401070101</v>
      </c>
      <c r="E355" t="str">
        <f t="shared" si="18"/>
        <v>SkillDescDetail401070101</v>
      </c>
    </row>
    <row r="356" spans="4:5">
      <c r="D356">
        <f t="shared" si="19"/>
        <v>401070102</v>
      </c>
      <c r="E356" t="str">
        <f t="shared" si="18"/>
        <v>SkillDescDetail401070102</v>
      </c>
    </row>
    <row r="357" spans="4:5">
      <c r="D357">
        <f t="shared" si="19"/>
        <v>401070103</v>
      </c>
      <c r="E357" t="str">
        <f t="shared" si="18"/>
        <v>SkillDescDetail401070103</v>
      </c>
    </row>
    <row r="358" spans="4:5">
      <c r="D358">
        <f t="shared" si="19"/>
        <v>401070104</v>
      </c>
      <c r="E358" t="str">
        <f t="shared" si="18"/>
        <v>SkillDescDetail401070104</v>
      </c>
    </row>
    <row r="359" spans="4:5">
      <c r="D359">
        <f t="shared" si="19"/>
        <v>401070105</v>
      </c>
      <c r="E359" t="str">
        <f t="shared" si="18"/>
        <v>SkillDescDetail401070105</v>
      </c>
    </row>
    <row r="360" spans="4:5">
      <c r="D360">
        <f t="shared" si="19"/>
        <v>401070201</v>
      </c>
      <c r="E360" t="str">
        <f t="shared" si="18"/>
        <v>SkillDescDetail401070201</v>
      </c>
    </row>
    <row r="361" spans="4:5">
      <c r="D361">
        <f t="shared" si="19"/>
        <v>401070202</v>
      </c>
      <c r="E361" t="str">
        <f t="shared" si="18"/>
        <v>SkillDescDetail401070202</v>
      </c>
    </row>
    <row r="362" spans="4:5">
      <c r="D362">
        <f t="shared" si="19"/>
        <v>401070203</v>
      </c>
      <c r="E362" t="str">
        <f t="shared" si="18"/>
        <v>SkillDescDetail401070203</v>
      </c>
    </row>
    <row r="363" spans="4:5">
      <c r="D363">
        <f t="shared" si="19"/>
        <v>401070204</v>
      </c>
      <c r="E363" t="str">
        <f t="shared" si="18"/>
        <v>SkillDescDetail401070204</v>
      </c>
    </row>
    <row r="364" spans="4:5">
      <c r="D364">
        <f t="shared" si="19"/>
        <v>401070205</v>
      </c>
      <c r="E364" t="str">
        <f t="shared" si="18"/>
        <v>SkillDescDetail401070205</v>
      </c>
    </row>
    <row r="365" spans="4:5">
      <c r="D365">
        <f t="shared" si="19"/>
        <v>401070301</v>
      </c>
      <c r="E365" t="str">
        <f t="shared" si="18"/>
        <v>SkillDescDetail401070301</v>
      </c>
    </row>
    <row r="366" spans="4:5">
      <c r="D366">
        <f t="shared" si="19"/>
        <v>401070302</v>
      </c>
      <c r="E366" t="str">
        <f t="shared" si="18"/>
        <v>SkillDescDetail401070302</v>
      </c>
    </row>
    <row r="367" spans="4:5">
      <c r="D367">
        <f t="shared" si="19"/>
        <v>401070303</v>
      </c>
      <c r="E367" t="str">
        <f t="shared" si="18"/>
        <v>SkillDescDetail401070303</v>
      </c>
    </row>
    <row r="368" spans="4:5">
      <c r="D368">
        <f t="shared" si="19"/>
        <v>401070304</v>
      </c>
      <c r="E368" t="str">
        <f t="shared" si="18"/>
        <v>SkillDescDetail401070304</v>
      </c>
    </row>
    <row r="369" spans="4:5">
      <c r="D369">
        <f t="shared" si="19"/>
        <v>401070305</v>
      </c>
      <c r="E369" t="str">
        <f t="shared" si="18"/>
        <v>SkillDescDetail401070305</v>
      </c>
    </row>
    <row r="370" spans="4:5">
      <c r="D370">
        <f t="shared" si="19"/>
        <v>401070401</v>
      </c>
      <c r="E370" t="str">
        <f t="shared" si="18"/>
        <v>SkillDescDetail401070401</v>
      </c>
    </row>
    <row r="371" spans="4:5">
      <c r="D371">
        <f t="shared" si="19"/>
        <v>401070402</v>
      </c>
      <c r="E371" t="str">
        <f t="shared" si="18"/>
        <v>SkillDescDetail401070402</v>
      </c>
    </row>
    <row r="372" spans="4:5">
      <c r="D372">
        <f t="shared" si="19"/>
        <v>401070403</v>
      </c>
      <c r="E372" t="str">
        <f t="shared" si="18"/>
        <v>SkillDescDetail401070403</v>
      </c>
    </row>
    <row r="373" spans="4:5">
      <c r="D373">
        <f t="shared" si="19"/>
        <v>401070404</v>
      </c>
      <c r="E373" t="str">
        <f t="shared" si="18"/>
        <v>SkillDescDetail401070404</v>
      </c>
    </row>
    <row r="374" spans="4:5">
      <c r="D374">
        <f t="shared" si="19"/>
        <v>401070405</v>
      </c>
      <c r="E374" t="str">
        <f t="shared" si="18"/>
        <v>SkillDescDetail401070405</v>
      </c>
    </row>
    <row r="375" spans="4:5">
      <c r="D375">
        <f t="shared" si="19"/>
        <v>401070501</v>
      </c>
      <c r="E375" t="str">
        <f t="shared" si="18"/>
        <v>SkillDescDetail401070501</v>
      </c>
    </row>
    <row r="376" spans="4:5">
      <c r="D376">
        <f t="shared" si="19"/>
        <v>401070502</v>
      </c>
      <c r="E376" t="str">
        <f t="shared" si="18"/>
        <v>SkillDescDetail401070502</v>
      </c>
    </row>
    <row r="377" spans="4:5">
      <c r="D377">
        <f t="shared" si="19"/>
        <v>401070503</v>
      </c>
      <c r="E377" t="str">
        <f t="shared" si="18"/>
        <v>SkillDescDetail401070503</v>
      </c>
    </row>
    <row r="378" spans="4:5">
      <c r="D378">
        <f t="shared" si="19"/>
        <v>401070504</v>
      </c>
      <c r="E378" t="str">
        <f t="shared" si="18"/>
        <v>SkillDescDetail401070504</v>
      </c>
    </row>
    <row r="379" spans="4:5">
      <c r="D379">
        <f t="shared" si="19"/>
        <v>401070505</v>
      </c>
      <c r="E379" t="str">
        <f t="shared" si="18"/>
        <v>SkillDescDetail401070505</v>
      </c>
    </row>
    <row r="380" spans="4:5">
      <c r="D380">
        <f t="shared" si="19"/>
        <v>401070601</v>
      </c>
      <c r="E380" t="str">
        <f t="shared" si="18"/>
        <v>SkillDescDetail401070601</v>
      </c>
    </row>
    <row r="381" spans="4:5">
      <c r="D381">
        <f t="shared" si="19"/>
        <v>401070602</v>
      </c>
      <c r="E381" t="str">
        <f t="shared" si="18"/>
        <v>SkillDescDetail401070602</v>
      </c>
    </row>
    <row r="382" spans="4:5">
      <c r="D382">
        <f t="shared" si="19"/>
        <v>401070603</v>
      </c>
      <c r="E382" t="str">
        <f t="shared" si="18"/>
        <v>SkillDescDetail401070603</v>
      </c>
    </row>
    <row r="383" spans="4:5">
      <c r="D383">
        <f t="shared" si="19"/>
        <v>401070604</v>
      </c>
      <c r="E383" t="str">
        <f t="shared" si="18"/>
        <v>SkillDescDetail401070604</v>
      </c>
    </row>
    <row r="384" spans="4:5">
      <c r="D384">
        <f t="shared" si="19"/>
        <v>401070605</v>
      </c>
      <c r="E384" t="str">
        <f t="shared" si="18"/>
        <v>SkillDescDetail401070605</v>
      </c>
    </row>
    <row r="385" spans="4:5">
      <c r="D385">
        <f t="shared" si="19"/>
        <v>401070701</v>
      </c>
      <c r="E385" t="str">
        <f t="shared" si="18"/>
        <v>SkillDescDetail401070701</v>
      </c>
    </row>
    <row r="386" spans="4:5">
      <c r="D386">
        <f t="shared" ref="D386:D417" si="20">D351+10000</f>
        <v>401070702</v>
      </c>
      <c r="E386" t="str">
        <f t="shared" si="18"/>
        <v>SkillDescDetail401070702</v>
      </c>
    </row>
    <row r="387" spans="4:5">
      <c r="D387">
        <f t="shared" si="20"/>
        <v>401070703</v>
      </c>
      <c r="E387" t="str">
        <f t="shared" si="18"/>
        <v>SkillDescDetail401070703</v>
      </c>
    </row>
    <row r="388" spans="4:5">
      <c r="D388">
        <f t="shared" si="20"/>
        <v>401070704</v>
      </c>
      <c r="E388" t="str">
        <f t="shared" si="18"/>
        <v>SkillDescDetail401070704</v>
      </c>
    </row>
    <row r="389" spans="4:5">
      <c r="D389">
        <f t="shared" si="20"/>
        <v>401070705</v>
      </c>
      <c r="E389" t="str">
        <f t="shared" si="18"/>
        <v>SkillDescDetail401070705</v>
      </c>
    </row>
    <row r="390" spans="4:5">
      <c r="D390">
        <f t="shared" si="20"/>
        <v>401080101</v>
      </c>
      <c r="E390" t="str">
        <f t="shared" ref="E390:E453" si="21">$D$4&amp;D390</f>
        <v>SkillDescDetail401080101</v>
      </c>
    </row>
    <row r="391" spans="4:5">
      <c r="D391">
        <f t="shared" si="20"/>
        <v>401080102</v>
      </c>
      <c r="E391" t="str">
        <f t="shared" si="21"/>
        <v>SkillDescDetail401080102</v>
      </c>
    </row>
    <row r="392" spans="4:5">
      <c r="D392">
        <f t="shared" si="20"/>
        <v>401080103</v>
      </c>
      <c r="E392" t="str">
        <f t="shared" si="21"/>
        <v>SkillDescDetail401080103</v>
      </c>
    </row>
    <row r="393" spans="4:5">
      <c r="D393">
        <f t="shared" si="20"/>
        <v>401080104</v>
      </c>
      <c r="E393" t="str">
        <f t="shared" si="21"/>
        <v>SkillDescDetail401080104</v>
      </c>
    </row>
    <row r="394" spans="4:5">
      <c r="D394">
        <f t="shared" si="20"/>
        <v>401080105</v>
      </c>
      <c r="E394" t="str">
        <f t="shared" si="21"/>
        <v>SkillDescDetail401080105</v>
      </c>
    </row>
    <row r="395" spans="4:5">
      <c r="D395">
        <f t="shared" si="20"/>
        <v>401080201</v>
      </c>
      <c r="E395" t="str">
        <f t="shared" si="21"/>
        <v>SkillDescDetail401080201</v>
      </c>
    </row>
    <row r="396" spans="4:5">
      <c r="D396">
        <f t="shared" si="20"/>
        <v>401080202</v>
      </c>
      <c r="E396" t="str">
        <f t="shared" si="21"/>
        <v>SkillDescDetail401080202</v>
      </c>
    </row>
    <row r="397" spans="4:5">
      <c r="D397">
        <f t="shared" si="20"/>
        <v>401080203</v>
      </c>
      <c r="E397" t="str">
        <f t="shared" si="21"/>
        <v>SkillDescDetail401080203</v>
      </c>
    </row>
    <row r="398" spans="4:5">
      <c r="D398">
        <f t="shared" si="20"/>
        <v>401080204</v>
      </c>
      <c r="E398" t="str">
        <f t="shared" si="21"/>
        <v>SkillDescDetail401080204</v>
      </c>
    </row>
    <row r="399" spans="4:5">
      <c r="D399">
        <f t="shared" si="20"/>
        <v>401080205</v>
      </c>
      <c r="E399" t="str">
        <f t="shared" si="21"/>
        <v>SkillDescDetail401080205</v>
      </c>
    </row>
    <row r="400" spans="4:5">
      <c r="D400">
        <f t="shared" si="20"/>
        <v>401080301</v>
      </c>
      <c r="E400" t="str">
        <f t="shared" si="21"/>
        <v>SkillDescDetail401080301</v>
      </c>
    </row>
    <row r="401" spans="4:5">
      <c r="D401">
        <f t="shared" si="20"/>
        <v>401080302</v>
      </c>
      <c r="E401" t="str">
        <f t="shared" si="21"/>
        <v>SkillDescDetail401080302</v>
      </c>
    </row>
    <row r="402" spans="4:5">
      <c r="D402">
        <f t="shared" si="20"/>
        <v>401080303</v>
      </c>
      <c r="E402" t="str">
        <f t="shared" si="21"/>
        <v>SkillDescDetail401080303</v>
      </c>
    </row>
    <row r="403" spans="4:5">
      <c r="D403">
        <f t="shared" si="20"/>
        <v>401080304</v>
      </c>
      <c r="E403" t="str">
        <f t="shared" si="21"/>
        <v>SkillDescDetail401080304</v>
      </c>
    </row>
    <row r="404" spans="4:5">
      <c r="D404">
        <f t="shared" si="20"/>
        <v>401080305</v>
      </c>
      <c r="E404" t="str">
        <f t="shared" si="21"/>
        <v>SkillDescDetail401080305</v>
      </c>
    </row>
    <row r="405" spans="4:5">
      <c r="D405">
        <f t="shared" si="20"/>
        <v>401080401</v>
      </c>
      <c r="E405" t="str">
        <f t="shared" si="21"/>
        <v>SkillDescDetail401080401</v>
      </c>
    </row>
    <row r="406" spans="4:5">
      <c r="D406">
        <f t="shared" si="20"/>
        <v>401080402</v>
      </c>
      <c r="E406" t="str">
        <f t="shared" si="21"/>
        <v>SkillDescDetail401080402</v>
      </c>
    </row>
    <row r="407" spans="4:5">
      <c r="D407">
        <f t="shared" si="20"/>
        <v>401080403</v>
      </c>
      <c r="E407" t="str">
        <f t="shared" si="21"/>
        <v>SkillDescDetail401080403</v>
      </c>
    </row>
    <row r="408" spans="4:5">
      <c r="D408">
        <f t="shared" si="20"/>
        <v>401080404</v>
      </c>
      <c r="E408" t="str">
        <f t="shared" si="21"/>
        <v>SkillDescDetail401080404</v>
      </c>
    </row>
    <row r="409" spans="4:5">
      <c r="D409">
        <f t="shared" si="20"/>
        <v>401080405</v>
      </c>
      <c r="E409" t="str">
        <f t="shared" si="21"/>
        <v>SkillDescDetail401080405</v>
      </c>
    </row>
    <row r="410" spans="4:5">
      <c r="D410">
        <f t="shared" si="20"/>
        <v>401080501</v>
      </c>
      <c r="E410" t="str">
        <f t="shared" si="21"/>
        <v>SkillDescDetail401080501</v>
      </c>
    </row>
    <row r="411" spans="4:5">
      <c r="D411">
        <f t="shared" si="20"/>
        <v>401080502</v>
      </c>
      <c r="E411" t="str">
        <f t="shared" si="21"/>
        <v>SkillDescDetail401080502</v>
      </c>
    </row>
    <row r="412" spans="4:5">
      <c r="D412">
        <f t="shared" si="20"/>
        <v>401080503</v>
      </c>
      <c r="E412" t="str">
        <f t="shared" si="21"/>
        <v>SkillDescDetail401080503</v>
      </c>
    </row>
    <row r="413" spans="4:5">
      <c r="D413">
        <f t="shared" si="20"/>
        <v>401080504</v>
      </c>
      <c r="E413" t="str">
        <f t="shared" si="21"/>
        <v>SkillDescDetail401080504</v>
      </c>
    </row>
    <row r="414" spans="4:5">
      <c r="D414">
        <f t="shared" si="20"/>
        <v>401080505</v>
      </c>
      <c r="E414" t="str">
        <f t="shared" si="21"/>
        <v>SkillDescDetail401080505</v>
      </c>
    </row>
    <row r="415" spans="4:5">
      <c r="D415">
        <f t="shared" si="20"/>
        <v>401080601</v>
      </c>
      <c r="E415" t="str">
        <f t="shared" si="21"/>
        <v>SkillDescDetail401080601</v>
      </c>
    </row>
    <row r="416" spans="4:5">
      <c r="D416">
        <f t="shared" si="20"/>
        <v>401080602</v>
      </c>
      <c r="E416" t="str">
        <f t="shared" si="21"/>
        <v>SkillDescDetail401080602</v>
      </c>
    </row>
    <row r="417" spans="4:5">
      <c r="D417">
        <f t="shared" si="20"/>
        <v>401080603</v>
      </c>
      <c r="E417" t="str">
        <f t="shared" si="21"/>
        <v>SkillDescDetail401080603</v>
      </c>
    </row>
    <row r="418" spans="4:5">
      <c r="D418">
        <f t="shared" ref="D418:D449" si="22">D383+10000</f>
        <v>401080604</v>
      </c>
      <c r="E418" t="str">
        <f t="shared" si="21"/>
        <v>SkillDescDetail401080604</v>
      </c>
    </row>
    <row r="419" spans="4:5">
      <c r="D419">
        <f t="shared" si="22"/>
        <v>401080605</v>
      </c>
      <c r="E419" t="str">
        <f t="shared" si="21"/>
        <v>SkillDescDetail401080605</v>
      </c>
    </row>
    <row r="420" spans="4:5">
      <c r="D420">
        <f t="shared" si="22"/>
        <v>401080701</v>
      </c>
      <c r="E420" t="str">
        <f t="shared" si="21"/>
        <v>SkillDescDetail401080701</v>
      </c>
    </row>
    <row r="421" spans="4:5">
      <c r="D421">
        <f t="shared" si="22"/>
        <v>401080702</v>
      </c>
      <c r="E421" t="str">
        <f t="shared" si="21"/>
        <v>SkillDescDetail401080702</v>
      </c>
    </row>
    <row r="422" spans="4:5">
      <c r="D422">
        <f t="shared" si="22"/>
        <v>401080703</v>
      </c>
      <c r="E422" t="str">
        <f t="shared" si="21"/>
        <v>SkillDescDetail401080703</v>
      </c>
    </row>
    <row r="423" spans="4:5">
      <c r="D423">
        <f t="shared" si="22"/>
        <v>401080704</v>
      </c>
      <c r="E423" t="str">
        <f t="shared" si="21"/>
        <v>SkillDescDetail401080704</v>
      </c>
    </row>
    <row r="424" spans="4:5">
      <c r="D424">
        <f t="shared" si="22"/>
        <v>401080705</v>
      </c>
      <c r="E424" t="str">
        <f t="shared" si="21"/>
        <v>SkillDescDetail401080705</v>
      </c>
    </row>
    <row r="425" spans="4:5">
      <c r="D425">
        <f t="shared" si="22"/>
        <v>401090101</v>
      </c>
      <c r="E425" t="str">
        <f t="shared" si="21"/>
        <v>SkillDescDetail401090101</v>
      </c>
    </row>
    <row r="426" spans="4:5">
      <c r="D426">
        <f t="shared" si="22"/>
        <v>401090102</v>
      </c>
      <c r="E426" t="str">
        <f t="shared" si="21"/>
        <v>SkillDescDetail401090102</v>
      </c>
    </row>
    <row r="427" spans="4:5">
      <c r="D427">
        <f t="shared" si="22"/>
        <v>401090103</v>
      </c>
      <c r="E427" t="str">
        <f t="shared" si="21"/>
        <v>SkillDescDetail401090103</v>
      </c>
    </row>
    <row r="428" spans="4:5">
      <c r="D428">
        <f t="shared" si="22"/>
        <v>401090104</v>
      </c>
      <c r="E428" t="str">
        <f t="shared" si="21"/>
        <v>SkillDescDetail401090104</v>
      </c>
    </row>
    <row r="429" spans="4:5">
      <c r="D429">
        <f t="shared" si="22"/>
        <v>401090105</v>
      </c>
      <c r="E429" t="str">
        <f t="shared" si="21"/>
        <v>SkillDescDetail401090105</v>
      </c>
    </row>
    <row r="430" spans="4:5">
      <c r="D430">
        <f t="shared" si="22"/>
        <v>401090201</v>
      </c>
      <c r="E430" t="str">
        <f t="shared" si="21"/>
        <v>SkillDescDetail401090201</v>
      </c>
    </row>
    <row r="431" spans="4:5">
      <c r="D431">
        <f t="shared" si="22"/>
        <v>401090202</v>
      </c>
      <c r="E431" t="str">
        <f t="shared" si="21"/>
        <v>SkillDescDetail401090202</v>
      </c>
    </row>
    <row r="432" spans="4:5">
      <c r="D432">
        <f t="shared" si="22"/>
        <v>401090203</v>
      </c>
      <c r="E432" t="str">
        <f t="shared" si="21"/>
        <v>SkillDescDetail401090203</v>
      </c>
    </row>
    <row r="433" spans="4:5">
      <c r="D433">
        <f t="shared" si="22"/>
        <v>401090204</v>
      </c>
      <c r="E433" t="str">
        <f t="shared" si="21"/>
        <v>SkillDescDetail401090204</v>
      </c>
    </row>
    <row r="434" spans="4:5">
      <c r="D434">
        <f t="shared" si="22"/>
        <v>401090205</v>
      </c>
      <c r="E434" t="str">
        <f t="shared" si="21"/>
        <v>SkillDescDetail401090205</v>
      </c>
    </row>
    <row r="435" spans="4:5">
      <c r="D435">
        <f t="shared" si="22"/>
        <v>401090301</v>
      </c>
      <c r="E435" t="str">
        <f t="shared" si="21"/>
        <v>SkillDescDetail401090301</v>
      </c>
    </row>
    <row r="436" spans="4:5">
      <c r="D436">
        <f t="shared" si="22"/>
        <v>401090302</v>
      </c>
      <c r="E436" t="str">
        <f t="shared" si="21"/>
        <v>SkillDescDetail401090302</v>
      </c>
    </row>
    <row r="437" spans="4:5">
      <c r="D437">
        <f t="shared" si="22"/>
        <v>401090303</v>
      </c>
      <c r="E437" t="str">
        <f t="shared" si="21"/>
        <v>SkillDescDetail401090303</v>
      </c>
    </row>
    <row r="438" spans="4:5">
      <c r="D438">
        <f t="shared" si="22"/>
        <v>401090304</v>
      </c>
      <c r="E438" t="str">
        <f t="shared" si="21"/>
        <v>SkillDescDetail401090304</v>
      </c>
    </row>
    <row r="439" spans="4:5">
      <c r="D439">
        <f t="shared" si="22"/>
        <v>401090305</v>
      </c>
      <c r="E439" t="str">
        <f t="shared" si="21"/>
        <v>SkillDescDetail401090305</v>
      </c>
    </row>
    <row r="440" spans="4:5">
      <c r="D440">
        <f t="shared" si="22"/>
        <v>401090401</v>
      </c>
      <c r="E440" t="str">
        <f t="shared" si="21"/>
        <v>SkillDescDetail401090401</v>
      </c>
    </row>
    <row r="441" spans="4:5">
      <c r="D441">
        <f t="shared" si="22"/>
        <v>401090402</v>
      </c>
      <c r="E441" t="str">
        <f t="shared" si="21"/>
        <v>SkillDescDetail401090402</v>
      </c>
    </row>
    <row r="442" spans="4:5">
      <c r="D442">
        <f t="shared" si="22"/>
        <v>401090403</v>
      </c>
      <c r="E442" t="str">
        <f t="shared" si="21"/>
        <v>SkillDescDetail401090403</v>
      </c>
    </row>
    <row r="443" spans="4:5">
      <c r="D443">
        <f t="shared" si="22"/>
        <v>401090404</v>
      </c>
      <c r="E443" t="str">
        <f t="shared" si="21"/>
        <v>SkillDescDetail401090404</v>
      </c>
    </row>
    <row r="444" spans="4:5">
      <c r="D444">
        <f t="shared" si="22"/>
        <v>401090405</v>
      </c>
      <c r="E444" t="str">
        <f t="shared" si="21"/>
        <v>SkillDescDetail401090405</v>
      </c>
    </row>
    <row r="445" spans="4:5">
      <c r="D445">
        <f t="shared" si="22"/>
        <v>401090501</v>
      </c>
      <c r="E445" t="str">
        <f t="shared" si="21"/>
        <v>SkillDescDetail401090501</v>
      </c>
    </row>
    <row r="446" spans="4:5">
      <c r="D446">
        <f t="shared" si="22"/>
        <v>401090502</v>
      </c>
      <c r="E446" t="str">
        <f t="shared" si="21"/>
        <v>SkillDescDetail401090502</v>
      </c>
    </row>
    <row r="447" spans="4:5">
      <c r="D447">
        <f t="shared" si="22"/>
        <v>401090503</v>
      </c>
      <c r="E447" t="str">
        <f t="shared" si="21"/>
        <v>SkillDescDetail401090503</v>
      </c>
    </row>
    <row r="448" spans="4:5">
      <c r="D448">
        <f t="shared" si="22"/>
        <v>401090504</v>
      </c>
      <c r="E448" t="str">
        <f t="shared" si="21"/>
        <v>SkillDescDetail401090504</v>
      </c>
    </row>
    <row r="449" spans="4:5">
      <c r="D449">
        <f t="shared" si="22"/>
        <v>401090505</v>
      </c>
      <c r="E449" t="str">
        <f t="shared" si="21"/>
        <v>SkillDescDetail401090505</v>
      </c>
    </row>
    <row r="450" spans="4:5">
      <c r="D450">
        <f t="shared" ref="D450:D488" si="23">D415+10000</f>
        <v>401090601</v>
      </c>
      <c r="E450" t="str">
        <f t="shared" si="21"/>
        <v>SkillDescDetail401090601</v>
      </c>
    </row>
    <row r="451" spans="4:5">
      <c r="D451">
        <f t="shared" si="23"/>
        <v>401090602</v>
      </c>
      <c r="E451" t="str">
        <f t="shared" si="21"/>
        <v>SkillDescDetail401090602</v>
      </c>
    </row>
    <row r="452" spans="4:5">
      <c r="D452">
        <f t="shared" si="23"/>
        <v>401090603</v>
      </c>
      <c r="E452" t="str">
        <f t="shared" si="21"/>
        <v>SkillDescDetail401090603</v>
      </c>
    </row>
    <row r="453" spans="4:5">
      <c r="D453">
        <f t="shared" si="23"/>
        <v>401090604</v>
      </c>
      <c r="E453" t="str">
        <f t="shared" si="21"/>
        <v>SkillDescDetail401090604</v>
      </c>
    </row>
    <row r="454" spans="4:5">
      <c r="D454">
        <f t="shared" si="23"/>
        <v>401090605</v>
      </c>
      <c r="E454" t="str">
        <f t="shared" ref="E454:E517" si="24">$D$4&amp;D454</f>
        <v>SkillDescDetail401090605</v>
      </c>
    </row>
    <row r="455" spans="4:5">
      <c r="D455">
        <f t="shared" si="23"/>
        <v>401090701</v>
      </c>
      <c r="E455" t="str">
        <f t="shared" si="24"/>
        <v>SkillDescDetail401090701</v>
      </c>
    </row>
    <row r="456" spans="4:5">
      <c r="D456">
        <f t="shared" si="23"/>
        <v>401090702</v>
      </c>
      <c r="E456" t="str">
        <f t="shared" si="24"/>
        <v>SkillDescDetail401090702</v>
      </c>
    </row>
    <row r="457" spans="4:5">
      <c r="D457">
        <f t="shared" si="23"/>
        <v>401090703</v>
      </c>
      <c r="E457" t="str">
        <f t="shared" si="24"/>
        <v>SkillDescDetail401090703</v>
      </c>
    </row>
    <row r="458" spans="4:5">
      <c r="D458">
        <f t="shared" si="23"/>
        <v>401090704</v>
      </c>
      <c r="E458" t="str">
        <f t="shared" si="24"/>
        <v>SkillDescDetail401090704</v>
      </c>
    </row>
    <row r="459" spans="4:5">
      <c r="D459">
        <f t="shared" si="23"/>
        <v>401090705</v>
      </c>
      <c r="E459" t="str">
        <f t="shared" si="24"/>
        <v>SkillDescDetail401090705</v>
      </c>
    </row>
    <row r="460" spans="4:5">
      <c r="D460">
        <f t="shared" si="23"/>
        <v>401100101</v>
      </c>
      <c r="E460" t="str">
        <f t="shared" si="24"/>
        <v>SkillDescDetail401100101</v>
      </c>
    </row>
    <row r="461" spans="4:5">
      <c r="D461">
        <f t="shared" si="23"/>
        <v>401100102</v>
      </c>
      <c r="E461" t="str">
        <f t="shared" si="24"/>
        <v>SkillDescDetail401100102</v>
      </c>
    </row>
    <row r="462" spans="4:5">
      <c r="D462">
        <f t="shared" si="23"/>
        <v>401100103</v>
      </c>
      <c r="E462" t="str">
        <f t="shared" si="24"/>
        <v>SkillDescDetail401100103</v>
      </c>
    </row>
    <row r="463" spans="4:5">
      <c r="D463">
        <f t="shared" si="23"/>
        <v>401100104</v>
      </c>
      <c r="E463" t="str">
        <f t="shared" si="24"/>
        <v>SkillDescDetail401100104</v>
      </c>
    </row>
    <row r="464" spans="4:5">
      <c r="D464">
        <f t="shared" si="23"/>
        <v>401100105</v>
      </c>
      <c r="E464" t="str">
        <f t="shared" si="24"/>
        <v>SkillDescDetail401100105</v>
      </c>
    </row>
    <row r="465" spans="4:5">
      <c r="D465">
        <f t="shared" si="23"/>
        <v>401100201</v>
      </c>
      <c r="E465" t="str">
        <f t="shared" si="24"/>
        <v>SkillDescDetail401100201</v>
      </c>
    </row>
    <row r="466" spans="4:5">
      <c r="D466">
        <f t="shared" si="23"/>
        <v>401100202</v>
      </c>
      <c r="E466" t="str">
        <f t="shared" si="24"/>
        <v>SkillDescDetail401100202</v>
      </c>
    </row>
    <row r="467" spans="4:5">
      <c r="D467">
        <f t="shared" si="23"/>
        <v>401100203</v>
      </c>
      <c r="E467" t="str">
        <f t="shared" si="24"/>
        <v>SkillDescDetail401100203</v>
      </c>
    </row>
    <row r="468" spans="4:5">
      <c r="D468">
        <f t="shared" si="23"/>
        <v>401100204</v>
      </c>
      <c r="E468" t="str">
        <f t="shared" si="24"/>
        <v>SkillDescDetail401100204</v>
      </c>
    </row>
    <row r="469" spans="4:5">
      <c r="D469">
        <f t="shared" si="23"/>
        <v>401100205</v>
      </c>
      <c r="E469" t="str">
        <f t="shared" si="24"/>
        <v>SkillDescDetail401100205</v>
      </c>
    </row>
    <row r="470" spans="4:5">
      <c r="D470">
        <f t="shared" si="23"/>
        <v>401100301</v>
      </c>
      <c r="E470" t="str">
        <f t="shared" si="24"/>
        <v>SkillDescDetail401100301</v>
      </c>
    </row>
    <row r="471" spans="4:5">
      <c r="D471">
        <f t="shared" si="23"/>
        <v>401100302</v>
      </c>
      <c r="E471" t="str">
        <f t="shared" si="24"/>
        <v>SkillDescDetail401100302</v>
      </c>
    </row>
    <row r="472" spans="4:5">
      <c r="D472">
        <f t="shared" si="23"/>
        <v>401100303</v>
      </c>
      <c r="E472" t="str">
        <f t="shared" si="24"/>
        <v>SkillDescDetail401100303</v>
      </c>
    </row>
    <row r="473" spans="4:5">
      <c r="D473">
        <f t="shared" si="23"/>
        <v>401100304</v>
      </c>
      <c r="E473" t="str">
        <f t="shared" si="24"/>
        <v>SkillDescDetail401100304</v>
      </c>
    </row>
    <row r="474" spans="4:5">
      <c r="D474">
        <f t="shared" si="23"/>
        <v>401100305</v>
      </c>
      <c r="E474" t="str">
        <f t="shared" si="24"/>
        <v>SkillDescDetail401100305</v>
      </c>
    </row>
    <row r="475" spans="4:5">
      <c r="D475">
        <f t="shared" si="23"/>
        <v>401100401</v>
      </c>
      <c r="E475" t="str">
        <f t="shared" si="24"/>
        <v>SkillDescDetail401100401</v>
      </c>
    </row>
    <row r="476" spans="4:5">
      <c r="D476">
        <f t="shared" si="23"/>
        <v>401100402</v>
      </c>
      <c r="E476" t="str">
        <f t="shared" si="24"/>
        <v>SkillDescDetail401100402</v>
      </c>
    </row>
    <row r="477" spans="4:5">
      <c r="D477">
        <f t="shared" si="23"/>
        <v>401100403</v>
      </c>
      <c r="E477" t="str">
        <f t="shared" si="24"/>
        <v>SkillDescDetail401100403</v>
      </c>
    </row>
    <row r="478" spans="4:5">
      <c r="D478">
        <f t="shared" si="23"/>
        <v>401100404</v>
      </c>
      <c r="E478" t="str">
        <f t="shared" si="24"/>
        <v>SkillDescDetail401100404</v>
      </c>
    </row>
    <row r="479" spans="4:5">
      <c r="D479">
        <f t="shared" si="23"/>
        <v>401100405</v>
      </c>
      <c r="E479" t="str">
        <f t="shared" si="24"/>
        <v>SkillDescDetail401100405</v>
      </c>
    </row>
    <row r="480" spans="4:5">
      <c r="D480">
        <f t="shared" si="23"/>
        <v>401100501</v>
      </c>
      <c r="E480" t="str">
        <f t="shared" si="24"/>
        <v>SkillDescDetail401100501</v>
      </c>
    </row>
    <row r="481" spans="4:5">
      <c r="D481">
        <f t="shared" si="23"/>
        <v>401100502</v>
      </c>
      <c r="E481" t="str">
        <f t="shared" si="24"/>
        <v>SkillDescDetail401100502</v>
      </c>
    </row>
    <row r="482" spans="4:5">
      <c r="D482">
        <f t="shared" si="23"/>
        <v>401100503</v>
      </c>
      <c r="E482" t="str">
        <f t="shared" si="24"/>
        <v>SkillDescDetail401100503</v>
      </c>
    </row>
    <row r="483" spans="4:5">
      <c r="D483">
        <f t="shared" si="23"/>
        <v>401100504</v>
      </c>
      <c r="E483" t="str">
        <f t="shared" si="24"/>
        <v>SkillDescDetail401100504</v>
      </c>
    </row>
    <row r="484" spans="4:5">
      <c r="D484">
        <f t="shared" si="23"/>
        <v>401100505</v>
      </c>
      <c r="E484" t="str">
        <f t="shared" si="24"/>
        <v>SkillDescDetail401100505</v>
      </c>
    </row>
    <row r="485" spans="4:5">
      <c r="D485">
        <f t="shared" si="23"/>
        <v>401100601</v>
      </c>
      <c r="E485" t="str">
        <f t="shared" si="24"/>
        <v>SkillDescDetail401100601</v>
      </c>
    </row>
    <row r="486" spans="4:5">
      <c r="D486">
        <f t="shared" si="23"/>
        <v>401100602</v>
      </c>
      <c r="E486" t="str">
        <f t="shared" si="24"/>
        <v>SkillDescDetail401100602</v>
      </c>
    </row>
    <row r="487" spans="4:5">
      <c r="D487">
        <f t="shared" si="23"/>
        <v>401100603</v>
      </c>
      <c r="E487" t="str">
        <f t="shared" si="24"/>
        <v>SkillDescDetail401100603</v>
      </c>
    </row>
    <row r="488" spans="4:5">
      <c r="D488">
        <f t="shared" si="23"/>
        <v>401100604</v>
      </c>
      <c r="E488" t="str">
        <f t="shared" si="24"/>
        <v>SkillDescDetail401100604</v>
      </c>
    </row>
    <row r="489" spans="4:5">
      <c r="D489">
        <f t="shared" ref="D489:D520" si="25">D454+10000</f>
        <v>401100605</v>
      </c>
      <c r="E489" t="str">
        <f t="shared" si="24"/>
        <v>SkillDescDetail401100605</v>
      </c>
    </row>
    <row r="490" spans="4:5">
      <c r="D490">
        <f t="shared" si="25"/>
        <v>401100701</v>
      </c>
      <c r="E490" t="str">
        <f t="shared" si="24"/>
        <v>SkillDescDetail401100701</v>
      </c>
    </row>
    <row r="491" spans="4:5">
      <c r="D491">
        <f t="shared" si="25"/>
        <v>401100702</v>
      </c>
      <c r="E491" t="str">
        <f t="shared" si="24"/>
        <v>SkillDescDetail401100702</v>
      </c>
    </row>
    <row r="492" spans="4:5">
      <c r="D492">
        <f t="shared" si="25"/>
        <v>401100703</v>
      </c>
      <c r="E492" t="str">
        <f t="shared" si="24"/>
        <v>SkillDescDetail401100703</v>
      </c>
    </row>
    <row r="493" spans="4:5">
      <c r="D493">
        <f t="shared" si="25"/>
        <v>401100704</v>
      </c>
      <c r="E493" t="str">
        <f t="shared" si="24"/>
        <v>SkillDescDetail401100704</v>
      </c>
    </row>
    <row r="494" spans="4:5">
      <c r="D494">
        <f t="shared" si="25"/>
        <v>401100705</v>
      </c>
      <c r="E494" t="str">
        <f t="shared" si="24"/>
        <v>SkillDescDetail401100705</v>
      </c>
    </row>
    <row r="495" spans="4:5">
      <c r="D495">
        <f t="shared" si="25"/>
        <v>401110101</v>
      </c>
      <c r="E495" t="str">
        <f t="shared" si="24"/>
        <v>SkillDescDetail401110101</v>
      </c>
    </row>
    <row r="496" spans="4:5">
      <c r="D496">
        <f t="shared" si="25"/>
        <v>401110102</v>
      </c>
      <c r="E496" t="str">
        <f t="shared" si="24"/>
        <v>SkillDescDetail401110102</v>
      </c>
    </row>
    <row r="497" spans="4:5">
      <c r="D497">
        <f t="shared" si="25"/>
        <v>401110103</v>
      </c>
      <c r="E497" t="str">
        <f t="shared" si="24"/>
        <v>SkillDescDetail401110103</v>
      </c>
    </row>
    <row r="498" spans="4:5">
      <c r="D498">
        <f t="shared" si="25"/>
        <v>401110104</v>
      </c>
      <c r="E498" t="str">
        <f t="shared" si="24"/>
        <v>SkillDescDetail401110104</v>
      </c>
    </row>
    <row r="499" spans="4:5">
      <c r="D499">
        <f t="shared" si="25"/>
        <v>401110105</v>
      </c>
      <c r="E499" t="str">
        <f t="shared" si="24"/>
        <v>SkillDescDetail401110105</v>
      </c>
    </row>
    <row r="500" spans="4:5">
      <c r="D500">
        <f t="shared" si="25"/>
        <v>401110201</v>
      </c>
      <c r="E500" t="str">
        <f t="shared" si="24"/>
        <v>SkillDescDetail401110201</v>
      </c>
    </row>
    <row r="501" spans="4:5">
      <c r="D501">
        <f t="shared" si="25"/>
        <v>401110202</v>
      </c>
      <c r="E501" t="str">
        <f t="shared" si="24"/>
        <v>SkillDescDetail401110202</v>
      </c>
    </row>
    <row r="502" spans="4:5">
      <c r="D502">
        <f t="shared" si="25"/>
        <v>401110203</v>
      </c>
      <c r="E502" t="str">
        <f t="shared" si="24"/>
        <v>SkillDescDetail401110203</v>
      </c>
    </row>
    <row r="503" spans="4:5">
      <c r="D503">
        <f t="shared" si="25"/>
        <v>401110204</v>
      </c>
      <c r="E503" t="str">
        <f t="shared" si="24"/>
        <v>SkillDescDetail401110204</v>
      </c>
    </row>
    <row r="504" spans="4:5">
      <c r="D504">
        <f t="shared" si="25"/>
        <v>401110205</v>
      </c>
      <c r="E504" t="str">
        <f t="shared" si="24"/>
        <v>SkillDescDetail401110205</v>
      </c>
    </row>
    <row r="505" spans="4:5">
      <c r="D505">
        <f t="shared" si="25"/>
        <v>401110301</v>
      </c>
      <c r="E505" t="str">
        <f t="shared" si="24"/>
        <v>SkillDescDetail401110301</v>
      </c>
    </row>
    <row r="506" spans="4:5">
      <c r="D506">
        <f t="shared" si="25"/>
        <v>401110302</v>
      </c>
      <c r="E506" t="str">
        <f t="shared" si="24"/>
        <v>SkillDescDetail401110302</v>
      </c>
    </row>
    <row r="507" spans="4:5">
      <c r="D507">
        <f t="shared" si="25"/>
        <v>401110303</v>
      </c>
      <c r="E507" t="str">
        <f t="shared" si="24"/>
        <v>SkillDescDetail401110303</v>
      </c>
    </row>
    <row r="508" spans="4:5">
      <c r="D508">
        <f t="shared" si="25"/>
        <v>401110304</v>
      </c>
      <c r="E508" t="str">
        <f t="shared" si="24"/>
        <v>SkillDescDetail401110304</v>
      </c>
    </row>
    <row r="509" spans="4:5">
      <c r="D509">
        <f t="shared" si="25"/>
        <v>401110305</v>
      </c>
      <c r="E509" t="str">
        <f t="shared" si="24"/>
        <v>SkillDescDetail401110305</v>
      </c>
    </row>
    <row r="510" spans="4:5">
      <c r="D510">
        <f t="shared" si="25"/>
        <v>401110401</v>
      </c>
      <c r="E510" t="str">
        <f t="shared" si="24"/>
        <v>SkillDescDetail401110401</v>
      </c>
    </row>
    <row r="511" spans="4:5">
      <c r="D511">
        <f t="shared" si="25"/>
        <v>401110402</v>
      </c>
      <c r="E511" t="str">
        <f t="shared" si="24"/>
        <v>SkillDescDetail401110402</v>
      </c>
    </row>
    <row r="512" spans="4:5">
      <c r="D512">
        <f t="shared" si="25"/>
        <v>401110403</v>
      </c>
      <c r="E512" t="str">
        <f t="shared" si="24"/>
        <v>SkillDescDetail401110403</v>
      </c>
    </row>
    <row r="513" spans="4:5">
      <c r="D513">
        <f t="shared" si="25"/>
        <v>401110404</v>
      </c>
      <c r="E513" t="str">
        <f t="shared" si="24"/>
        <v>SkillDescDetail401110404</v>
      </c>
    </row>
    <row r="514" spans="4:5">
      <c r="D514">
        <f t="shared" si="25"/>
        <v>401110405</v>
      </c>
      <c r="E514" t="str">
        <f t="shared" si="24"/>
        <v>SkillDescDetail401110405</v>
      </c>
    </row>
    <row r="515" spans="4:5">
      <c r="D515">
        <f t="shared" si="25"/>
        <v>401110501</v>
      </c>
      <c r="E515" t="str">
        <f t="shared" si="24"/>
        <v>SkillDescDetail401110501</v>
      </c>
    </row>
    <row r="516" spans="4:5">
      <c r="D516">
        <f t="shared" si="25"/>
        <v>401110502</v>
      </c>
      <c r="E516" t="str">
        <f t="shared" si="24"/>
        <v>SkillDescDetail401110502</v>
      </c>
    </row>
    <row r="517" spans="4:5">
      <c r="D517">
        <f t="shared" si="25"/>
        <v>401110503</v>
      </c>
      <c r="E517" t="str">
        <f t="shared" si="24"/>
        <v>SkillDescDetail401110503</v>
      </c>
    </row>
    <row r="518" spans="4:5">
      <c r="D518">
        <f t="shared" si="25"/>
        <v>401110504</v>
      </c>
      <c r="E518" t="str">
        <f t="shared" ref="E518:E581" si="26">$D$4&amp;D518</f>
        <v>SkillDescDetail401110504</v>
      </c>
    </row>
    <row r="519" spans="4:5">
      <c r="D519">
        <f t="shared" si="25"/>
        <v>401110505</v>
      </c>
      <c r="E519" t="str">
        <f t="shared" si="26"/>
        <v>SkillDescDetail401110505</v>
      </c>
    </row>
    <row r="520" spans="4:5">
      <c r="D520">
        <f t="shared" si="25"/>
        <v>401110601</v>
      </c>
      <c r="E520" t="str">
        <f t="shared" si="26"/>
        <v>SkillDescDetail401110601</v>
      </c>
    </row>
    <row r="521" spans="4:5">
      <c r="D521">
        <f t="shared" ref="D521:D555" si="27">D486+10000</f>
        <v>401110602</v>
      </c>
      <c r="E521" t="str">
        <f t="shared" si="26"/>
        <v>SkillDescDetail401110602</v>
      </c>
    </row>
    <row r="522" spans="4:5">
      <c r="D522">
        <f t="shared" si="27"/>
        <v>401110603</v>
      </c>
      <c r="E522" t="str">
        <f t="shared" si="26"/>
        <v>SkillDescDetail401110603</v>
      </c>
    </row>
    <row r="523" spans="4:5">
      <c r="D523">
        <f t="shared" si="27"/>
        <v>401110604</v>
      </c>
      <c r="E523" t="str">
        <f t="shared" si="26"/>
        <v>SkillDescDetail401110604</v>
      </c>
    </row>
    <row r="524" spans="4:5">
      <c r="D524">
        <f t="shared" si="27"/>
        <v>401110605</v>
      </c>
      <c r="E524" t="str">
        <f t="shared" si="26"/>
        <v>SkillDescDetail401110605</v>
      </c>
    </row>
    <row r="525" spans="4:5">
      <c r="D525">
        <f t="shared" si="27"/>
        <v>401110701</v>
      </c>
      <c r="E525" t="str">
        <f t="shared" si="26"/>
        <v>SkillDescDetail401110701</v>
      </c>
    </row>
    <row r="526" spans="4:5">
      <c r="D526">
        <f t="shared" si="27"/>
        <v>401110702</v>
      </c>
      <c r="E526" t="str">
        <f t="shared" si="26"/>
        <v>SkillDescDetail401110702</v>
      </c>
    </row>
    <row r="527" spans="4:5">
      <c r="D527">
        <f t="shared" si="27"/>
        <v>401110703</v>
      </c>
      <c r="E527" t="str">
        <f t="shared" si="26"/>
        <v>SkillDescDetail401110703</v>
      </c>
    </row>
    <row r="528" spans="4:5">
      <c r="D528">
        <f t="shared" si="27"/>
        <v>401110704</v>
      </c>
      <c r="E528" t="str">
        <f t="shared" si="26"/>
        <v>SkillDescDetail401110704</v>
      </c>
    </row>
    <row r="529" spans="4:5">
      <c r="D529">
        <f t="shared" si="27"/>
        <v>401110705</v>
      </c>
      <c r="E529" t="str">
        <f t="shared" si="26"/>
        <v>SkillDescDetail401110705</v>
      </c>
    </row>
    <row r="530" spans="4:5">
      <c r="D530">
        <f t="shared" si="27"/>
        <v>401120101</v>
      </c>
      <c r="E530" t="str">
        <f t="shared" si="26"/>
        <v>SkillDescDetail401120101</v>
      </c>
    </row>
    <row r="531" spans="4:5">
      <c r="D531">
        <f t="shared" si="27"/>
        <v>401120102</v>
      </c>
      <c r="E531" t="str">
        <f t="shared" si="26"/>
        <v>SkillDescDetail401120102</v>
      </c>
    </row>
    <row r="532" spans="4:5">
      <c r="D532">
        <f t="shared" si="27"/>
        <v>401120103</v>
      </c>
      <c r="E532" t="str">
        <f t="shared" si="26"/>
        <v>SkillDescDetail401120103</v>
      </c>
    </row>
    <row r="533" spans="4:5">
      <c r="D533">
        <f t="shared" si="27"/>
        <v>401120104</v>
      </c>
      <c r="E533" t="str">
        <f t="shared" si="26"/>
        <v>SkillDescDetail401120104</v>
      </c>
    </row>
    <row r="534" spans="4:5">
      <c r="D534">
        <f t="shared" si="27"/>
        <v>401120105</v>
      </c>
      <c r="E534" t="str">
        <f t="shared" si="26"/>
        <v>SkillDescDetail401120105</v>
      </c>
    </row>
    <row r="535" spans="4:5">
      <c r="D535">
        <f t="shared" si="27"/>
        <v>401120201</v>
      </c>
      <c r="E535" t="str">
        <f t="shared" si="26"/>
        <v>SkillDescDetail401120201</v>
      </c>
    </row>
    <row r="536" spans="4:5">
      <c r="D536">
        <f t="shared" si="27"/>
        <v>401120202</v>
      </c>
      <c r="E536" t="str">
        <f t="shared" si="26"/>
        <v>SkillDescDetail401120202</v>
      </c>
    </row>
    <row r="537" spans="4:5">
      <c r="D537">
        <f t="shared" si="27"/>
        <v>401120203</v>
      </c>
      <c r="E537" t="str">
        <f t="shared" si="26"/>
        <v>SkillDescDetail401120203</v>
      </c>
    </row>
    <row r="538" spans="4:5">
      <c r="D538">
        <f t="shared" si="27"/>
        <v>401120204</v>
      </c>
      <c r="E538" t="str">
        <f t="shared" si="26"/>
        <v>SkillDescDetail401120204</v>
      </c>
    </row>
    <row r="539" spans="4:5">
      <c r="D539">
        <f t="shared" si="27"/>
        <v>401120205</v>
      </c>
      <c r="E539" t="str">
        <f t="shared" si="26"/>
        <v>SkillDescDetail401120205</v>
      </c>
    </row>
    <row r="540" spans="4:5">
      <c r="D540">
        <f t="shared" si="27"/>
        <v>401120301</v>
      </c>
      <c r="E540" t="str">
        <f t="shared" si="26"/>
        <v>SkillDescDetail401120301</v>
      </c>
    </row>
    <row r="541" spans="4:5">
      <c r="D541">
        <f t="shared" si="27"/>
        <v>401120302</v>
      </c>
      <c r="E541" t="str">
        <f t="shared" si="26"/>
        <v>SkillDescDetail401120302</v>
      </c>
    </row>
    <row r="542" spans="4:5">
      <c r="D542">
        <f t="shared" si="27"/>
        <v>401120303</v>
      </c>
      <c r="E542" t="str">
        <f t="shared" si="26"/>
        <v>SkillDescDetail401120303</v>
      </c>
    </row>
    <row r="543" spans="4:5">
      <c r="D543">
        <f t="shared" si="27"/>
        <v>401120304</v>
      </c>
      <c r="E543" t="str">
        <f t="shared" si="26"/>
        <v>SkillDescDetail401120304</v>
      </c>
    </row>
    <row r="544" spans="4:5">
      <c r="D544">
        <f t="shared" si="27"/>
        <v>401120305</v>
      </c>
      <c r="E544" t="str">
        <f t="shared" si="26"/>
        <v>SkillDescDetail401120305</v>
      </c>
    </row>
    <row r="545" spans="4:5">
      <c r="D545">
        <f t="shared" si="27"/>
        <v>401120401</v>
      </c>
      <c r="E545" t="str">
        <f t="shared" si="26"/>
        <v>SkillDescDetail401120401</v>
      </c>
    </row>
    <row r="546" spans="4:5">
      <c r="D546">
        <f t="shared" si="27"/>
        <v>401120402</v>
      </c>
      <c r="E546" t="str">
        <f t="shared" si="26"/>
        <v>SkillDescDetail401120402</v>
      </c>
    </row>
    <row r="547" spans="4:5">
      <c r="D547">
        <f t="shared" si="27"/>
        <v>401120403</v>
      </c>
      <c r="E547" t="str">
        <f t="shared" si="26"/>
        <v>SkillDescDetail401120403</v>
      </c>
    </row>
    <row r="548" spans="4:5">
      <c r="D548">
        <f t="shared" si="27"/>
        <v>401120404</v>
      </c>
      <c r="E548" t="str">
        <f t="shared" si="26"/>
        <v>SkillDescDetail401120404</v>
      </c>
    </row>
    <row r="549" spans="4:5">
      <c r="D549">
        <f t="shared" si="27"/>
        <v>401120405</v>
      </c>
      <c r="E549" t="str">
        <f t="shared" si="26"/>
        <v>SkillDescDetail401120405</v>
      </c>
    </row>
    <row r="550" spans="4:5">
      <c r="D550">
        <f t="shared" si="27"/>
        <v>401120501</v>
      </c>
      <c r="E550" t="str">
        <f t="shared" si="26"/>
        <v>SkillDescDetail401120501</v>
      </c>
    </row>
    <row r="551" spans="4:5">
      <c r="D551">
        <f t="shared" si="27"/>
        <v>401120502</v>
      </c>
      <c r="E551" t="str">
        <f t="shared" si="26"/>
        <v>SkillDescDetail401120502</v>
      </c>
    </row>
    <row r="552" spans="4:5">
      <c r="D552">
        <f t="shared" si="27"/>
        <v>401120503</v>
      </c>
      <c r="E552" t="str">
        <f t="shared" si="26"/>
        <v>SkillDescDetail401120503</v>
      </c>
    </row>
    <row r="553" spans="4:5">
      <c r="D553">
        <f t="shared" si="27"/>
        <v>401120504</v>
      </c>
      <c r="E553" t="str">
        <f t="shared" si="26"/>
        <v>SkillDescDetail401120504</v>
      </c>
    </row>
    <row r="554" spans="4:5">
      <c r="D554">
        <f t="shared" si="27"/>
        <v>401120505</v>
      </c>
      <c r="E554" t="str">
        <f t="shared" si="26"/>
        <v>SkillDescDetail401120505</v>
      </c>
    </row>
    <row r="555" spans="4:5">
      <c r="D555">
        <f t="shared" si="27"/>
        <v>401120601</v>
      </c>
      <c r="E555" t="str">
        <f t="shared" si="26"/>
        <v>SkillDescDetail401120601</v>
      </c>
    </row>
    <row r="556" spans="4:5">
      <c r="D556">
        <f t="shared" ref="D556:D587" si="28">D521+10000</f>
        <v>401120602</v>
      </c>
      <c r="E556" t="str">
        <f t="shared" si="26"/>
        <v>SkillDescDetail401120602</v>
      </c>
    </row>
    <row r="557" spans="4:5">
      <c r="D557">
        <f t="shared" si="28"/>
        <v>401120603</v>
      </c>
      <c r="E557" t="str">
        <f t="shared" si="26"/>
        <v>SkillDescDetail401120603</v>
      </c>
    </row>
    <row r="558" spans="4:5">
      <c r="D558">
        <f t="shared" si="28"/>
        <v>401120604</v>
      </c>
      <c r="E558" t="str">
        <f t="shared" si="26"/>
        <v>SkillDescDetail401120604</v>
      </c>
    </row>
    <row r="559" spans="4:5">
      <c r="D559">
        <f t="shared" si="28"/>
        <v>401120605</v>
      </c>
      <c r="E559" t="str">
        <f t="shared" si="26"/>
        <v>SkillDescDetail401120605</v>
      </c>
    </row>
    <row r="560" spans="4:5">
      <c r="D560">
        <f t="shared" si="28"/>
        <v>401120701</v>
      </c>
      <c r="E560" t="str">
        <f t="shared" si="26"/>
        <v>SkillDescDetail401120701</v>
      </c>
    </row>
    <row r="561" spans="4:5">
      <c r="D561">
        <f t="shared" si="28"/>
        <v>401120702</v>
      </c>
      <c r="E561" t="str">
        <f t="shared" si="26"/>
        <v>SkillDescDetail401120702</v>
      </c>
    </row>
    <row r="562" spans="4:5">
      <c r="D562">
        <f t="shared" si="28"/>
        <v>401120703</v>
      </c>
      <c r="E562" t="str">
        <f t="shared" si="26"/>
        <v>SkillDescDetail401120703</v>
      </c>
    </row>
    <row r="563" spans="4:5">
      <c r="D563">
        <f t="shared" si="28"/>
        <v>401120704</v>
      </c>
      <c r="E563" t="str">
        <f t="shared" si="26"/>
        <v>SkillDescDetail401120704</v>
      </c>
    </row>
    <row r="564" spans="4:5">
      <c r="D564">
        <f t="shared" si="28"/>
        <v>401120705</v>
      </c>
      <c r="E564" t="str">
        <f t="shared" si="26"/>
        <v>SkillDescDetail401120705</v>
      </c>
    </row>
    <row r="565" spans="4:5">
      <c r="D565">
        <f t="shared" si="28"/>
        <v>401130101</v>
      </c>
      <c r="E565" t="str">
        <f t="shared" si="26"/>
        <v>SkillDescDetail401130101</v>
      </c>
    </row>
    <row r="566" spans="4:5">
      <c r="D566">
        <f t="shared" si="28"/>
        <v>401130102</v>
      </c>
      <c r="E566" t="str">
        <f t="shared" si="26"/>
        <v>SkillDescDetail401130102</v>
      </c>
    </row>
    <row r="567" spans="4:5">
      <c r="D567">
        <f t="shared" si="28"/>
        <v>401130103</v>
      </c>
      <c r="E567" t="str">
        <f t="shared" si="26"/>
        <v>SkillDescDetail401130103</v>
      </c>
    </row>
    <row r="568" spans="4:5">
      <c r="D568">
        <f t="shared" si="28"/>
        <v>401130104</v>
      </c>
      <c r="E568" t="str">
        <f t="shared" si="26"/>
        <v>SkillDescDetail401130104</v>
      </c>
    </row>
    <row r="569" spans="4:5">
      <c r="D569">
        <f t="shared" si="28"/>
        <v>401130105</v>
      </c>
      <c r="E569" t="str">
        <f t="shared" si="26"/>
        <v>SkillDescDetail401130105</v>
      </c>
    </row>
    <row r="570" spans="4:5">
      <c r="D570">
        <f t="shared" si="28"/>
        <v>401130201</v>
      </c>
      <c r="E570" t="str">
        <f t="shared" si="26"/>
        <v>SkillDescDetail401130201</v>
      </c>
    </row>
    <row r="571" spans="4:5">
      <c r="D571">
        <f t="shared" si="28"/>
        <v>401130202</v>
      </c>
      <c r="E571" t="str">
        <f t="shared" si="26"/>
        <v>SkillDescDetail401130202</v>
      </c>
    </row>
    <row r="572" spans="4:5">
      <c r="D572">
        <f t="shared" si="28"/>
        <v>401130203</v>
      </c>
      <c r="E572" t="str">
        <f t="shared" si="26"/>
        <v>SkillDescDetail401130203</v>
      </c>
    </row>
    <row r="573" spans="4:5">
      <c r="D573">
        <f t="shared" si="28"/>
        <v>401130204</v>
      </c>
      <c r="E573" t="str">
        <f t="shared" si="26"/>
        <v>SkillDescDetail401130204</v>
      </c>
    </row>
    <row r="574" spans="4:5">
      <c r="D574">
        <f t="shared" si="28"/>
        <v>401130205</v>
      </c>
      <c r="E574" t="str">
        <f t="shared" si="26"/>
        <v>SkillDescDetail401130205</v>
      </c>
    </row>
    <row r="575" spans="4:5">
      <c r="D575">
        <f t="shared" si="28"/>
        <v>401130301</v>
      </c>
      <c r="E575" t="str">
        <f t="shared" si="26"/>
        <v>SkillDescDetail401130301</v>
      </c>
    </row>
    <row r="576" spans="4:5">
      <c r="D576">
        <f t="shared" si="28"/>
        <v>401130302</v>
      </c>
      <c r="E576" t="str">
        <f t="shared" si="26"/>
        <v>SkillDescDetail401130302</v>
      </c>
    </row>
    <row r="577" spans="4:5">
      <c r="D577">
        <f t="shared" si="28"/>
        <v>401130303</v>
      </c>
      <c r="E577" t="str">
        <f t="shared" si="26"/>
        <v>SkillDescDetail401130303</v>
      </c>
    </row>
    <row r="578" spans="4:5">
      <c r="D578">
        <f t="shared" si="28"/>
        <v>401130304</v>
      </c>
      <c r="E578" t="str">
        <f t="shared" si="26"/>
        <v>SkillDescDetail401130304</v>
      </c>
    </row>
    <row r="579" spans="4:5">
      <c r="D579">
        <f t="shared" si="28"/>
        <v>401130305</v>
      </c>
      <c r="E579" t="str">
        <f t="shared" si="26"/>
        <v>SkillDescDetail401130305</v>
      </c>
    </row>
    <row r="580" spans="4:5">
      <c r="D580">
        <f t="shared" si="28"/>
        <v>401130401</v>
      </c>
      <c r="E580" t="str">
        <f t="shared" si="26"/>
        <v>SkillDescDetail401130401</v>
      </c>
    </row>
    <row r="581" spans="4:5">
      <c r="D581">
        <f t="shared" si="28"/>
        <v>401130402</v>
      </c>
      <c r="E581" t="str">
        <f t="shared" si="26"/>
        <v>SkillDescDetail401130402</v>
      </c>
    </row>
    <row r="582" spans="4:5">
      <c r="D582">
        <f t="shared" si="28"/>
        <v>401130403</v>
      </c>
      <c r="E582" t="str">
        <f t="shared" ref="E582:E645" si="29">$D$4&amp;D582</f>
        <v>SkillDescDetail401130403</v>
      </c>
    </row>
    <row r="583" spans="4:5">
      <c r="D583">
        <f t="shared" si="28"/>
        <v>401130404</v>
      </c>
      <c r="E583" t="str">
        <f t="shared" si="29"/>
        <v>SkillDescDetail401130404</v>
      </c>
    </row>
    <row r="584" spans="4:5">
      <c r="D584">
        <f t="shared" si="28"/>
        <v>401130405</v>
      </c>
      <c r="E584" t="str">
        <f t="shared" si="29"/>
        <v>SkillDescDetail401130405</v>
      </c>
    </row>
    <row r="585" spans="4:5">
      <c r="D585">
        <f t="shared" si="28"/>
        <v>401130501</v>
      </c>
      <c r="E585" t="str">
        <f t="shared" si="29"/>
        <v>SkillDescDetail401130501</v>
      </c>
    </row>
    <row r="586" spans="4:5">
      <c r="D586">
        <f t="shared" si="28"/>
        <v>401130502</v>
      </c>
      <c r="E586" t="str">
        <f t="shared" si="29"/>
        <v>SkillDescDetail401130502</v>
      </c>
    </row>
    <row r="587" spans="4:5">
      <c r="D587">
        <f t="shared" si="28"/>
        <v>401130503</v>
      </c>
      <c r="E587" t="str">
        <f t="shared" si="29"/>
        <v>SkillDescDetail401130503</v>
      </c>
    </row>
    <row r="588" spans="4:5">
      <c r="D588">
        <f t="shared" ref="D588:D619" si="30">D553+10000</f>
        <v>401130504</v>
      </c>
      <c r="E588" t="str">
        <f t="shared" si="29"/>
        <v>SkillDescDetail401130504</v>
      </c>
    </row>
    <row r="589" spans="4:5">
      <c r="D589">
        <f t="shared" si="30"/>
        <v>401130505</v>
      </c>
      <c r="E589" t="str">
        <f t="shared" si="29"/>
        <v>SkillDescDetail401130505</v>
      </c>
    </row>
    <row r="590" spans="4:5">
      <c r="D590">
        <f t="shared" si="30"/>
        <v>401130601</v>
      </c>
      <c r="E590" t="str">
        <f t="shared" si="29"/>
        <v>SkillDescDetail401130601</v>
      </c>
    </row>
    <row r="591" spans="4:5">
      <c r="D591">
        <f t="shared" si="30"/>
        <v>401130602</v>
      </c>
      <c r="E591" t="str">
        <f t="shared" si="29"/>
        <v>SkillDescDetail401130602</v>
      </c>
    </row>
    <row r="592" spans="4:5">
      <c r="D592">
        <f t="shared" si="30"/>
        <v>401130603</v>
      </c>
      <c r="E592" t="str">
        <f t="shared" si="29"/>
        <v>SkillDescDetail401130603</v>
      </c>
    </row>
    <row r="593" spans="4:5">
      <c r="D593">
        <f t="shared" si="30"/>
        <v>401130604</v>
      </c>
      <c r="E593" t="str">
        <f t="shared" si="29"/>
        <v>SkillDescDetail401130604</v>
      </c>
    </row>
    <row r="594" spans="4:5">
      <c r="D594">
        <f t="shared" si="30"/>
        <v>401130605</v>
      </c>
      <c r="E594" t="str">
        <f t="shared" si="29"/>
        <v>SkillDescDetail401130605</v>
      </c>
    </row>
    <row r="595" spans="4:5">
      <c r="D595">
        <f t="shared" si="30"/>
        <v>401130701</v>
      </c>
      <c r="E595" t="str">
        <f t="shared" si="29"/>
        <v>SkillDescDetail401130701</v>
      </c>
    </row>
    <row r="596" spans="4:5">
      <c r="D596">
        <f t="shared" si="30"/>
        <v>401130702</v>
      </c>
      <c r="E596" t="str">
        <f t="shared" si="29"/>
        <v>SkillDescDetail401130702</v>
      </c>
    </row>
    <row r="597" spans="4:5">
      <c r="D597">
        <f t="shared" si="30"/>
        <v>401130703</v>
      </c>
      <c r="E597" t="str">
        <f t="shared" si="29"/>
        <v>SkillDescDetail401130703</v>
      </c>
    </row>
    <row r="598" spans="4:5">
      <c r="D598">
        <f t="shared" si="30"/>
        <v>401130704</v>
      </c>
      <c r="E598" t="str">
        <f t="shared" si="29"/>
        <v>SkillDescDetail401130704</v>
      </c>
    </row>
    <row r="599" spans="4:5">
      <c r="D599">
        <f t="shared" si="30"/>
        <v>401130705</v>
      </c>
      <c r="E599" t="str">
        <f t="shared" si="29"/>
        <v>SkillDescDetail401130705</v>
      </c>
    </row>
    <row r="600" spans="4:5">
      <c r="D600">
        <f t="shared" si="30"/>
        <v>401140101</v>
      </c>
      <c r="E600" t="str">
        <f t="shared" si="29"/>
        <v>SkillDescDetail401140101</v>
      </c>
    </row>
    <row r="601" spans="4:5">
      <c r="D601">
        <f t="shared" si="30"/>
        <v>401140102</v>
      </c>
      <c r="E601" t="str">
        <f t="shared" si="29"/>
        <v>SkillDescDetail401140102</v>
      </c>
    </row>
    <row r="602" spans="4:5">
      <c r="D602">
        <f t="shared" si="30"/>
        <v>401140103</v>
      </c>
      <c r="E602" t="str">
        <f t="shared" si="29"/>
        <v>SkillDescDetail401140103</v>
      </c>
    </row>
    <row r="603" spans="4:5">
      <c r="D603">
        <f t="shared" si="30"/>
        <v>401140104</v>
      </c>
      <c r="E603" t="str">
        <f t="shared" si="29"/>
        <v>SkillDescDetail401140104</v>
      </c>
    </row>
    <row r="604" spans="4:5">
      <c r="D604">
        <f t="shared" si="30"/>
        <v>401140105</v>
      </c>
      <c r="E604" t="str">
        <f t="shared" si="29"/>
        <v>SkillDescDetail401140105</v>
      </c>
    </row>
    <row r="605" spans="4:5">
      <c r="D605">
        <f t="shared" si="30"/>
        <v>401140201</v>
      </c>
      <c r="E605" t="str">
        <f t="shared" si="29"/>
        <v>SkillDescDetail401140201</v>
      </c>
    </row>
    <row r="606" spans="4:5">
      <c r="D606">
        <f t="shared" si="30"/>
        <v>401140202</v>
      </c>
      <c r="E606" t="str">
        <f t="shared" si="29"/>
        <v>SkillDescDetail401140202</v>
      </c>
    </row>
    <row r="607" spans="4:5">
      <c r="D607">
        <f t="shared" si="30"/>
        <v>401140203</v>
      </c>
      <c r="E607" t="str">
        <f t="shared" si="29"/>
        <v>SkillDescDetail401140203</v>
      </c>
    </row>
    <row r="608" spans="4:5">
      <c r="D608">
        <f t="shared" si="30"/>
        <v>401140204</v>
      </c>
      <c r="E608" t="str">
        <f t="shared" si="29"/>
        <v>SkillDescDetail401140204</v>
      </c>
    </row>
    <row r="609" spans="4:5">
      <c r="D609">
        <f t="shared" si="30"/>
        <v>401140205</v>
      </c>
      <c r="E609" t="str">
        <f t="shared" si="29"/>
        <v>SkillDescDetail401140205</v>
      </c>
    </row>
    <row r="610" spans="4:5">
      <c r="D610">
        <f t="shared" si="30"/>
        <v>401140301</v>
      </c>
      <c r="E610" t="str">
        <f t="shared" si="29"/>
        <v>SkillDescDetail401140301</v>
      </c>
    </row>
    <row r="611" spans="4:5">
      <c r="D611">
        <f t="shared" si="30"/>
        <v>401140302</v>
      </c>
      <c r="E611" t="str">
        <f t="shared" si="29"/>
        <v>SkillDescDetail401140302</v>
      </c>
    </row>
    <row r="612" spans="4:5">
      <c r="D612">
        <f t="shared" si="30"/>
        <v>401140303</v>
      </c>
      <c r="E612" t="str">
        <f t="shared" si="29"/>
        <v>SkillDescDetail401140303</v>
      </c>
    </row>
    <row r="613" spans="4:5">
      <c r="D613">
        <f t="shared" si="30"/>
        <v>401140304</v>
      </c>
      <c r="E613" t="str">
        <f t="shared" si="29"/>
        <v>SkillDescDetail401140304</v>
      </c>
    </row>
    <row r="614" spans="4:5">
      <c r="D614">
        <f t="shared" si="30"/>
        <v>401140305</v>
      </c>
      <c r="E614" t="str">
        <f t="shared" si="29"/>
        <v>SkillDescDetail401140305</v>
      </c>
    </row>
    <row r="615" spans="4:5">
      <c r="D615">
        <f t="shared" si="30"/>
        <v>401140401</v>
      </c>
      <c r="E615" t="str">
        <f t="shared" si="29"/>
        <v>SkillDescDetail401140401</v>
      </c>
    </row>
    <row r="616" spans="4:5">
      <c r="D616">
        <f t="shared" si="30"/>
        <v>401140402</v>
      </c>
      <c r="E616" t="str">
        <f t="shared" si="29"/>
        <v>SkillDescDetail401140402</v>
      </c>
    </row>
    <row r="617" spans="4:5">
      <c r="D617">
        <f t="shared" si="30"/>
        <v>401140403</v>
      </c>
      <c r="E617" t="str">
        <f t="shared" si="29"/>
        <v>SkillDescDetail401140403</v>
      </c>
    </row>
    <row r="618" spans="4:5">
      <c r="D618">
        <f t="shared" si="30"/>
        <v>401140404</v>
      </c>
      <c r="E618" t="str">
        <f t="shared" si="29"/>
        <v>SkillDescDetail401140404</v>
      </c>
    </row>
    <row r="619" spans="4:5">
      <c r="D619">
        <f t="shared" si="30"/>
        <v>401140405</v>
      </c>
      <c r="E619" t="str">
        <f t="shared" si="29"/>
        <v>SkillDescDetail401140405</v>
      </c>
    </row>
    <row r="620" spans="4:5">
      <c r="D620">
        <f t="shared" ref="D620:D665" si="31">D585+10000</f>
        <v>401140501</v>
      </c>
      <c r="E620" t="str">
        <f t="shared" si="29"/>
        <v>SkillDescDetail401140501</v>
      </c>
    </row>
    <row r="621" spans="4:5">
      <c r="D621">
        <f t="shared" si="31"/>
        <v>401140502</v>
      </c>
      <c r="E621" t="str">
        <f t="shared" si="29"/>
        <v>SkillDescDetail401140502</v>
      </c>
    </row>
    <row r="622" spans="4:5">
      <c r="D622">
        <f t="shared" si="31"/>
        <v>401140503</v>
      </c>
      <c r="E622" t="str">
        <f t="shared" si="29"/>
        <v>SkillDescDetail401140503</v>
      </c>
    </row>
    <row r="623" spans="4:5">
      <c r="D623">
        <f t="shared" si="31"/>
        <v>401140504</v>
      </c>
      <c r="E623" t="str">
        <f t="shared" si="29"/>
        <v>SkillDescDetail401140504</v>
      </c>
    </row>
    <row r="624" spans="4:5">
      <c r="D624">
        <f t="shared" si="31"/>
        <v>401140505</v>
      </c>
      <c r="E624" t="str">
        <f t="shared" si="29"/>
        <v>SkillDescDetail401140505</v>
      </c>
    </row>
    <row r="625" spans="4:5">
      <c r="D625">
        <f t="shared" si="31"/>
        <v>401140601</v>
      </c>
      <c r="E625" t="str">
        <f t="shared" si="29"/>
        <v>SkillDescDetail401140601</v>
      </c>
    </row>
    <row r="626" spans="4:5">
      <c r="D626">
        <f t="shared" si="31"/>
        <v>401140602</v>
      </c>
      <c r="E626" t="str">
        <f t="shared" si="29"/>
        <v>SkillDescDetail401140602</v>
      </c>
    </row>
    <row r="627" spans="4:5">
      <c r="D627">
        <f t="shared" si="31"/>
        <v>401140603</v>
      </c>
      <c r="E627" t="str">
        <f t="shared" si="29"/>
        <v>SkillDescDetail401140603</v>
      </c>
    </row>
    <row r="628" spans="4:5">
      <c r="D628">
        <f t="shared" si="31"/>
        <v>401140604</v>
      </c>
      <c r="E628" t="str">
        <f t="shared" si="29"/>
        <v>SkillDescDetail401140604</v>
      </c>
    </row>
    <row r="629" spans="4:5">
      <c r="D629">
        <f t="shared" si="31"/>
        <v>401140605</v>
      </c>
      <c r="E629" t="str">
        <f t="shared" si="29"/>
        <v>SkillDescDetail401140605</v>
      </c>
    </row>
    <row r="630" spans="4:5">
      <c r="D630">
        <f t="shared" si="31"/>
        <v>401140701</v>
      </c>
      <c r="E630" t="str">
        <f t="shared" si="29"/>
        <v>SkillDescDetail401140701</v>
      </c>
    </row>
    <row r="631" spans="4:5">
      <c r="D631">
        <f t="shared" si="31"/>
        <v>401140702</v>
      </c>
      <c r="E631" t="str">
        <f t="shared" si="29"/>
        <v>SkillDescDetail401140702</v>
      </c>
    </row>
    <row r="632" spans="4:5">
      <c r="D632">
        <f t="shared" si="31"/>
        <v>401140703</v>
      </c>
      <c r="E632" t="str">
        <f t="shared" si="29"/>
        <v>SkillDescDetail401140703</v>
      </c>
    </row>
    <row r="633" spans="4:5">
      <c r="D633">
        <f t="shared" si="31"/>
        <v>401140704</v>
      </c>
      <c r="E633" t="str">
        <f t="shared" si="29"/>
        <v>SkillDescDetail401140704</v>
      </c>
    </row>
    <row r="634" spans="4:5">
      <c r="D634">
        <f t="shared" si="31"/>
        <v>401140705</v>
      </c>
      <c r="E634" t="str">
        <f t="shared" si="29"/>
        <v>SkillDescDetail401140705</v>
      </c>
    </row>
    <row r="635" spans="4:5">
      <c r="D635">
        <f t="shared" si="31"/>
        <v>401150101</v>
      </c>
      <c r="E635" t="str">
        <f t="shared" si="29"/>
        <v>SkillDescDetail401150101</v>
      </c>
    </row>
    <row r="636" spans="4:5">
      <c r="D636">
        <f t="shared" si="31"/>
        <v>401150102</v>
      </c>
      <c r="E636" t="str">
        <f t="shared" si="29"/>
        <v>SkillDescDetail401150102</v>
      </c>
    </row>
    <row r="637" spans="4:5">
      <c r="D637">
        <f t="shared" si="31"/>
        <v>401150103</v>
      </c>
      <c r="E637" t="str">
        <f t="shared" si="29"/>
        <v>SkillDescDetail401150103</v>
      </c>
    </row>
    <row r="638" spans="4:5">
      <c r="D638">
        <f t="shared" si="31"/>
        <v>401150104</v>
      </c>
      <c r="E638" t="str">
        <f t="shared" si="29"/>
        <v>SkillDescDetail401150104</v>
      </c>
    </row>
    <row r="639" spans="4:5">
      <c r="D639">
        <f t="shared" si="31"/>
        <v>401150105</v>
      </c>
      <c r="E639" t="str">
        <f t="shared" si="29"/>
        <v>SkillDescDetail401150105</v>
      </c>
    </row>
    <row r="640" spans="4:5">
      <c r="D640">
        <f t="shared" si="31"/>
        <v>401150201</v>
      </c>
      <c r="E640" t="str">
        <f t="shared" si="29"/>
        <v>SkillDescDetail401150201</v>
      </c>
    </row>
    <row r="641" spans="4:5">
      <c r="D641">
        <f t="shared" si="31"/>
        <v>401150202</v>
      </c>
      <c r="E641" t="str">
        <f t="shared" si="29"/>
        <v>SkillDescDetail401150202</v>
      </c>
    </row>
    <row r="642" spans="4:5">
      <c r="D642">
        <f t="shared" si="31"/>
        <v>401150203</v>
      </c>
      <c r="E642" t="str">
        <f t="shared" si="29"/>
        <v>SkillDescDetail401150203</v>
      </c>
    </row>
    <row r="643" spans="4:5">
      <c r="D643">
        <f t="shared" si="31"/>
        <v>401150204</v>
      </c>
      <c r="E643" t="str">
        <f t="shared" si="29"/>
        <v>SkillDescDetail401150204</v>
      </c>
    </row>
    <row r="644" spans="4:5">
      <c r="D644">
        <f t="shared" si="31"/>
        <v>401150205</v>
      </c>
      <c r="E644" t="str">
        <f t="shared" si="29"/>
        <v>SkillDescDetail401150205</v>
      </c>
    </row>
    <row r="645" spans="4:5">
      <c r="D645">
        <f t="shared" si="31"/>
        <v>401150301</v>
      </c>
      <c r="E645" t="str">
        <f t="shared" si="29"/>
        <v>SkillDescDetail401150301</v>
      </c>
    </row>
    <row r="646" spans="4:5">
      <c r="D646">
        <f t="shared" si="31"/>
        <v>401150302</v>
      </c>
      <c r="E646" t="str">
        <f t="shared" ref="E646:E709" si="32">$D$4&amp;D646</f>
        <v>SkillDescDetail401150302</v>
      </c>
    </row>
    <row r="647" spans="4:5">
      <c r="D647">
        <f t="shared" si="31"/>
        <v>401150303</v>
      </c>
      <c r="E647" t="str">
        <f t="shared" si="32"/>
        <v>SkillDescDetail401150303</v>
      </c>
    </row>
    <row r="648" spans="4:5">
      <c r="D648">
        <f t="shared" si="31"/>
        <v>401150304</v>
      </c>
      <c r="E648" t="str">
        <f t="shared" si="32"/>
        <v>SkillDescDetail401150304</v>
      </c>
    </row>
    <row r="649" spans="4:5">
      <c r="D649">
        <f t="shared" si="31"/>
        <v>401150305</v>
      </c>
      <c r="E649" t="str">
        <f t="shared" si="32"/>
        <v>SkillDescDetail401150305</v>
      </c>
    </row>
    <row r="650" spans="4:5">
      <c r="D650">
        <f t="shared" si="31"/>
        <v>401150401</v>
      </c>
      <c r="E650" t="str">
        <f t="shared" si="32"/>
        <v>SkillDescDetail401150401</v>
      </c>
    </row>
    <row r="651" spans="4:5">
      <c r="D651">
        <f t="shared" si="31"/>
        <v>401150402</v>
      </c>
      <c r="E651" t="str">
        <f t="shared" si="32"/>
        <v>SkillDescDetail401150402</v>
      </c>
    </row>
    <row r="652" spans="4:5">
      <c r="D652">
        <f t="shared" si="31"/>
        <v>401150403</v>
      </c>
      <c r="E652" t="str">
        <f t="shared" si="32"/>
        <v>SkillDescDetail401150403</v>
      </c>
    </row>
    <row r="653" spans="4:5">
      <c r="D653">
        <f t="shared" si="31"/>
        <v>401150404</v>
      </c>
      <c r="E653" t="str">
        <f t="shared" si="32"/>
        <v>SkillDescDetail401150404</v>
      </c>
    </row>
    <row r="654" spans="4:5">
      <c r="D654">
        <f t="shared" si="31"/>
        <v>401150405</v>
      </c>
      <c r="E654" t="str">
        <f t="shared" si="32"/>
        <v>SkillDescDetail401150405</v>
      </c>
    </row>
    <row r="655" spans="4:5">
      <c r="D655">
        <f t="shared" si="31"/>
        <v>401150501</v>
      </c>
      <c r="E655" t="str">
        <f t="shared" si="32"/>
        <v>SkillDescDetail401150501</v>
      </c>
    </row>
    <row r="656" spans="4:5">
      <c r="D656">
        <f t="shared" si="31"/>
        <v>401150502</v>
      </c>
      <c r="E656" t="str">
        <f t="shared" si="32"/>
        <v>SkillDescDetail401150502</v>
      </c>
    </row>
    <row r="657" spans="4:5">
      <c r="D657">
        <f t="shared" si="31"/>
        <v>401150503</v>
      </c>
      <c r="E657" t="str">
        <f t="shared" si="32"/>
        <v>SkillDescDetail401150503</v>
      </c>
    </row>
    <row r="658" spans="4:5">
      <c r="D658">
        <f t="shared" si="31"/>
        <v>401150504</v>
      </c>
      <c r="E658" t="str">
        <f t="shared" si="32"/>
        <v>SkillDescDetail401150504</v>
      </c>
    </row>
    <row r="659" spans="4:5">
      <c r="D659">
        <f t="shared" si="31"/>
        <v>401150505</v>
      </c>
      <c r="E659" t="str">
        <f t="shared" si="32"/>
        <v>SkillDescDetail401150505</v>
      </c>
    </row>
    <row r="660" spans="4:5">
      <c r="D660">
        <f t="shared" si="31"/>
        <v>401150601</v>
      </c>
      <c r="E660" t="str">
        <f t="shared" si="32"/>
        <v>SkillDescDetail401150601</v>
      </c>
    </row>
    <row r="661" spans="4:5">
      <c r="D661">
        <f t="shared" si="31"/>
        <v>401150602</v>
      </c>
      <c r="E661" t="str">
        <f t="shared" si="32"/>
        <v>SkillDescDetail401150602</v>
      </c>
    </row>
    <row r="662" spans="4:5">
      <c r="D662">
        <f t="shared" si="31"/>
        <v>401150603</v>
      </c>
      <c r="E662" t="str">
        <f t="shared" si="32"/>
        <v>SkillDescDetail401150603</v>
      </c>
    </row>
    <row r="663" spans="4:5">
      <c r="D663">
        <f t="shared" si="31"/>
        <v>401150604</v>
      </c>
      <c r="E663" t="str">
        <f t="shared" si="32"/>
        <v>SkillDescDetail401150604</v>
      </c>
    </row>
    <row r="664" spans="4:5">
      <c r="D664">
        <f t="shared" si="31"/>
        <v>401150605</v>
      </c>
      <c r="E664" t="str">
        <f t="shared" si="32"/>
        <v>SkillDescDetail401150605</v>
      </c>
    </row>
    <row r="665" spans="4:5">
      <c r="D665">
        <f t="shared" si="31"/>
        <v>401150701</v>
      </c>
      <c r="E665" t="str">
        <f t="shared" si="32"/>
        <v>SkillDescDetail401150701</v>
      </c>
    </row>
    <row r="666" spans="4:5">
      <c r="D666">
        <f t="shared" ref="D666:D704" si="33">D631+10000</f>
        <v>401150702</v>
      </c>
      <c r="E666" t="str">
        <f t="shared" si="32"/>
        <v>SkillDescDetail401150702</v>
      </c>
    </row>
    <row r="667" spans="4:5">
      <c r="D667">
        <f t="shared" si="33"/>
        <v>401150703</v>
      </c>
      <c r="E667" t="str">
        <f t="shared" si="32"/>
        <v>SkillDescDetail401150703</v>
      </c>
    </row>
    <row r="668" spans="4:5">
      <c r="D668">
        <f t="shared" si="33"/>
        <v>401150704</v>
      </c>
      <c r="E668" t="str">
        <f t="shared" si="32"/>
        <v>SkillDescDetail401150704</v>
      </c>
    </row>
    <row r="669" spans="4:5">
      <c r="D669">
        <f t="shared" si="33"/>
        <v>401150705</v>
      </c>
      <c r="E669" t="str">
        <f t="shared" si="32"/>
        <v>SkillDescDetail401150705</v>
      </c>
    </row>
    <row r="670" spans="4:5">
      <c r="D670">
        <f t="shared" si="33"/>
        <v>401160101</v>
      </c>
      <c r="E670" t="str">
        <f t="shared" si="32"/>
        <v>SkillDescDetail401160101</v>
      </c>
    </row>
    <row r="671" spans="4:5">
      <c r="D671">
        <f t="shared" si="33"/>
        <v>401160102</v>
      </c>
      <c r="E671" t="str">
        <f t="shared" si="32"/>
        <v>SkillDescDetail401160102</v>
      </c>
    </row>
    <row r="672" spans="4:5">
      <c r="D672">
        <f t="shared" si="33"/>
        <v>401160103</v>
      </c>
      <c r="E672" t="str">
        <f t="shared" si="32"/>
        <v>SkillDescDetail401160103</v>
      </c>
    </row>
    <row r="673" spans="4:5">
      <c r="D673">
        <f t="shared" si="33"/>
        <v>401160104</v>
      </c>
      <c r="E673" t="str">
        <f t="shared" si="32"/>
        <v>SkillDescDetail401160104</v>
      </c>
    </row>
    <row r="674" spans="4:5">
      <c r="D674">
        <f t="shared" si="33"/>
        <v>401160105</v>
      </c>
      <c r="E674" t="str">
        <f t="shared" si="32"/>
        <v>SkillDescDetail401160105</v>
      </c>
    </row>
    <row r="675" spans="4:5">
      <c r="D675">
        <f t="shared" si="33"/>
        <v>401160201</v>
      </c>
      <c r="E675" t="str">
        <f t="shared" si="32"/>
        <v>SkillDescDetail401160201</v>
      </c>
    </row>
    <row r="676" spans="4:5">
      <c r="D676">
        <f t="shared" si="33"/>
        <v>401160202</v>
      </c>
      <c r="E676" t="str">
        <f t="shared" si="32"/>
        <v>SkillDescDetail401160202</v>
      </c>
    </row>
    <row r="677" spans="4:5">
      <c r="D677">
        <f t="shared" si="33"/>
        <v>401160203</v>
      </c>
      <c r="E677" t="str">
        <f t="shared" si="32"/>
        <v>SkillDescDetail401160203</v>
      </c>
    </row>
    <row r="678" spans="4:5">
      <c r="D678">
        <f t="shared" si="33"/>
        <v>401160204</v>
      </c>
      <c r="E678" t="str">
        <f t="shared" si="32"/>
        <v>SkillDescDetail401160204</v>
      </c>
    </row>
    <row r="679" spans="4:5">
      <c r="D679">
        <f t="shared" si="33"/>
        <v>401160205</v>
      </c>
      <c r="E679" t="str">
        <f t="shared" si="32"/>
        <v>SkillDescDetail401160205</v>
      </c>
    </row>
    <row r="680" spans="4:5">
      <c r="D680">
        <f t="shared" si="33"/>
        <v>401160301</v>
      </c>
      <c r="E680" t="str">
        <f t="shared" si="32"/>
        <v>SkillDescDetail401160301</v>
      </c>
    </row>
    <row r="681" spans="4:5">
      <c r="D681">
        <f t="shared" si="33"/>
        <v>401160302</v>
      </c>
      <c r="E681" t="str">
        <f t="shared" si="32"/>
        <v>SkillDescDetail401160302</v>
      </c>
    </row>
    <row r="682" spans="4:5">
      <c r="D682">
        <f t="shared" si="33"/>
        <v>401160303</v>
      </c>
      <c r="E682" t="str">
        <f t="shared" si="32"/>
        <v>SkillDescDetail401160303</v>
      </c>
    </row>
    <row r="683" spans="4:5">
      <c r="D683">
        <f t="shared" si="33"/>
        <v>401160304</v>
      </c>
      <c r="E683" t="str">
        <f t="shared" si="32"/>
        <v>SkillDescDetail401160304</v>
      </c>
    </row>
    <row r="684" spans="4:5">
      <c r="D684">
        <f t="shared" si="33"/>
        <v>401160305</v>
      </c>
      <c r="E684" t="str">
        <f t="shared" si="32"/>
        <v>SkillDescDetail401160305</v>
      </c>
    </row>
    <row r="685" spans="4:5">
      <c r="D685">
        <f t="shared" si="33"/>
        <v>401160401</v>
      </c>
      <c r="E685" t="str">
        <f t="shared" si="32"/>
        <v>SkillDescDetail401160401</v>
      </c>
    </row>
    <row r="686" spans="4:5">
      <c r="D686">
        <f t="shared" si="33"/>
        <v>401160402</v>
      </c>
      <c r="E686" t="str">
        <f t="shared" si="32"/>
        <v>SkillDescDetail401160402</v>
      </c>
    </row>
    <row r="687" spans="4:5">
      <c r="D687">
        <f t="shared" si="33"/>
        <v>401160403</v>
      </c>
      <c r="E687" t="str">
        <f t="shared" si="32"/>
        <v>SkillDescDetail401160403</v>
      </c>
    </row>
    <row r="688" spans="4:5">
      <c r="D688">
        <f t="shared" si="33"/>
        <v>401160404</v>
      </c>
      <c r="E688" t="str">
        <f t="shared" si="32"/>
        <v>SkillDescDetail401160404</v>
      </c>
    </row>
    <row r="689" spans="4:5">
      <c r="D689">
        <f t="shared" si="33"/>
        <v>401160405</v>
      </c>
      <c r="E689" t="str">
        <f t="shared" si="32"/>
        <v>SkillDescDetail401160405</v>
      </c>
    </row>
    <row r="690" spans="4:5">
      <c r="D690">
        <f t="shared" si="33"/>
        <v>401160501</v>
      </c>
      <c r="E690" t="str">
        <f t="shared" si="32"/>
        <v>SkillDescDetail401160501</v>
      </c>
    </row>
    <row r="691" spans="4:5">
      <c r="D691">
        <f t="shared" si="33"/>
        <v>401160502</v>
      </c>
      <c r="E691" t="str">
        <f t="shared" si="32"/>
        <v>SkillDescDetail401160502</v>
      </c>
    </row>
    <row r="692" spans="4:5">
      <c r="D692">
        <f t="shared" si="33"/>
        <v>401160503</v>
      </c>
      <c r="E692" t="str">
        <f t="shared" si="32"/>
        <v>SkillDescDetail401160503</v>
      </c>
    </row>
    <row r="693" spans="4:5">
      <c r="D693">
        <f t="shared" si="33"/>
        <v>401160504</v>
      </c>
      <c r="E693" t="str">
        <f t="shared" si="32"/>
        <v>SkillDescDetail401160504</v>
      </c>
    </row>
    <row r="694" spans="4:5">
      <c r="D694">
        <f t="shared" si="33"/>
        <v>401160505</v>
      </c>
      <c r="E694" t="str">
        <f t="shared" si="32"/>
        <v>SkillDescDetail401160505</v>
      </c>
    </row>
    <row r="695" spans="4:5">
      <c r="D695">
        <f t="shared" si="33"/>
        <v>401160601</v>
      </c>
      <c r="E695" t="str">
        <f t="shared" si="32"/>
        <v>SkillDescDetail401160601</v>
      </c>
    </row>
    <row r="696" spans="4:5">
      <c r="D696">
        <f t="shared" si="33"/>
        <v>401160602</v>
      </c>
      <c r="E696" t="str">
        <f t="shared" si="32"/>
        <v>SkillDescDetail401160602</v>
      </c>
    </row>
    <row r="697" spans="4:5">
      <c r="D697">
        <f t="shared" si="33"/>
        <v>401160603</v>
      </c>
      <c r="E697" t="str">
        <f t="shared" si="32"/>
        <v>SkillDescDetail401160603</v>
      </c>
    </row>
    <row r="698" spans="4:5">
      <c r="D698">
        <f t="shared" si="33"/>
        <v>401160604</v>
      </c>
      <c r="E698" t="str">
        <f t="shared" si="32"/>
        <v>SkillDescDetail401160604</v>
      </c>
    </row>
    <row r="699" spans="4:5">
      <c r="D699">
        <f t="shared" si="33"/>
        <v>401160605</v>
      </c>
      <c r="E699" t="str">
        <f t="shared" si="32"/>
        <v>SkillDescDetail401160605</v>
      </c>
    </row>
    <row r="700" spans="4:5">
      <c r="D700">
        <f t="shared" si="33"/>
        <v>401160701</v>
      </c>
      <c r="E700" t="str">
        <f t="shared" si="32"/>
        <v>SkillDescDetail401160701</v>
      </c>
    </row>
    <row r="701" spans="4:5">
      <c r="D701">
        <f t="shared" si="33"/>
        <v>401160702</v>
      </c>
      <c r="E701" t="str">
        <f t="shared" si="32"/>
        <v>SkillDescDetail401160702</v>
      </c>
    </row>
    <row r="702" spans="4:5">
      <c r="D702">
        <f t="shared" si="33"/>
        <v>401160703</v>
      </c>
      <c r="E702" t="str">
        <f t="shared" si="32"/>
        <v>SkillDescDetail401160703</v>
      </c>
    </row>
    <row r="703" spans="4:5">
      <c r="D703">
        <f t="shared" si="33"/>
        <v>401160704</v>
      </c>
      <c r="E703" t="str">
        <f t="shared" si="32"/>
        <v>SkillDescDetail401160704</v>
      </c>
    </row>
    <row r="704" spans="4:5">
      <c r="D704">
        <f t="shared" si="33"/>
        <v>401160705</v>
      </c>
      <c r="E704" t="str">
        <f t="shared" si="32"/>
        <v>SkillDescDetail401160705</v>
      </c>
    </row>
    <row r="705" spans="4:5">
      <c r="D705">
        <v>410010101</v>
      </c>
      <c r="E705" t="str">
        <f t="shared" si="32"/>
        <v>SkillDescDetail410010101</v>
      </c>
    </row>
    <row r="706" spans="4:5">
      <c r="D706">
        <v>410010102</v>
      </c>
      <c r="E706" t="str">
        <f t="shared" si="32"/>
        <v>SkillDescDetail410010102</v>
      </c>
    </row>
    <row r="707" spans="4:5">
      <c r="D707">
        <v>410010103</v>
      </c>
      <c r="E707" t="str">
        <f t="shared" si="32"/>
        <v>SkillDescDetail410010103</v>
      </c>
    </row>
    <row r="708" spans="4:5">
      <c r="D708">
        <v>410010104</v>
      </c>
      <c r="E708" t="str">
        <f t="shared" si="32"/>
        <v>SkillDescDetail410010104</v>
      </c>
    </row>
    <row r="709" spans="4:5">
      <c r="D709">
        <v>410010105</v>
      </c>
      <c r="E709" t="str">
        <f t="shared" si="32"/>
        <v>SkillDescDetail410010105</v>
      </c>
    </row>
    <row r="710" spans="4:5">
      <c r="D710">
        <f t="shared" ref="D710:D739" si="34">D705+100</f>
        <v>410010201</v>
      </c>
      <c r="E710" t="str">
        <f t="shared" ref="E710:E773" si="35">$D$4&amp;D710</f>
        <v>SkillDescDetail410010201</v>
      </c>
    </row>
    <row r="711" spans="4:5">
      <c r="D711">
        <f t="shared" si="34"/>
        <v>410010202</v>
      </c>
      <c r="E711" t="str">
        <f t="shared" si="35"/>
        <v>SkillDescDetail410010202</v>
      </c>
    </row>
    <row r="712" spans="4:5">
      <c r="D712">
        <f t="shared" si="34"/>
        <v>410010203</v>
      </c>
      <c r="E712" t="str">
        <f t="shared" si="35"/>
        <v>SkillDescDetail410010203</v>
      </c>
    </row>
    <row r="713" spans="4:5">
      <c r="D713">
        <f t="shared" si="34"/>
        <v>410010204</v>
      </c>
      <c r="E713" t="str">
        <f t="shared" si="35"/>
        <v>SkillDescDetail410010204</v>
      </c>
    </row>
    <row r="714" spans="4:5">
      <c r="D714">
        <f t="shared" si="34"/>
        <v>410010205</v>
      </c>
      <c r="E714" t="str">
        <f t="shared" si="35"/>
        <v>SkillDescDetail410010205</v>
      </c>
    </row>
    <row r="715" spans="4:5">
      <c r="D715">
        <f t="shared" si="34"/>
        <v>410010301</v>
      </c>
      <c r="E715" t="str">
        <f t="shared" si="35"/>
        <v>SkillDescDetail410010301</v>
      </c>
    </row>
    <row r="716" spans="4:5">
      <c r="D716">
        <f t="shared" si="34"/>
        <v>410010302</v>
      </c>
      <c r="E716" t="str">
        <f t="shared" si="35"/>
        <v>SkillDescDetail410010302</v>
      </c>
    </row>
    <row r="717" spans="4:5">
      <c r="D717">
        <f t="shared" si="34"/>
        <v>410010303</v>
      </c>
      <c r="E717" t="str">
        <f t="shared" si="35"/>
        <v>SkillDescDetail410010303</v>
      </c>
    </row>
    <row r="718" spans="4:5">
      <c r="D718">
        <f t="shared" si="34"/>
        <v>410010304</v>
      </c>
      <c r="E718" t="str">
        <f t="shared" si="35"/>
        <v>SkillDescDetail410010304</v>
      </c>
    </row>
    <row r="719" spans="4:5">
      <c r="D719">
        <f t="shared" si="34"/>
        <v>410010305</v>
      </c>
      <c r="E719" t="str">
        <f t="shared" si="35"/>
        <v>SkillDescDetail410010305</v>
      </c>
    </row>
    <row r="720" spans="4:5">
      <c r="D720">
        <f t="shared" si="34"/>
        <v>410010401</v>
      </c>
      <c r="E720" t="str">
        <f t="shared" si="35"/>
        <v>SkillDescDetail410010401</v>
      </c>
    </row>
    <row r="721" spans="4:5">
      <c r="D721">
        <f t="shared" si="34"/>
        <v>410010402</v>
      </c>
      <c r="E721" t="str">
        <f t="shared" si="35"/>
        <v>SkillDescDetail410010402</v>
      </c>
    </row>
    <row r="722" spans="4:5">
      <c r="D722">
        <f t="shared" si="34"/>
        <v>410010403</v>
      </c>
      <c r="E722" t="str">
        <f t="shared" si="35"/>
        <v>SkillDescDetail410010403</v>
      </c>
    </row>
    <row r="723" spans="4:5">
      <c r="D723">
        <f t="shared" si="34"/>
        <v>410010404</v>
      </c>
      <c r="E723" t="str">
        <f t="shared" si="35"/>
        <v>SkillDescDetail410010404</v>
      </c>
    </row>
    <row r="724" spans="4:5">
      <c r="D724">
        <f t="shared" si="34"/>
        <v>410010405</v>
      </c>
      <c r="E724" t="str">
        <f t="shared" si="35"/>
        <v>SkillDescDetail410010405</v>
      </c>
    </row>
    <row r="725" spans="4:5">
      <c r="D725">
        <f t="shared" si="34"/>
        <v>410010501</v>
      </c>
      <c r="E725" t="str">
        <f t="shared" si="35"/>
        <v>SkillDescDetail410010501</v>
      </c>
    </row>
    <row r="726" spans="4:5">
      <c r="D726">
        <f t="shared" si="34"/>
        <v>410010502</v>
      </c>
      <c r="E726" t="str">
        <f t="shared" si="35"/>
        <v>SkillDescDetail410010502</v>
      </c>
    </row>
    <row r="727" spans="4:5">
      <c r="D727">
        <f t="shared" si="34"/>
        <v>410010503</v>
      </c>
      <c r="E727" t="str">
        <f t="shared" si="35"/>
        <v>SkillDescDetail410010503</v>
      </c>
    </row>
    <row r="728" spans="4:5">
      <c r="D728">
        <f t="shared" si="34"/>
        <v>410010504</v>
      </c>
      <c r="E728" t="str">
        <f t="shared" si="35"/>
        <v>SkillDescDetail410010504</v>
      </c>
    </row>
    <row r="729" spans="4:5">
      <c r="D729">
        <f t="shared" si="34"/>
        <v>410010505</v>
      </c>
      <c r="E729" t="str">
        <f t="shared" si="35"/>
        <v>SkillDescDetail410010505</v>
      </c>
    </row>
    <row r="730" spans="4:5">
      <c r="D730">
        <f t="shared" si="34"/>
        <v>410010601</v>
      </c>
      <c r="E730" t="str">
        <f t="shared" si="35"/>
        <v>SkillDescDetail410010601</v>
      </c>
    </row>
    <row r="731" spans="4:5">
      <c r="D731">
        <f t="shared" si="34"/>
        <v>410010602</v>
      </c>
      <c r="E731" t="str">
        <f t="shared" si="35"/>
        <v>SkillDescDetail410010602</v>
      </c>
    </row>
    <row r="732" spans="4:5">
      <c r="D732">
        <f t="shared" si="34"/>
        <v>410010603</v>
      </c>
      <c r="E732" t="str">
        <f t="shared" si="35"/>
        <v>SkillDescDetail410010603</v>
      </c>
    </row>
    <row r="733" spans="4:5">
      <c r="D733">
        <f t="shared" si="34"/>
        <v>410010604</v>
      </c>
      <c r="E733" t="str">
        <f t="shared" si="35"/>
        <v>SkillDescDetail410010604</v>
      </c>
    </row>
    <row r="734" spans="4:5">
      <c r="D734">
        <f t="shared" si="34"/>
        <v>410010605</v>
      </c>
      <c r="E734" t="str">
        <f t="shared" si="35"/>
        <v>SkillDescDetail410010605</v>
      </c>
    </row>
    <row r="735" spans="4:5">
      <c r="D735">
        <f t="shared" si="34"/>
        <v>410010701</v>
      </c>
      <c r="E735" t="str">
        <f t="shared" si="35"/>
        <v>SkillDescDetail410010701</v>
      </c>
    </row>
    <row r="736" spans="4:5">
      <c r="D736">
        <f t="shared" si="34"/>
        <v>410010702</v>
      </c>
      <c r="E736" t="str">
        <f t="shared" si="35"/>
        <v>SkillDescDetail410010702</v>
      </c>
    </row>
    <row r="737" spans="4:5">
      <c r="D737">
        <f t="shared" si="34"/>
        <v>410010703</v>
      </c>
      <c r="E737" t="str">
        <f t="shared" si="35"/>
        <v>SkillDescDetail410010703</v>
      </c>
    </row>
    <row r="738" spans="4:5">
      <c r="D738">
        <f t="shared" si="34"/>
        <v>410010704</v>
      </c>
      <c r="E738" t="str">
        <f t="shared" si="35"/>
        <v>SkillDescDetail410010704</v>
      </c>
    </row>
    <row r="739" spans="4:5">
      <c r="D739">
        <f t="shared" si="34"/>
        <v>410010705</v>
      </c>
      <c r="E739" t="str">
        <f t="shared" si="35"/>
        <v>SkillDescDetail410010705</v>
      </c>
    </row>
    <row r="740" spans="4:5">
      <c r="D740">
        <f t="shared" ref="D740:D774" si="36">D705+10000</f>
        <v>410020101</v>
      </c>
      <c r="E740" t="str">
        <f t="shared" si="35"/>
        <v>SkillDescDetail410020101</v>
      </c>
    </row>
    <row r="741" spans="4:5">
      <c r="D741">
        <f t="shared" si="36"/>
        <v>410020102</v>
      </c>
      <c r="E741" t="str">
        <f t="shared" si="35"/>
        <v>SkillDescDetail410020102</v>
      </c>
    </row>
    <row r="742" spans="4:5">
      <c r="D742">
        <f t="shared" si="36"/>
        <v>410020103</v>
      </c>
      <c r="E742" t="str">
        <f t="shared" si="35"/>
        <v>SkillDescDetail410020103</v>
      </c>
    </row>
    <row r="743" spans="4:5">
      <c r="D743">
        <f t="shared" si="36"/>
        <v>410020104</v>
      </c>
      <c r="E743" t="str">
        <f t="shared" si="35"/>
        <v>SkillDescDetail410020104</v>
      </c>
    </row>
    <row r="744" spans="4:5">
      <c r="D744">
        <f t="shared" si="36"/>
        <v>410020105</v>
      </c>
      <c r="E744" t="str">
        <f t="shared" si="35"/>
        <v>SkillDescDetail410020105</v>
      </c>
    </row>
    <row r="745" spans="4:5">
      <c r="D745">
        <f t="shared" si="36"/>
        <v>410020201</v>
      </c>
      <c r="E745" t="str">
        <f t="shared" si="35"/>
        <v>SkillDescDetail410020201</v>
      </c>
    </row>
    <row r="746" spans="4:5">
      <c r="D746">
        <f t="shared" si="36"/>
        <v>410020202</v>
      </c>
      <c r="E746" t="str">
        <f t="shared" si="35"/>
        <v>SkillDescDetail410020202</v>
      </c>
    </row>
    <row r="747" spans="4:5">
      <c r="D747">
        <f t="shared" si="36"/>
        <v>410020203</v>
      </c>
      <c r="E747" t="str">
        <f t="shared" si="35"/>
        <v>SkillDescDetail410020203</v>
      </c>
    </row>
    <row r="748" spans="4:5">
      <c r="D748">
        <f t="shared" si="36"/>
        <v>410020204</v>
      </c>
      <c r="E748" t="str">
        <f t="shared" si="35"/>
        <v>SkillDescDetail410020204</v>
      </c>
    </row>
    <row r="749" spans="4:5">
      <c r="D749">
        <f t="shared" si="36"/>
        <v>410020205</v>
      </c>
      <c r="E749" t="str">
        <f t="shared" si="35"/>
        <v>SkillDescDetail410020205</v>
      </c>
    </row>
    <row r="750" spans="4:5">
      <c r="D750">
        <f t="shared" si="36"/>
        <v>410020301</v>
      </c>
      <c r="E750" t="str">
        <f t="shared" si="35"/>
        <v>SkillDescDetail410020301</v>
      </c>
    </row>
    <row r="751" spans="4:5">
      <c r="D751">
        <f t="shared" si="36"/>
        <v>410020302</v>
      </c>
      <c r="E751" t="str">
        <f t="shared" si="35"/>
        <v>SkillDescDetail410020302</v>
      </c>
    </row>
    <row r="752" spans="4:5">
      <c r="D752">
        <f t="shared" si="36"/>
        <v>410020303</v>
      </c>
      <c r="E752" t="str">
        <f t="shared" si="35"/>
        <v>SkillDescDetail410020303</v>
      </c>
    </row>
    <row r="753" spans="4:5">
      <c r="D753">
        <f t="shared" si="36"/>
        <v>410020304</v>
      </c>
      <c r="E753" t="str">
        <f t="shared" si="35"/>
        <v>SkillDescDetail410020304</v>
      </c>
    </row>
    <row r="754" spans="4:5">
      <c r="D754">
        <f t="shared" si="36"/>
        <v>410020305</v>
      </c>
      <c r="E754" t="str">
        <f t="shared" si="35"/>
        <v>SkillDescDetail410020305</v>
      </c>
    </row>
    <row r="755" spans="4:5">
      <c r="D755">
        <f t="shared" si="36"/>
        <v>410020401</v>
      </c>
      <c r="E755" t="str">
        <f t="shared" si="35"/>
        <v>SkillDescDetail410020401</v>
      </c>
    </row>
    <row r="756" spans="4:5">
      <c r="D756">
        <f t="shared" si="36"/>
        <v>410020402</v>
      </c>
      <c r="E756" t="str">
        <f t="shared" si="35"/>
        <v>SkillDescDetail410020402</v>
      </c>
    </row>
    <row r="757" spans="4:5">
      <c r="D757">
        <f t="shared" si="36"/>
        <v>410020403</v>
      </c>
      <c r="E757" t="str">
        <f t="shared" si="35"/>
        <v>SkillDescDetail410020403</v>
      </c>
    </row>
    <row r="758" spans="4:5">
      <c r="D758">
        <f t="shared" si="36"/>
        <v>410020404</v>
      </c>
      <c r="E758" t="str">
        <f t="shared" si="35"/>
        <v>SkillDescDetail410020404</v>
      </c>
    </row>
    <row r="759" spans="4:5">
      <c r="D759">
        <f t="shared" si="36"/>
        <v>410020405</v>
      </c>
      <c r="E759" t="str">
        <f t="shared" si="35"/>
        <v>SkillDescDetail410020405</v>
      </c>
    </row>
    <row r="760" spans="4:5">
      <c r="D760">
        <f t="shared" si="36"/>
        <v>410020501</v>
      </c>
      <c r="E760" t="str">
        <f t="shared" si="35"/>
        <v>SkillDescDetail410020501</v>
      </c>
    </row>
    <row r="761" spans="4:5">
      <c r="D761">
        <f t="shared" si="36"/>
        <v>410020502</v>
      </c>
      <c r="E761" t="str">
        <f t="shared" si="35"/>
        <v>SkillDescDetail410020502</v>
      </c>
    </row>
    <row r="762" spans="4:5">
      <c r="D762">
        <f t="shared" si="36"/>
        <v>410020503</v>
      </c>
      <c r="E762" t="str">
        <f t="shared" si="35"/>
        <v>SkillDescDetail410020503</v>
      </c>
    </row>
    <row r="763" spans="4:5">
      <c r="D763">
        <f t="shared" si="36"/>
        <v>410020504</v>
      </c>
      <c r="E763" t="str">
        <f t="shared" si="35"/>
        <v>SkillDescDetail410020504</v>
      </c>
    </row>
    <row r="764" spans="4:5">
      <c r="D764">
        <f t="shared" si="36"/>
        <v>410020505</v>
      </c>
      <c r="E764" t="str">
        <f t="shared" si="35"/>
        <v>SkillDescDetail410020505</v>
      </c>
    </row>
    <row r="765" spans="4:5">
      <c r="D765">
        <f t="shared" si="36"/>
        <v>410020601</v>
      </c>
      <c r="E765" t="str">
        <f t="shared" si="35"/>
        <v>SkillDescDetail410020601</v>
      </c>
    </row>
    <row r="766" spans="4:5">
      <c r="D766">
        <f t="shared" si="36"/>
        <v>410020602</v>
      </c>
      <c r="E766" t="str">
        <f t="shared" si="35"/>
        <v>SkillDescDetail410020602</v>
      </c>
    </row>
    <row r="767" spans="4:5">
      <c r="D767">
        <f t="shared" si="36"/>
        <v>410020603</v>
      </c>
      <c r="E767" t="str">
        <f t="shared" si="35"/>
        <v>SkillDescDetail410020603</v>
      </c>
    </row>
    <row r="768" spans="4:5">
      <c r="D768">
        <f t="shared" si="36"/>
        <v>410020604</v>
      </c>
      <c r="E768" t="str">
        <f t="shared" si="35"/>
        <v>SkillDescDetail410020604</v>
      </c>
    </row>
    <row r="769" spans="4:5">
      <c r="D769">
        <f t="shared" si="36"/>
        <v>410020605</v>
      </c>
      <c r="E769" t="str">
        <f t="shared" si="35"/>
        <v>SkillDescDetail410020605</v>
      </c>
    </row>
    <row r="770" spans="4:5">
      <c r="D770">
        <f t="shared" si="36"/>
        <v>410020701</v>
      </c>
      <c r="E770" t="str">
        <f t="shared" si="35"/>
        <v>SkillDescDetail410020701</v>
      </c>
    </row>
    <row r="771" spans="4:5">
      <c r="D771">
        <f t="shared" si="36"/>
        <v>410020702</v>
      </c>
      <c r="E771" t="str">
        <f t="shared" si="35"/>
        <v>SkillDescDetail410020702</v>
      </c>
    </row>
    <row r="772" spans="4:5">
      <c r="D772">
        <f t="shared" si="36"/>
        <v>410020703</v>
      </c>
      <c r="E772" t="str">
        <f t="shared" si="35"/>
        <v>SkillDescDetail410020703</v>
      </c>
    </row>
    <row r="773" spans="4:5">
      <c r="D773">
        <f t="shared" si="36"/>
        <v>410020704</v>
      </c>
      <c r="E773" t="str">
        <f t="shared" si="35"/>
        <v>SkillDescDetail410020704</v>
      </c>
    </row>
    <row r="774" spans="4:5">
      <c r="D774">
        <f t="shared" si="36"/>
        <v>410020705</v>
      </c>
      <c r="E774" t="str">
        <f t="shared" ref="E774:E837" si="37">$D$4&amp;D774</f>
        <v>SkillDescDetail410020705</v>
      </c>
    </row>
    <row r="775" spans="4:5">
      <c r="D775">
        <f t="shared" ref="D775:D838" si="38">D740+10000</f>
        <v>410030101</v>
      </c>
      <c r="E775" t="str">
        <f t="shared" si="37"/>
        <v>SkillDescDetail410030101</v>
      </c>
    </row>
    <row r="776" spans="4:5">
      <c r="D776">
        <f t="shared" si="38"/>
        <v>410030102</v>
      </c>
      <c r="E776" t="str">
        <f t="shared" si="37"/>
        <v>SkillDescDetail410030102</v>
      </c>
    </row>
    <row r="777" spans="4:5">
      <c r="D777">
        <f t="shared" si="38"/>
        <v>410030103</v>
      </c>
      <c r="E777" t="str">
        <f t="shared" si="37"/>
        <v>SkillDescDetail410030103</v>
      </c>
    </row>
    <row r="778" spans="4:5">
      <c r="D778">
        <f t="shared" si="38"/>
        <v>410030104</v>
      </c>
      <c r="E778" t="str">
        <f t="shared" si="37"/>
        <v>SkillDescDetail410030104</v>
      </c>
    </row>
    <row r="779" spans="4:5">
      <c r="D779">
        <f t="shared" si="38"/>
        <v>410030105</v>
      </c>
      <c r="E779" t="str">
        <f t="shared" si="37"/>
        <v>SkillDescDetail410030105</v>
      </c>
    </row>
    <row r="780" spans="4:5">
      <c r="D780">
        <f t="shared" si="38"/>
        <v>410030201</v>
      </c>
      <c r="E780" t="str">
        <f t="shared" si="37"/>
        <v>SkillDescDetail410030201</v>
      </c>
    </row>
    <row r="781" spans="4:5">
      <c r="D781">
        <f t="shared" si="38"/>
        <v>410030202</v>
      </c>
      <c r="E781" t="str">
        <f t="shared" si="37"/>
        <v>SkillDescDetail410030202</v>
      </c>
    </row>
    <row r="782" spans="4:5">
      <c r="D782">
        <f t="shared" si="38"/>
        <v>410030203</v>
      </c>
      <c r="E782" t="str">
        <f t="shared" si="37"/>
        <v>SkillDescDetail410030203</v>
      </c>
    </row>
    <row r="783" spans="4:5">
      <c r="D783">
        <f t="shared" si="38"/>
        <v>410030204</v>
      </c>
      <c r="E783" t="str">
        <f t="shared" si="37"/>
        <v>SkillDescDetail410030204</v>
      </c>
    </row>
    <row r="784" spans="4:5">
      <c r="D784">
        <f t="shared" si="38"/>
        <v>410030205</v>
      </c>
      <c r="E784" t="str">
        <f t="shared" si="37"/>
        <v>SkillDescDetail410030205</v>
      </c>
    </row>
    <row r="785" spans="4:5">
      <c r="D785">
        <f t="shared" si="38"/>
        <v>410030301</v>
      </c>
      <c r="E785" t="str">
        <f t="shared" si="37"/>
        <v>SkillDescDetail410030301</v>
      </c>
    </row>
    <row r="786" spans="4:5">
      <c r="D786">
        <f t="shared" si="38"/>
        <v>410030302</v>
      </c>
      <c r="E786" t="str">
        <f t="shared" si="37"/>
        <v>SkillDescDetail410030302</v>
      </c>
    </row>
    <row r="787" spans="4:5">
      <c r="D787">
        <f t="shared" si="38"/>
        <v>410030303</v>
      </c>
      <c r="E787" t="str">
        <f t="shared" si="37"/>
        <v>SkillDescDetail410030303</v>
      </c>
    </row>
    <row r="788" spans="4:5">
      <c r="D788">
        <f t="shared" si="38"/>
        <v>410030304</v>
      </c>
      <c r="E788" t="str">
        <f t="shared" si="37"/>
        <v>SkillDescDetail410030304</v>
      </c>
    </row>
    <row r="789" spans="4:5">
      <c r="D789">
        <f t="shared" si="38"/>
        <v>410030305</v>
      </c>
      <c r="E789" t="str">
        <f t="shared" si="37"/>
        <v>SkillDescDetail410030305</v>
      </c>
    </row>
    <row r="790" spans="4:5">
      <c r="D790">
        <f t="shared" si="38"/>
        <v>410030401</v>
      </c>
      <c r="E790" t="str">
        <f t="shared" si="37"/>
        <v>SkillDescDetail410030401</v>
      </c>
    </row>
    <row r="791" spans="4:5">
      <c r="D791">
        <f t="shared" si="38"/>
        <v>410030402</v>
      </c>
      <c r="E791" t="str">
        <f t="shared" si="37"/>
        <v>SkillDescDetail410030402</v>
      </c>
    </row>
    <row r="792" spans="4:5">
      <c r="D792">
        <f t="shared" si="38"/>
        <v>410030403</v>
      </c>
      <c r="E792" t="str">
        <f t="shared" si="37"/>
        <v>SkillDescDetail410030403</v>
      </c>
    </row>
    <row r="793" spans="4:5">
      <c r="D793">
        <f t="shared" si="38"/>
        <v>410030404</v>
      </c>
      <c r="E793" t="str">
        <f t="shared" si="37"/>
        <v>SkillDescDetail410030404</v>
      </c>
    </row>
    <row r="794" spans="4:5">
      <c r="D794">
        <f t="shared" si="38"/>
        <v>410030405</v>
      </c>
      <c r="E794" t="str">
        <f t="shared" si="37"/>
        <v>SkillDescDetail410030405</v>
      </c>
    </row>
    <row r="795" spans="4:5">
      <c r="D795">
        <f t="shared" si="38"/>
        <v>410030501</v>
      </c>
      <c r="E795" t="str">
        <f t="shared" si="37"/>
        <v>SkillDescDetail410030501</v>
      </c>
    </row>
    <row r="796" spans="4:5">
      <c r="D796">
        <f t="shared" si="38"/>
        <v>410030502</v>
      </c>
      <c r="E796" t="str">
        <f t="shared" si="37"/>
        <v>SkillDescDetail410030502</v>
      </c>
    </row>
    <row r="797" spans="4:5">
      <c r="D797">
        <f t="shared" si="38"/>
        <v>410030503</v>
      </c>
      <c r="E797" t="str">
        <f t="shared" si="37"/>
        <v>SkillDescDetail410030503</v>
      </c>
    </row>
    <row r="798" spans="4:5">
      <c r="D798">
        <f t="shared" si="38"/>
        <v>410030504</v>
      </c>
      <c r="E798" t="str">
        <f t="shared" si="37"/>
        <v>SkillDescDetail410030504</v>
      </c>
    </row>
    <row r="799" spans="4:5">
      <c r="D799">
        <f t="shared" si="38"/>
        <v>410030505</v>
      </c>
      <c r="E799" t="str">
        <f t="shared" si="37"/>
        <v>SkillDescDetail410030505</v>
      </c>
    </row>
    <row r="800" spans="4:5">
      <c r="D800">
        <f t="shared" si="38"/>
        <v>410030601</v>
      </c>
      <c r="E800" t="str">
        <f t="shared" si="37"/>
        <v>SkillDescDetail410030601</v>
      </c>
    </row>
    <row r="801" spans="4:5">
      <c r="D801">
        <f t="shared" si="38"/>
        <v>410030602</v>
      </c>
      <c r="E801" t="str">
        <f t="shared" si="37"/>
        <v>SkillDescDetail410030602</v>
      </c>
    </row>
    <row r="802" spans="4:5">
      <c r="D802">
        <f t="shared" si="38"/>
        <v>410030603</v>
      </c>
      <c r="E802" t="str">
        <f t="shared" si="37"/>
        <v>SkillDescDetail410030603</v>
      </c>
    </row>
    <row r="803" spans="4:5">
      <c r="D803">
        <f t="shared" si="38"/>
        <v>410030604</v>
      </c>
      <c r="E803" t="str">
        <f t="shared" si="37"/>
        <v>SkillDescDetail410030604</v>
      </c>
    </row>
    <row r="804" spans="4:5">
      <c r="D804">
        <f t="shared" si="38"/>
        <v>410030605</v>
      </c>
      <c r="E804" t="str">
        <f t="shared" si="37"/>
        <v>SkillDescDetail410030605</v>
      </c>
    </row>
    <row r="805" spans="4:5">
      <c r="D805">
        <f t="shared" si="38"/>
        <v>410030701</v>
      </c>
      <c r="E805" t="str">
        <f t="shared" si="37"/>
        <v>SkillDescDetail410030701</v>
      </c>
    </row>
    <row r="806" spans="4:5">
      <c r="D806">
        <f t="shared" si="38"/>
        <v>410030702</v>
      </c>
      <c r="E806" t="str">
        <f t="shared" si="37"/>
        <v>SkillDescDetail410030702</v>
      </c>
    </row>
    <row r="807" spans="4:5">
      <c r="D807">
        <f t="shared" si="38"/>
        <v>410030703</v>
      </c>
      <c r="E807" t="str">
        <f t="shared" si="37"/>
        <v>SkillDescDetail410030703</v>
      </c>
    </row>
    <row r="808" spans="4:5">
      <c r="D808">
        <f t="shared" si="38"/>
        <v>410030704</v>
      </c>
      <c r="E808" t="str">
        <f t="shared" si="37"/>
        <v>SkillDescDetail410030704</v>
      </c>
    </row>
    <row r="809" spans="4:5">
      <c r="D809">
        <f t="shared" si="38"/>
        <v>410030705</v>
      </c>
      <c r="E809" t="str">
        <f t="shared" si="37"/>
        <v>SkillDescDetail410030705</v>
      </c>
    </row>
    <row r="810" spans="4:5">
      <c r="D810">
        <f t="shared" si="38"/>
        <v>410040101</v>
      </c>
      <c r="E810" t="str">
        <f t="shared" si="37"/>
        <v>SkillDescDetail410040101</v>
      </c>
    </row>
    <row r="811" spans="4:5">
      <c r="D811">
        <f t="shared" si="38"/>
        <v>410040102</v>
      </c>
      <c r="E811" t="str">
        <f t="shared" si="37"/>
        <v>SkillDescDetail410040102</v>
      </c>
    </row>
    <row r="812" spans="4:5">
      <c r="D812">
        <f t="shared" si="38"/>
        <v>410040103</v>
      </c>
      <c r="E812" t="str">
        <f t="shared" si="37"/>
        <v>SkillDescDetail410040103</v>
      </c>
    </row>
    <row r="813" spans="4:5">
      <c r="D813">
        <f t="shared" si="38"/>
        <v>410040104</v>
      </c>
      <c r="E813" t="str">
        <f t="shared" si="37"/>
        <v>SkillDescDetail410040104</v>
      </c>
    </row>
    <row r="814" spans="4:5">
      <c r="D814">
        <f t="shared" si="38"/>
        <v>410040105</v>
      </c>
      <c r="E814" t="str">
        <f t="shared" si="37"/>
        <v>SkillDescDetail410040105</v>
      </c>
    </row>
    <row r="815" spans="4:5">
      <c r="D815">
        <f t="shared" si="38"/>
        <v>410040201</v>
      </c>
      <c r="E815" t="str">
        <f t="shared" si="37"/>
        <v>SkillDescDetail410040201</v>
      </c>
    </row>
    <row r="816" spans="4:5">
      <c r="D816">
        <f t="shared" si="38"/>
        <v>410040202</v>
      </c>
      <c r="E816" t="str">
        <f t="shared" si="37"/>
        <v>SkillDescDetail410040202</v>
      </c>
    </row>
    <row r="817" spans="4:5">
      <c r="D817">
        <f t="shared" si="38"/>
        <v>410040203</v>
      </c>
      <c r="E817" t="str">
        <f t="shared" si="37"/>
        <v>SkillDescDetail410040203</v>
      </c>
    </row>
    <row r="818" spans="4:5">
      <c r="D818">
        <f t="shared" si="38"/>
        <v>410040204</v>
      </c>
      <c r="E818" t="str">
        <f t="shared" si="37"/>
        <v>SkillDescDetail410040204</v>
      </c>
    </row>
    <row r="819" spans="4:5">
      <c r="D819">
        <f t="shared" si="38"/>
        <v>410040205</v>
      </c>
      <c r="E819" t="str">
        <f t="shared" si="37"/>
        <v>SkillDescDetail410040205</v>
      </c>
    </row>
    <row r="820" spans="4:5">
      <c r="D820">
        <f t="shared" si="38"/>
        <v>410040301</v>
      </c>
      <c r="E820" t="str">
        <f t="shared" si="37"/>
        <v>SkillDescDetail410040301</v>
      </c>
    </row>
    <row r="821" spans="4:5">
      <c r="D821">
        <f t="shared" si="38"/>
        <v>410040302</v>
      </c>
      <c r="E821" t="str">
        <f t="shared" si="37"/>
        <v>SkillDescDetail410040302</v>
      </c>
    </row>
    <row r="822" spans="4:5">
      <c r="D822">
        <f t="shared" si="38"/>
        <v>410040303</v>
      </c>
      <c r="E822" t="str">
        <f t="shared" si="37"/>
        <v>SkillDescDetail410040303</v>
      </c>
    </row>
    <row r="823" spans="4:5">
      <c r="D823">
        <f t="shared" si="38"/>
        <v>410040304</v>
      </c>
      <c r="E823" t="str">
        <f t="shared" si="37"/>
        <v>SkillDescDetail410040304</v>
      </c>
    </row>
    <row r="824" spans="4:5">
      <c r="D824">
        <f t="shared" si="38"/>
        <v>410040305</v>
      </c>
      <c r="E824" t="str">
        <f t="shared" si="37"/>
        <v>SkillDescDetail410040305</v>
      </c>
    </row>
    <row r="825" spans="4:5">
      <c r="D825">
        <f t="shared" si="38"/>
        <v>410040401</v>
      </c>
      <c r="E825" t="str">
        <f t="shared" si="37"/>
        <v>SkillDescDetail410040401</v>
      </c>
    </row>
    <row r="826" spans="4:5">
      <c r="D826">
        <f t="shared" si="38"/>
        <v>410040402</v>
      </c>
      <c r="E826" t="str">
        <f t="shared" si="37"/>
        <v>SkillDescDetail410040402</v>
      </c>
    </row>
    <row r="827" spans="4:5">
      <c r="D827">
        <f t="shared" si="38"/>
        <v>410040403</v>
      </c>
      <c r="E827" t="str">
        <f t="shared" si="37"/>
        <v>SkillDescDetail410040403</v>
      </c>
    </row>
    <row r="828" spans="4:5">
      <c r="D828">
        <f t="shared" si="38"/>
        <v>410040404</v>
      </c>
      <c r="E828" t="str">
        <f t="shared" si="37"/>
        <v>SkillDescDetail410040404</v>
      </c>
    </row>
    <row r="829" spans="4:5">
      <c r="D829">
        <f t="shared" si="38"/>
        <v>410040405</v>
      </c>
      <c r="E829" t="str">
        <f t="shared" si="37"/>
        <v>SkillDescDetail410040405</v>
      </c>
    </row>
    <row r="830" spans="4:5">
      <c r="D830">
        <f t="shared" si="38"/>
        <v>410040501</v>
      </c>
      <c r="E830" t="str">
        <f t="shared" si="37"/>
        <v>SkillDescDetail410040501</v>
      </c>
    </row>
    <row r="831" spans="4:5">
      <c r="D831">
        <f t="shared" si="38"/>
        <v>410040502</v>
      </c>
      <c r="E831" t="str">
        <f t="shared" si="37"/>
        <v>SkillDescDetail410040502</v>
      </c>
    </row>
    <row r="832" spans="4:5">
      <c r="D832">
        <f t="shared" si="38"/>
        <v>410040503</v>
      </c>
      <c r="E832" t="str">
        <f t="shared" si="37"/>
        <v>SkillDescDetail410040503</v>
      </c>
    </row>
    <row r="833" spans="4:5">
      <c r="D833">
        <f t="shared" si="38"/>
        <v>410040504</v>
      </c>
      <c r="E833" t="str">
        <f t="shared" si="37"/>
        <v>SkillDescDetail410040504</v>
      </c>
    </row>
    <row r="834" spans="4:5">
      <c r="D834">
        <f t="shared" si="38"/>
        <v>410040505</v>
      </c>
      <c r="E834" t="str">
        <f t="shared" si="37"/>
        <v>SkillDescDetail410040505</v>
      </c>
    </row>
    <row r="835" spans="4:5">
      <c r="D835">
        <f t="shared" si="38"/>
        <v>410040601</v>
      </c>
      <c r="E835" t="str">
        <f t="shared" si="37"/>
        <v>SkillDescDetail410040601</v>
      </c>
    </row>
    <row r="836" spans="4:5">
      <c r="D836">
        <f t="shared" si="38"/>
        <v>410040602</v>
      </c>
      <c r="E836" t="str">
        <f t="shared" si="37"/>
        <v>SkillDescDetail410040602</v>
      </c>
    </row>
    <row r="837" spans="4:5">
      <c r="D837">
        <f t="shared" si="38"/>
        <v>410040603</v>
      </c>
      <c r="E837" t="str">
        <f t="shared" si="37"/>
        <v>SkillDescDetail410040603</v>
      </c>
    </row>
    <row r="838" spans="4:5">
      <c r="D838">
        <f t="shared" si="38"/>
        <v>410040604</v>
      </c>
      <c r="E838" t="str">
        <f t="shared" ref="E838:E901" si="39">$D$4&amp;D838</f>
        <v>SkillDescDetail410040604</v>
      </c>
    </row>
    <row r="839" spans="4:5">
      <c r="D839">
        <f t="shared" ref="D839:D902" si="40">D804+10000</f>
        <v>410040605</v>
      </c>
      <c r="E839" t="str">
        <f t="shared" si="39"/>
        <v>SkillDescDetail410040605</v>
      </c>
    </row>
    <row r="840" spans="4:5">
      <c r="D840">
        <f t="shared" si="40"/>
        <v>410040701</v>
      </c>
      <c r="E840" t="str">
        <f t="shared" si="39"/>
        <v>SkillDescDetail410040701</v>
      </c>
    </row>
    <row r="841" spans="4:5">
      <c r="D841">
        <f t="shared" si="40"/>
        <v>410040702</v>
      </c>
      <c r="E841" t="str">
        <f t="shared" si="39"/>
        <v>SkillDescDetail410040702</v>
      </c>
    </row>
    <row r="842" spans="4:5">
      <c r="D842">
        <f t="shared" si="40"/>
        <v>410040703</v>
      </c>
      <c r="E842" t="str">
        <f t="shared" si="39"/>
        <v>SkillDescDetail410040703</v>
      </c>
    </row>
    <row r="843" spans="4:5">
      <c r="D843">
        <f t="shared" si="40"/>
        <v>410040704</v>
      </c>
      <c r="E843" t="str">
        <f t="shared" si="39"/>
        <v>SkillDescDetail410040704</v>
      </c>
    </row>
    <row r="844" spans="4:5">
      <c r="D844">
        <f t="shared" si="40"/>
        <v>410040705</v>
      </c>
      <c r="E844" t="str">
        <f t="shared" si="39"/>
        <v>SkillDescDetail410040705</v>
      </c>
    </row>
    <row r="845" spans="4:5">
      <c r="D845">
        <f t="shared" si="40"/>
        <v>410050101</v>
      </c>
      <c r="E845" t="str">
        <f t="shared" si="39"/>
        <v>SkillDescDetail410050101</v>
      </c>
    </row>
    <row r="846" spans="4:5">
      <c r="D846">
        <f t="shared" si="40"/>
        <v>410050102</v>
      </c>
      <c r="E846" t="str">
        <f t="shared" si="39"/>
        <v>SkillDescDetail410050102</v>
      </c>
    </row>
    <row r="847" spans="4:5">
      <c r="D847">
        <f t="shared" si="40"/>
        <v>410050103</v>
      </c>
      <c r="E847" t="str">
        <f t="shared" si="39"/>
        <v>SkillDescDetail410050103</v>
      </c>
    </row>
    <row r="848" spans="4:5">
      <c r="D848">
        <f t="shared" si="40"/>
        <v>410050104</v>
      </c>
      <c r="E848" t="str">
        <f t="shared" si="39"/>
        <v>SkillDescDetail410050104</v>
      </c>
    </row>
    <row r="849" spans="4:5">
      <c r="D849">
        <f t="shared" si="40"/>
        <v>410050105</v>
      </c>
      <c r="E849" t="str">
        <f t="shared" si="39"/>
        <v>SkillDescDetail410050105</v>
      </c>
    </row>
    <row r="850" spans="4:5">
      <c r="D850">
        <f t="shared" si="40"/>
        <v>410050201</v>
      </c>
      <c r="E850" t="str">
        <f t="shared" si="39"/>
        <v>SkillDescDetail410050201</v>
      </c>
    </row>
    <row r="851" spans="4:5">
      <c r="D851">
        <f t="shared" si="40"/>
        <v>410050202</v>
      </c>
      <c r="E851" t="str">
        <f t="shared" si="39"/>
        <v>SkillDescDetail410050202</v>
      </c>
    </row>
    <row r="852" spans="4:5">
      <c r="D852">
        <f t="shared" si="40"/>
        <v>410050203</v>
      </c>
      <c r="E852" t="str">
        <f t="shared" si="39"/>
        <v>SkillDescDetail410050203</v>
      </c>
    </row>
    <row r="853" spans="4:5">
      <c r="D853">
        <f t="shared" si="40"/>
        <v>410050204</v>
      </c>
      <c r="E853" t="str">
        <f t="shared" si="39"/>
        <v>SkillDescDetail410050204</v>
      </c>
    </row>
    <row r="854" spans="4:5">
      <c r="D854">
        <f t="shared" si="40"/>
        <v>410050205</v>
      </c>
      <c r="E854" t="str">
        <f t="shared" si="39"/>
        <v>SkillDescDetail410050205</v>
      </c>
    </row>
    <row r="855" spans="4:5">
      <c r="D855">
        <f t="shared" si="40"/>
        <v>410050301</v>
      </c>
      <c r="E855" t="str">
        <f t="shared" si="39"/>
        <v>SkillDescDetail410050301</v>
      </c>
    </row>
    <row r="856" spans="4:5">
      <c r="D856">
        <f t="shared" si="40"/>
        <v>410050302</v>
      </c>
      <c r="E856" t="str">
        <f t="shared" si="39"/>
        <v>SkillDescDetail410050302</v>
      </c>
    </row>
    <row r="857" spans="4:5">
      <c r="D857">
        <f t="shared" si="40"/>
        <v>410050303</v>
      </c>
      <c r="E857" t="str">
        <f t="shared" si="39"/>
        <v>SkillDescDetail410050303</v>
      </c>
    </row>
    <row r="858" spans="4:5">
      <c r="D858">
        <f t="shared" si="40"/>
        <v>410050304</v>
      </c>
      <c r="E858" t="str">
        <f t="shared" si="39"/>
        <v>SkillDescDetail410050304</v>
      </c>
    </row>
    <row r="859" spans="4:5">
      <c r="D859">
        <f t="shared" si="40"/>
        <v>410050305</v>
      </c>
      <c r="E859" t="str">
        <f t="shared" si="39"/>
        <v>SkillDescDetail410050305</v>
      </c>
    </row>
    <row r="860" spans="4:5">
      <c r="D860">
        <f t="shared" si="40"/>
        <v>410050401</v>
      </c>
      <c r="E860" t="str">
        <f t="shared" si="39"/>
        <v>SkillDescDetail410050401</v>
      </c>
    </row>
    <row r="861" spans="4:5">
      <c r="D861">
        <f t="shared" si="40"/>
        <v>410050402</v>
      </c>
      <c r="E861" t="str">
        <f t="shared" si="39"/>
        <v>SkillDescDetail410050402</v>
      </c>
    </row>
    <row r="862" spans="4:5">
      <c r="D862">
        <f t="shared" si="40"/>
        <v>410050403</v>
      </c>
      <c r="E862" t="str">
        <f t="shared" si="39"/>
        <v>SkillDescDetail410050403</v>
      </c>
    </row>
    <row r="863" spans="4:5">
      <c r="D863">
        <f t="shared" si="40"/>
        <v>410050404</v>
      </c>
      <c r="E863" t="str">
        <f t="shared" si="39"/>
        <v>SkillDescDetail410050404</v>
      </c>
    </row>
    <row r="864" spans="4:5">
      <c r="D864">
        <f t="shared" si="40"/>
        <v>410050405</v>
      </c>
      <c r="E864" t="str">
        <f t="shared" si="39"/>
        <v>SkillDescDetail410050405</v>
      </c>
    </row>
    <row r="865" spans="4:5">
      <c r="D865">
        <f t="shared" si="40"/>
        <v>410050501</v>
      </c>
      <c r="E865" t="str">
        <f t="shared" si="39"/>
        <v>SkillDescDetail410050501</v>
      </c>
    </row>
    <row r="866" spans="4:5">
      <c r="D866">
        <f t="shared" si="40"/>
        <v>410050502</v>
      </c>
      <c r="E866" t="str">
        <f t="shared" si="39"/>
        <v>SkillDescDetail410050502</v>
      </c>
    </row>
    <row r="867" spans="4:5">
      <c r="D867">
        <f t="shared" si="40"/>
        <v>410050503</v>
      </c>
      <c r="E867" t="str">
        <f t="shared" si="39"/>
        <v>SkillDescDetail410050503</v>
      </c>
    </row>
    <row r="868" spans="4:5">
      <c r="D868">
        <f t="shared" si="40"/>
        <v>410050504</v>
      </c>
      <c r="E868" t="str">
        <f t="shared" si="39"/>
        <v>SkillDescDetail410050504</v>
      </c>
    </row>
    <row r="869" spans="4:5">
      <c r="D869">
        <f t="shared" si="40"/>
        <v>410050505</v>
      </c>
      <c r="E869" t="str">
        <f t="shared" si="39"/>
        <v>SkillDescDetail410050505</v>
      </c>
    </row>
    <row r="870" spans="4:5">
      <c r="D870">
        <f t="shared" si="40"/>
        <v>410050601</v>
      </c>
      <c r="E870" t="str">
        <f t="shared" si="39"/>
        <v>SkillDescDetail410050601</v>
      </c>
    </row>
    <row r="871" spans="4:5">
      <c r="D871">
        <f t="shared" si="40"/>
        <v>410050602</v>
      </c>
      <c r="E871" t="str">
        <f t="shared" si="39"/>
        <v>SkillDescDetail410050602</v>
      </c>
    </row>
    <row r="872" spans="4:5">
      <c r="D872">
        <f t="shared" si="40"/>
        <v>410050603</v>
      </c>
      <c r="E872" t="str">
        <f t="shared" si="39"/>
        <v>SkillDescDetail410050603</v>
      </c>
    </row>
    <row r="873" spans="4:5">
      <c r="D873">
        <f t="shared" si="40"/>
        <v>410050604</v>
      </c>
      <c r="E873" t="str">
        <f t="shared" si="39"/>
        <v>SkillDescDetail410050604</v>
      </c>
    </row>
    <row r="874" spans="4:5">
      <c r="D874">
        <f t="shared" si="40"/>
        <v>410050605</v>
      </c>
      <c r="E874" t="str">
        <f t="shared" si="39"/>
        <v>SkillDescDetail410050605</v>
      </c>
    </row>
    <row r="875" spans="4:5">
      <c r="D875">
        <f t="shared" si="40"/>
        <v>410050701</v>
      </c>
      <c r="E875" t="str">
        <f t="shared" si="39"/>
        <v>SkillDescDetail410050701</v>
      </c>
    </row>
    <row r="876" spans="4:5">
      <c r="D876">
        <f t="shared" si="40"/>
        <v>410050702</v>
      </c>
      <c r="E876" t="str">
        <f t="shared" si="39"/>
        <v>SkillDescDetail410050702</v>
      </c>
    </row>
    <row r="877" spans="4:5">
      <c r="D877">
        <f t="shared" si="40"/>
        <v>410050703</v>
      </c>
      <c r="E877" t="str">
        <f t="shared" si="39"/>
        <v>SkillDescDetail410050703</v>
      </c>
    </row>
    <row r="878" spans="4:5">
      <c r="D878">
        <f t="shared" si="40"/>
        <v>410050704</v>
      </c>
      <c r="E878" t="str">
        <f t="shared" si="39"/>
        <v>SkillDescDetail410050704</v>
      </c>
    </row>
    <row r="879" spans="4:5">
      <c r="D879">
        <f t="shared" si="40"/>
        <v>410050705</v>
      </c>
      <c r="E879" t="str">
        <f t="shared" si="39"/>
        <v>SkillDescDetail410050705</v>
      </c>
    </row>
    <row r="880" spans="4:5">
      <c r="D880">
        <f t="shared" si="40"/>
        <v>410060101</v>
      </c>
      <c r="E880" t="str">
        <f t="shared" si="39"/>
        <v>SkillDescDetail410060101</v>
      </c>
    </row>
    <row r="881" spans="4:5">
      <c r="D881">
        <f t="shared" si="40"/>
        <v>410060102</v>
      </c>
      <c r="E881" t="str">
        <f t="shared" si="39"/>
        <v>SkillDescDetail410060102</v>
      </c>
    </row>
    <row r="882" spans="4:5">
      <c r="D882">
        <f t="shared" si="40"/>
        <v>410060103</v>
      </c>
      <c r="E882" t="str">
        <f t="shared" si="39"/>
        <v>SkillDescDetail410060103</v>
      </c>
    </row>
    <row r="883" spans="4:5">
      <c r="D883">
        <f t="shared" si="40"/>
        <v>410060104</v>
      </c>
      <c r="E883" t="str">
        <f t="shared" si="39"/>
        <v>SkillDescDetail410060104</v>
      </c>
    </row>
    <row r="884" spans="4:5">
      <c r="D884">
        <f t="shared" si="40"/>
        <v>410060105</v>
      </c>
      <c r="E884" t="str">
        <f t="shared" si="39"/>
        <v>SkillDescDetail410060105</v>
      </c>
    </row>
    <row r="885" spans="4:5">
      <c r="D885">
        <f t="shared" si="40"/>
        <v>410060201</v>
      </c>
      <c r="E885" t="str">
        <f t="shared" si="39"/>
        <v>SkillDescDetail410060201</v>
      </c>
    </row>
    <row r="886" spans="4:5">
      <c r="D886">
        <f t="shared" si="40"/>
        <v>410060202</v>
      </c>
      <c r="E886" t="str">
        <f t="shared" si="39"/>
        <v>SkillDescDetail410060202</v>
      </c>
    </row>
    <row r="887" spans="4:5">
      <c r="D887">
        <f t="shared" si="40"/>
        <v>410060203</v>
      </c>
      <c r="E887" t="str">
        <f t="shared" si="39"/>
        <v>SkillDescDetail410060203</v>
      </c>
    </row>
    <row r="888" spans="4:5">
      <c r="D888">
        <f t="shared" si="40"/>
        <v>410060204</v>
      </c>
      <c r="E888" t="str">
        <f t="shared" si="39"/>
        <v>SkillDescDetail410060204</v>
      </c>
    </row>
    <row r="889" spans="4:5">
      <c r="D889">
        <f t="shared" si="40"/>
        <v>410060205</v>
      </c>
      <c r="E889" t="str">
        <f t="shared" si="39"/>
        <v>SkillDescDetail410060205</v>
      </c>
    </row>
    <row r="890" spans="4:5">
      <c r="D890">
        <f t="shared" si="40"/>
        <v>410060301</v>
      </c>
      <c r="E890" t="str">
        <f t="shared" si="39"/>
        <v>SkillDescDetail410060301</v>
      </c>
    </row>
    <row r="891" spans="4:5">
      <c r="D891">
        <f t="shared" si="40"/>
        <v>410060302</v>
      </c>
      <c r="E891" t="str">
        <f t="shared" si="39"/>
        <v>SkillDescDetail410060302</v>
      </c>
    </row>
    <row r="892" spans="4:5">
      <c r="D892">
        <f t="shared" si="40"/>
        <v>410060303</v>
      </c>
      <c r="E892" t="str">
        <f t="shared" si="39"/>
        <v>SkillDescDetail410060303</v>
      </c>
    </row>
    <row r="893" spans="4:5">
      <c r="D893">
        <f t="shared" si="40"/>
        <v>410060304</v>
      </c>
      <c r="E893" t="str">
        <f t="shared" si="39"/>
        <v>SkillDescDetail410060304</v>
      </c>
    </row>
    <row r="894" spans="4:5">
      <c r="D894">
        <f t="shared" si="40"/>
        <v>410060305</v>
      </c>
      <c r="E894" t="str">
        <f t="shared" si="39"/>
        <v>SkillDescDetail410060305</v>
      </c>
    </row>
    <row r="895" spans="4:5">
      <c r="D895">
        <f t="shared" si="40"/>
        <v>410060401</v>
      </c>
      <c r="E895" t="str">
        <f t="shared" si="39"/>
        <v>SkillDescDetail410060401</v>
      </c>
    </row>
    <row r="896" spans="4:5">
      <c r="D896">
        <f t="shared" si="40"/>
        <v>410060402</v>
      </c>
      <c r="E896" t="str">
        <f t="shared" si="39"/>
        <v>SkillDescDetail410060402</v>
      </c>
    </row>
    <row r="897" spans="4:5">
      <c r="D897">
        <f t="shared" si="40"/>
        <v>410060403</v>
      </c>
      <c r="E897" t="str">
        <f t="shared" si="39"/>
        <v>SkillDescDetail410060403</v>
      </c>
    </row>
    <row r="898" spans="4:5">
      <c r="D898">
        <f t="shared" si="40"/>
        <v>410060404</v>
      </c>
      <c r="E898" t="str">
        <f t="shared" si="39"/>
        <v>SkillDescDetail410060404</v>
      </c>
    </row>
    <row r="899" spans="4:5">
      <c r="D899">
        <f t="shared" si="40"/>
        <v>410060405</v>
      </c>
      <c r="E899" t="str">
        <f t="shared" si="39"/>
        <v>SkillDescDetail410060405</v>
      </c>
    </row>
    <row r="900" spans="4:5">
      <c r="D900">
        <f t="shared" si="40"/>
        <v>410060501</v>
      </c>
      <c r="E900" t="str">
        <f t="shared" si="39"/>
        <v>SkillDescDetail410060501</v>
      </c>
    </row>
    <row r="901" spans="4:5">
      <c r="D901">
        <f t="shared" si="40"/>
        <v>410060502</v>
      </c>
      <c r="E901" t="str">
        <f t="shared" si="39"/>
        <v>SkillDescDetail410060502</v>
      </c>
    </row>
    <row r="902" spans="4:5">
      <c r="D902">
        <f t="shared" si="40"/>
        <v>410060503</v>
      </c>
      <c r="E902" t="str">
        <f t="shared" ref="E902:E965" si="41">$D$4&amp;D902</f>
        <v>SkillDescDetail410060503</v>
      </c>
    </row>
    <row r="903" spans="4:5">
      <c r="D903">
        <f t="shared" ref="D903:D966" si="42">D868+10000</f>
        <v>410060504</v>
      </c>
      <c r="E903" t="str">
        <f t="shared" si="41"/>
        <v>SkillDescDetail410060504</v>
      </c>
    </row>
    <row r="904" spans="4:5">
      <c r="D904">
        <f t="shared" si="42"/>
        <v>410060505</v>
      </c>
      <c r="E904" t="str">
        <f t="shared" si="41"/>
        <v>SkillDescDetail410060505</v>
      </c>
    </row>
    <row r="905" spans="4:5">
      <c r="D905">
        <f t="shared" si="42"/>
        <v>410060601</v>
      </c>
      <c r="E905" t="str">
        <f t="shared" si="41"/>
        <v>SkillDescDetail410060601</v>
      </c>
    </row>
    <row r="906" spans="4:5">
      <c r="D906">
        <f t="shared" si="42"/>
        <v>410060602</v>
      </c>
      <c r="E906" t="str">
        <f t="shared" si="41"/>
        <v>SkillDescDetail410060602</v>
      </c>
    </row>
    <row r="907" spans="4:5">
      <c r="D907">
        <f t="shared" si="42"/>
        <v>410060603</v>
      </c>
      <c r="E907" t="str">
        <f t="shared" si="41"/>
        <v>SkillDescDetail410060603</v>
      </c>
    </row>
    <row r="908" spans="4:5">
      <c r="D908">
        <f t="shared" si="42"/>
        <v>410060604</v>
      </c>
      <c r="E908" t="str">
        <f t="shared" si="41"/>
        <v>SkillDescDetail410060604</v>
      </c>
    </row>
    <row r="909" spans="4:5">
      <c r="D909">
        <f t="shared" si="42"/>
        <v>410060605</v>
      </c>
      <c r="E909" t="str">
        <f t="shared" si="41"/>
        <v>SkillDescDetail410060605</v>
      </c>
    </row>
    <row r="910" spans="4:5">
      <c r="D910">
        <f t="shared" si="42"/>
        <v>410060701</v>
      </c>
      <c r="E910" t="str">
        <f t="shared" si="41"/>
        <v>SkillDescDetail410060701</v>
      </c>
    </row>
    <row r="911" spans="4:5">
      <c r="D911">
        <f t="shared" si="42"/>
        <v>410060702</v>
      </c>
      <c r="E911" t="str">
        <f t="shared" si="41"/>
        <v>SkillDescDetail410060702</v>
      </c>
    </row>
    <row r="912" spans="4:5">
      <c r="D912">
        <f t="shared" si="42"/>
        <v>410060703</v>
      </c>
      <c r="E912" t="str">
        <f t="shared" si="41"/>
        <v>SkillDescDetail410060703</v>
      </c>
    </row>
    <row r="913" spans="4:5">
      <c r="D913">
        <f t="shared" si="42"/>
        <v>410060704</v>
      </c>
      <c r="E913" t="str">
        <f t="shared" si="41"/>
        <v>SkillDescDetail410060704</v>
      </c>
    </row>
    <row r="914" spans="4:5">
      <c r="D914">
        <f t="shared" si="42"/>
        <v>410060705</v>
      </c>
      <c r="E914" t="str">
        <f t="shared" si="41"/>
        <v>SkillDescDetail410060705</v>
      </c>
    </row>
    <row r="915" spans="4:5">
      <c r="D915">
        <f t="shared" si="42"/>
        <v>410070101</v>
      </c>
      <c r="E915" t="str">
        <f t="shared" si="41"/>
        <v>SkillDescDetail410070101</v>
      </c>
    </row>
    <row r="916" spans="4:5">
      <c r="D916">
        <f t="shared" si="42"/>
        <v>410070102</v>
      </c>
      <c r="E916" t="str">
        <f t="shared" si="41"/>
        <v>SkillDescDetail410070102</v>
      </c>
    </row>
    <row r="917" spans="4:5">
      <c r="D917">
        <f t="shared" si="42"/>
        <v>410070103</v>
      </c>
      <c r="E917" t="str">
        <f t="shared" si="41"/>
        <v>SkillDescDetail410070103</v>
      </c>
    </row>
    <row r="918" spans="4:5">
      <c r="D918">
        <f t="shared" si="42"/>
        <v>410070104</v>
      </c>
      <c r="E918" t="str">
        <f t="shared" si="41"/>
        <v>SkillDescDetail410070104</v>
      </c>
    </row>
    <row r="919" spans="4:5">
      <c r="D919">
        <f t="shared" si="42"/>
        <v>410070105</v>
      </c>
      <c r="E919" t="str">
        <f t="shared" si="41"/>
        <v>SkillDescDetail410070105</v>
      </c>
    </row>
    <row r="920" spans="4:5">
      <c r="D920">
        <f t="shared" si="42"/>
        <v>410070201</v>
      </c>
      <c r="E920" t="str">
        <f t="shared" si="41"/>
        <v>SkillDescDetail410070201</v>
      </c>
    </row>
    <row r="921" spans="4:5">
      <c r="D921">
        <f t="shared" si="42"/>
        <v>410070202</v>
      </c>
      <c r="E921" t="str">
        <f t="shared" si="41"/>
        <v>SkillDescDetail410070202</v>
      </c>
    </row>
    <row r="922" spans="4:5">
      <c r="D922">
        <f t="shared" si="42"/>
        <v>410070203</v>
      </c>
      <c r="E922" t="str">
        <f t="shared" si="41"/>
        <v>SkillDescDetail410070203</v>
      </c>
    </row>
    <row r="923" spans="4:5">
      <c r="D923">
        <f t="shared" si="42"/>
        <v>410070204</v>
      </c>
      <c r="E923" t="str">
        <f t="shared" si="41"/>
        <v>SkillDescDetail410070204</v>
      </c>
    </row>
    <row r="924" spans="4:5">
      <c r="D924">
        <f t="shared" si="42"/>
        <v>410070205</v>
      </c>
      <c r="E924" t="str">
        <f t="shared" si="41"/>
        <v>SkillDescDetail410070205</v>
      </c>
    </row>
    <row r="925" spans="4:5">
      <c r="D925">
        <f t="shared" si="42"/>
        <v>410070301</v>
      </c>
      <c r="E925" t="str">
        <f t="shared" si="41"/>
        <v>SkillDescDetail410070301</v>
      </c>
    </row>
    <row r="926" spans="4:5">
      <c r="D926">
        <f t="shared" si="42"/>
        <v>410070302</v>
      </c>
      <c r="E926" t="str">
        <f t="shared" si="41"/>
        <v>SkillDescDetail410070302</v>
      </c>
    </row>
    <row r="927" spans="4:5">
      <c r="D927">
        <f t="shared" si="42"/>
        <v>410070303</v>
      </c>
      <c r="E927" t="str">
        <f t="shared" si="41"/>
        <v>SkillDescDetail410070303</v>
      </c>
    </row>
    <row r="928" spans="4:5">
      <c r="D928">
        <f t="shared" si="42"/>
        <v>410070304</v>
      </c>
      <c r="E928" t="str">
        <f t="shared" si="41"/>
        <v>SkillDescDetail410070304</v>
      </c>
    </row>
    <row r="929" spans="4:5">
      <c r="D929">
        <f t="shared" si="42"/>
        <v>410070305</v>
      </c>
      <c r="E929" t="str">
        <f t="shared" si="41"/>
        <v>SkillDescDetail410070305</v>
      </c>
    </row>
    <row r="930" spans="4:5">
      <c r="D930">
        <f t="shared" si="42"/>
        <v>410070401</v>
      </c>
      <c r="E930" t="str">
        <f t="shared" si="41"/>
        <v>SkillDescDetail410070401</v>
      </c>
    </row>
    <row r="931" spans="4:5">
      <c r="D931">
        <f t="shared" si="42"/>
        <v>410070402</v>
      </c>
      <c r="E931" t="str">
        <f t="shared" si="41"/>
        <v>SkillDescDetail410070402</v>
      </c>
    </row>
    <row r="932" spans="4:5">
      <c r="D932">
        <f t="shared" si="42"/>
        <v>410070403</v>
      </c>
      <c r="E932" t="str">
        <f t="shared" si="41"/>
        <v>SkillDescDetail410070403</v>
      </c>
    </row>
    <row r="933" spans="4:5">
      <c r="D933">
        <f t="shared" si="42"/>
        <v>410070404</v>
      </c>
      <c r="E933" t="str">
        <f t="shared" si="41"/>
        <v>SkillDescDetail410070404</v>
      </c>
    </row>
    <row r="934" spans="4:5">
      <c r="D934">
        <f t="shared" si="42"/>
        <v>410070405</v>
      </c>
      <c r="E934" t="str">
        <f t="shared" si="41"/>
        <v>SkillDescDetail410070405</v>
      </c>
    </row>
    <row r="935" spans="4:5">
      <c r="D935">
        <f t="shared" si="42"/>
        <v>410070501</v>
      </c>
      <c r="E935" t="str">
        <f t="shared" si="41"/>
        <v>SkillDescDetail410070501</v>
      </c>
    </row>
    <row r="936" spans="4:5">
      <c r="D936">
        <f t="shared" si="42"/>
        <v>410070502</v>
      </c>
      <c r="E936" t="str">
        <f t="shared" si="41"/>
        <v>SkillDescDetail410070502</v>
      </c>
    </row>
    <row r="937" spans="4:5">
      <c r="D937">
        <f t="shared" si="42"/>
        <v>410070503</v>
      </c>
      <c r="E937" t="str">
        <f t="shared" si="41"/>
        <v>SkillDescDetail410070503</v>
      </c>
    </row>
    <row r="938" spans="4:5">
      <c r="D938">
        <f t="shared" si="42"/>
        <v>410070504</v>
      </c>
      <c r="E938" t="str">
        <f t="shared" si="41"/>
        <v>SkillDescDetail410070504</v>
      </c>
    </row>
    <row r="939" spans="4:5">
      <c r="D939">
        <f t="shared" si="42"/>
        <v>410070505</v>
      </c>
      <c r="E939" t="str">
        <f t="shared" si="41"/>
        <v>SkillDescDetail410070505</v>
      </c>
    </row>
    <row r="940" spans="4:5">
      <c r="D940">
        <f t="shared" si="42"/>
        <v>410070601</v>
      </c>
      <c r="E940" t="str">
        <f t="shared" si="41"/>
        <v>SkillDescDetail410070601</v>
      </c>
    </row>
    <row r="941" spans="4:5">
      <c r="D941">
        <f t="shared" si="42"/>
        <v>410070602</v>
      </c>
      <c r="E941" t="str">
        <f t="shared" si="41"/>
        <v>SkillDescDetail410070602</v>
      </c>
    </row>
    <row r="942" spans="4:5">
      <c r="D942">
        <f t="shared" si="42"/>
        <v>410070603</v>
      </c>
      <c r="E942" t="str">
        <f t="shared" si="41"/>
        <v>SkillDescDetail410070603</v>
      </c>
    </row>
    <row r="943" spans="4:5">
      <c r="D943">
        <f t="shared" si="42"/>
        <v>410070604</v>
      </c>
      <c r="E943" t="str">
        <f t="shared" si="41"/>
        <v>SkillDescDetail410070604</v>
      </c>
    </row>
    <row r="944" spans="4:5">
      <c r="D944">
        <f t="shared" si="42"/>
        <v>410070605</v>
      </c>
      <c r="E944" t="str">
        <f t="shared" si="41"/>
        <v>SkillDescDetail410070605</v>
      </c>
    </row>
    <row r="945" spans="4:5">
      <c r="D945">
        <f t="shared" si="42"/>
        <v>410070701</v>
      </c>
      <c r="E945" t="str">
        <f t="shared" si="41"/>
        <v>SkillDescDetail410070701</v>
      </c>
    </row>
    <row r="946" spans="4:5">
      <c r="D946">
        <f t="shared" si="42"/>
        <v>410070702</v>
      </c>
      <c r="E946" t="str">
        <f t="shared" si="41"/>
        <v>SkillDescDetail410070702</v>
      </c>
    </row>
    <row r="947" spans="4:5">
      <c r="D947">
        <f t="shared" si="42"/>
        <v>410070703</v>
      </c>
      <c r="E947" t="str">
        <f t="shared" si="41"/>
        <v>SkillDescDetail410070703</v>
      </c>
    </row>
    <row r="948" spans="4:5">
      <c r="D948">
        <f t="shared" si="42"/>
        <v>410070704</v>
      </c>
      <c r="E948" t="str">
        <f t="shared" si="41"/>
        <v>SkillDescDetail410070704</v>
      </c>
    </row>
    <row r="949" spans="4:5">
      <c r="D949">
        <f t="shared" si="42"/>
        <v>410070705</v>
      </c>
      <c r="E949" t="str">
        <f t="shared" si="41"/>
        <v>SkillDescDetail410070705</v>
      </c>
    </row>
    <row r="950" spans="4:5">
      <c r="D950">
        <f t="shared" si="42"/>
        <v>410080101</v>
      </c>
      <c r="E950" t="str">
        <f t="shared" si="41"/>
        <v>SkillDescDetail410080101</v>
      </c>
    </row>
    <row r="951" spans="4:5">
      <c r="D951">
        <f t="shared" si="42"/>
        <v>410080102</v>
      </c>
      <c r="E951" t="str">
        <f t="shared" si="41"/>
        <v>SkillDescDetail410080102</v>
      </c>
    </row>
    <row r="952" spans="4:5">
      <c r="D952">
        <f t="shared" si="42"/>
        <v>410080103</v>
      </c>
      <c r="E952" t="str">
        <f t="shared" si="41"/>
        <v>SkillDescDetail410080103</v>
      </c>
    </row>
    <row r="953" spans="4:5">
      <c r="D953">
        <f t="shared" si="42"/>
        <v>410080104</v>
      </c>
      <c r="E953" t="str">
        <f t="shared" si="41"/>
        <v>SkillDescDetail410080104</v>
      </c>
    </row>
    <row r="954" spans="4:5">
      <c r="D954">
        <f t="shared" si="42"/>
        <v>410080105</v>
      </c>
      <c r="E954" t="str">
        <f t="shared" si="41"/>
        <v>SkillDescDetail410080105</v>
      </c>
    </row>
    <row r="955" spans="4:5">
      <c r="D955">
        <f t="shared" si="42"/>
        <v>410080201</v>
      </c>
      <c r="E955" t="str">
        <f t="shared" si="41"/>
        <v>SkillDescDetail410080201</v>
      </c>
    </row>
    <row r="956" spans="4:5">
      <c r="D956">
        <f t="shared" si="42"/>
        <v>410080202</v>
      </c>
      <c r="E956" t="str">
        <f t="shared" si="41"/>
        <v>SkillDescDetail410080202</v>
      </c>
    </row>
    <row r="957" spans="4:5">
      <c r="D957">
        <f t="shared" si="42"/>
        <v>410080203</v>
      </c>
      <c r="E957" t="str">
        <f t="shared" si="41"/>
        <v>SkillDescDetail410080203</v>
      </c>
    </row>
    <row r="958" spans="4:5">
      <c r="D958">
        <f t="shared" si="42"/>
        <v>410080204</v>
      </c>
      <c r="E958" t="str">
        <f t="shared" si="41"/>
        <v>SkillDescDetail410080204</v>
      </c>
    </row>
    <row r="959" spans="4:5">
      <c r="D959">
        <f t="shared" si="42"/>
        <v>410080205</v>
      </c>
      <c r="E959" t="str">
        <f t="shared" si="41"/>
        <v>SkillDescDetail410080205</v>
      </c>
    </row>
    <row r="960" spans="4:5">
      <c r="D960">
        <f t="shared" si="42"/>
        <v>410080301</v>
      </c>
      <c r="E960" t="str">
        <f t="shared" si="41"/>
        <v>SkillDescDetail410080301</v>
      </c>
    </row>
    <row r="961" spans="4:5">
      <c r="D961">
        <f t="shared" si="42"/>
        <v>410080302</v>
      </c>
      <c r="E961" t="str">
        <f t="shared" si="41"/>
        <v>SkillDescDetail410080302</v>
      </c>
    </row>
    <row r="962" spans="4:5">
      <c r="D962">
        <f t="shared" si="42"/>
        <v>410080303</v>
      </c>
      <c r="E962" t="str">
        <f t="shared" si="41"/>
        <v>SkillDescDetail410080303</v>
      </c>
    </row>
    <row r="963" spans="4:5">
      <c r="D963">
        <f t="shared" si="42"/>
        <v>410080304</v>
      </c>
      <c r="E963" t="str">
        <f t="shared" si="41"/>
        <v>SkillDescDetail410080304</v>
      </c>
    </row>
    <row r="964" spans="4:5">
      <c r="D964">
        <f t="shared" si="42"/>
        <v>410080305</v>
      </c>
      <c r="E964" t="str">
        <f t="shared" si="41"/>
        <v>SkillDescDetail410080305</v>
      </c>
    </row>
    <row r="965" spans="4:5">
      <c r="D965">
        <f t="shared" si="42"/>
        <v>410080401</v>
      </c>
      <c r="E965" t="str">
        <f t="shared" si="41"/>
        <v>SkillDescDetail410080401</v>
      </c>
    </row>
    <row r="966" spans="4:5">
      <c r="D966">
        <f t="shared" si="42"/>
        <v>410080402</v>
      </c>
      <c r="E966" t="str">
        <f t="shared" ref="E966:E1029" si="43">$D$4&amp;D966</f>
        <v>SkillDescDetail410080402</v>
      </c>
    </row>
    <row r="967" spans="4:5">
      <c r="D967">
        <f t="shared" ref="D967:D1028" si="44">D932+10000</f>
        <v>410080403</v>
      </c>
      <c r="E967" t="str">
        <f t="shared" si="43"/>
        <v>SkillDescDetail410080403</v>
      </c>
    </row>
    <row r="968" spans="4:5">
      <c r="D968">
        <f t="shared" si="44"/>
        <v>410080404</v>
      </c>
      <c r="E968" t="str">
        <f t="shared" si="43"/>
        <v>SkillDescDetail410080404</v>
      </c>
    </row>
    <row r="969" spans="4:5">
      <c r="D969">
        <f t="shared" si="44"/>
        <v>410080405</v>
      </c>
      <c r="E969" t="str">
        <f t="shared" si="43"/>
        <v>SkillDescDetail410080405</v>
      </c>
    </row>
    <row r="970" spans="4:5">
      <c r="D970">
        <f t="shared" si="44"/>
        <v>410080501</v>
      </c>
      <c r="E970" t="str">
        <f t="shared" si="43"/>
        <v>SkillDescDetail410080501</v>
      </c>
    </row>
    <row r="971" spans="4:5">
      <c r="D971">
        <f t="shared" si="44"/>
        <v>410080502</v>
      </c>
      <c r="E971" t="str">
        <f t="shared" si="43"/>
        <v>SkillDescDetail410080502</v>
      </c>
    </row>
    <row r="972" spans="4:5">
      <c r="D972">
        <f t="shared" si="44"/>
        <v>410080503</v>
      </c>
      <c r="E972" t="str">
        <f t="shared" si="43"/>
        <v>SkillDescDetail410080503</v>
      </c>
    </row>
    <row r="973" spans="4:5">
      <c r="D973">
        <f t="shared" si="44"/>
        <v>410080504</v>
      </c>
      <c r="E973" t="str">
        <f t="shared" si="43"/>
        <v>SkillDescDetail410080504</v>
      </c>
    </row>
    <row r="974" spans="4:5">
      <c r="D974">
        <f t="shared" si="44"/>
        <v>410080505</v>
      </c>
      <c r="E974" t="str">
        <f t="shared" si="43"/>
        <v>SkillDescDetail410080505</v>
      </c>
    </row>
    <row r="975" spans="4:5">
      <c r="D975">
        <f t="shared" si="44"/>
        <v>410080601</v>
      </c>
      <c r="E975" t="str">
        <f t="shared" si="43"/>
        <v>SkillDescDetail410080601</v>
      </c>
    </row>
    <row r="976" spans="4:5">
      <c r="D976">
        <f t="shared" si="44"/>
        <v>410080602</v>
      </c>
      <c r="E976" t="str">
        <f t="shared" si="43"/>
        <v>SkillDescDetail410080602</v>
      </c>
    </row>
    <row r="977" spans="4:5">
      <c r="D977">
        <f t="shared" si="44"/>
        <v>410080603</v>
      </c>
      <c r="E977" t="str">
        <f t="shared" si="43"/>
        <v>SkillDescDetail410080603</v>
      </c>
    </row>
    <row r="978" spans="4:5">
      <c r="D978">
        <f t="shared" si="44"/>
        <v>410080604</v>
      </c>
      <c r="E978" t="str">
        <f t="shared" si="43"/>
        <v>SkillDescDetail410080604</v>
      </c>
    </row>
    <row r="979" spans="4:5">
      <c r="D979">
        <f t="shared" si="44"/>
        <v>410080605</v>
      </c>
      <c r="E979" t="str">
        <f t="shared" si="43"/>
        <v>SkillDescDetail410080605</v>
      </c>
    </row>
    <row r="980" spans="4:5">
      <c r="D980">
        <f t="shared" si="44"/>
        <v>410080701</v>
      </c>
      <c r="E980" t="str">
        <f t="shared" si="43"/>
        <v>SkillDescDetail410080701</v>
      </c>
    </row>
    <row r="981" spans="4:5">
      <c r="D981">
        <f t="shared" si="44"/>
        <v>410080702</v>
      </c>
      <c r="E981" t="str">
        <f t="shared" si="43"/>
        <v>SkillDescDetail410080702</v>
      </c>
    </row>
    <row r="982" spans="4:5">
      <c r="D982">
        <f t="shared" si="44"/>
        <v>410080703</v>
      </c>
      <c r="E982" t="str">
        <f t="shared" si="43"/>
        <v>SkillDescDetail410080703</v>
      </c>
    </row>
    <row r="983" spans="4:5">
      <c r="D983">
        <f t="shared" si="44"/>
        <v>410080704</v>
      </c>
      <c r="E983" t="str">
        <f t="shared" si="43"/>
        <v>SkillDescDetail410080704</v>
      </c>
    </row>
    <row r="984" spans="4:5">
      <c r="D984">
        <f t="shared" si="44"/>
        <v>410080705</v>
      </c>
      <c r="E984" t="str">
        <f t="shared" si="43"/>
        <v>SkillDescDetail410080705</v>
      </c>
    </row>
    <row r="985" spans="4:5">
      <c r="D985">
        <f t="shared" si="44"/>
        <v>410090101</v>
      </c>
      <c r="E985" t="str">
        <f t="shared" si="43"/>
        <v>SkillDescDetail410090101</v>
      </c>
    </row>
    <row r="986" spans="4:5">
      <c r="D986">
        <f t="shared" si="44"/>
        <v>410090102</v>
      </c>
      <c r="E986" t="str">
        <f t="shared" si="43"/>
        <v>SkillDescDetail410090102</v>
      </c>
    </row>
    <row r="987" spans="4:5">
      <c r="D987">
        <f t="shared" si="44"/>
        <v>410090103</v>
      </c>
      <c r="E987" t="str">
        <f t="shared" si="43"/>
        <v>SkillDescDetail410090103</v>
      </c>
    </row>
    <row r="988" spans="4:5">
      <c r="D988">
        <f t="shared" si="44"/>
        <v>410090104</v>
      </c>
      <c r="E988" t="str">
        <f t="shared" si="43"/>
        <v>SkillDescDetail410090104</v>
      </c>
    </row>
    <row r="989" spans="4:5">
      <c r="D989">
        <f t="shared" si="44"/>
        <v>410090105</v>
      </c>
      <c r="E989" t="str">
        <f t="shared" si="43"/>
        <v>SkillDescDetail410090105</v>
      </c>
    </row>
    <row r="990" spans="4:5">
      <c r="D990">
        <f t="shared" si="44"/>
        <v>410090201</v>
      </c>
      <c r="E990" t="str">
        <f t="shared" si="43"/>
        <v>SkillDescDetail410090201</v>
      </c>
    </row>
    <row r="991" spans="4:5">
      <c r="D991">
        <f t="shared" si="44"/>
        <v>410090202</v>
      </c>
      <c r="E991" t="str">
        <f t="shared" si="43"/>
        <v>SkillDescDetail410090202</v>
      </c>
    </row>
    <row r="992" spans="4:5">
      <c r="D992">
        <f t="shared" si="44"/>
        <v>410090203</v>
      </c>
      <c r="E992" t="str">
        <f t="shared" si="43"/>
        <v>SkillDescDetail410090203</v>
      </c>
    </row>
    <row r="993" spans="4:5">
      <c r="D993">
        <f t="shared" si="44"/>
        <v>410090204</v>
      </c>
      <c r="E993" t="str">
        <f t="shared" si="43"/>
        <v>SkillDescDetail410090204</v>
      </c>
    </row>
    <row r="994" spans="4:5">
      <c r="D994">
        <f t="shared" si="44"/>
        <v>410090205</v>
      </c>
      <c r="E994" t="str">
        <f t="shared" si="43"/>
        <v>SkillDescDetail410090205</v>
      </c>
    </row>
    <row r="995" spans="4:5">
      <c r="D995">
        <f t="shared" si="44"/>
        <v>410090301</v>
      </c>
      <c r="E995" t="str">
        <f t="shared" si="43"/>
        <v>SkillDescDetail410090301</v>
      </c>
    </row>
    <row r="996" spans="4:5">
      <c r="D996">
        <f t="shared" si="44"/>
        <v>410090302</v>
      </c>
      <c r="E996" t="str">
        <f t="shared" si="43"/>
        <v>SkillDescDetail410090302</v>
      </c>
    </row>
    <row r="997" spans="4:5">
      <c r="D997">
        <f t="shared" si="44"/>
        <v>410090303</v>
      </c>
      <c r="E997" t="str">
        <f t="shared" si="43"/>
        <v>SkillDescDetail410090303</v>
      </c>
    </row>
    <row r="998" spans="4:5">
      <c r="D998">
        <f t="shared" si="44"/>
        <v>410090304</v>
      </c>
      <c r="E998" t="str">
        <f t="shared" si="43"/>
        <v>SkillDescDetail410090304</v>
      </c>
    </row>
    <row r="999" spans="4:5">
      <c r="D999">
        <f t="shared" si="44"/>
        <v>410090305</v>
      </c>
      <c r="E999" t="str">
        <f t="shared" si="43"/>
        <v>SkillDescDetail410090305</v>
      </c>
    </row>
    <row r="1000" spans="4:5">
      <c r="D1000">
        <f t="shared" si="44"/>
        <v>410090401</v>
      </c>
      <c r="E1000" t="str">
        <f t="shared" si="43"/>
        <v>SkillDescDetail410090401</v>
      </c>
    </row>
    <row r="1001" spans="4:5">
      <c r="D1001">
        <f t="shared" si="44"/>
        <v>410090402</v>
      </c>
      <c r="E1001" t="str">
        <f t="shared" si="43"/>
        <v>SkillDescDetail410090402</v>
      </c>
    </row>
    <row r="1002" spans="4:5">
      <c r="D1002">
        <f t="shared" si="44"/>
        <v>410090403</v>
      </c>
      <c r="E1002" t="str">
        <f t="shared" si="43"/>
        <v>SkillDescDetail410090403</v>
      </c>
    </row>
    <row r="1003" spans="4:5">
      <c r="D1003">
        <f t="shared" si="44"/>
        <v>410090404</v>
      </c>
      <c r="E1003" t="str">
        <f t="shared" si="43"/>
        <v>SkillDescDetail410090404</v>
      </c>
    </row>
    <row r="1004" spans="4:5">
      <c r="D1004">
        <f t="shared" si="44"/>
        <v>410090405</v>
      </c>
      <c r="E1004" t="str">
        <f t="shared" si="43"/>
        <v>SkillDescDetail410090405</v>
      </c>
    </row>
    <row r="1005" spans="4:5">
      <c r="D1005">
        <f t="shared" si="44"/>
        <v>410090501</v>
      </c>
      <c r="E1005" t="str">
        <f t="shared" si="43"/>
        <v>SkillDescDetail410090501</v>
      </c>
    </row>
    <row r="1006" spans="4:5">
      <c r="D1006">
        <f t="shared" si="44"/>
        <v>410090502</v>
      </c>
      <c r="E1006" t="str">
        <f t="shared" si="43"/>
        <v>SkillDescDetail410090502</v>
      </c>
    </row>
    <row r="1007" spans="4:5">
      <c r="D1007">
        <f t="shared" si="44"/>
        <v>410090503</v>
      </c>
      <c r="E1007" t="str">
        <f t="shared" si="43"/>
        <v>SkillDescDetail410090503</v>
      </c>
    </row>
    <row r="1008" spans="4:5">
      <c r="D1008">
        <f t="shared" si="44"/>
        <v>410090504</v>
      </c>
      <c r="E1008" t="str">
        <f t="shared" si="43"/>
        <v>SkillDescDetail410090504</v>
      </c>
    </row>
    <row r="1009" spans="4:5">
      <c r="D1009">
        <f t="shared" si="44"/>
        <v>410090505</v>
      </c>
      <c r="E1009" t="str">
        <f t="shared" si="43"/>
        <v>SkillDescDetail410090505</v>
      </c>
    </row>
    <row r="1010" spans="4:5">
      <c r="D1010">
        <f t="shared" si="44"/>
        <v>410090601</v>
      </c>
      <c r="E1010" t="str">
        <f t="shared" si="43"/>
        <v>SkillDescDetail410090601</v>
      </c>
    </row>
    <row r="1011" spans="4:5">
      <c r="D1011">
        <f t="shared" si="44"/>
        <v>410090602</v>
      </c>
      <c r="E1011" t="str">
        <f t="shared" si="43"/>
        <v>SkillDescDetail410090602</v>
      </c>
    </row>
    <row r="1012" spans="4:5">
      <c r="D1012">
        <f t="shared" si="44"/>
        <v>410090603</v>
      </c>
      <c r="E1012" t="str">
        <f t="shared" si="43"/>
        <v>SkillDescDetail410090603</v>
      </c>
    </row>
    <row r="1013" spans="4:5">
      <c r="D1013">
        <f t="shared" si="44"/>
        <v>410090604</v>
      </c>
      <c r="E1013" t="str">
        <f t="shared" si="43"/>
        <v>SkillDescDetail410090604</v>
      </c>
    </row>
    <row r="1014" spans="4:5">
      <c r="D1014">
        <f t="shared" si="44"/>
        <v>410090605</v>
      </c>
      <c r="E1014" t="str">
        <f t="shared" si="43"/>
        <v>SkillDescDetail410090605</v>
      </c>
    </row>
    <row r="1015" spans="4:5">
      <c r="D1015">
        <f t="shared" si="44"/>
        <v>410090701</v>
      </c>
      <c r="E1015" t="str">
        <f t="shared" si="43"/>
        <v>SkillDescDetail410090701</v>
      </c>
    </row>
    <row r="1016" spans="4:5">
      <c r="D1016">
        <f t="shared" si="44"/>
        <v>410090702</v>
      </c>
      <c r="E1016" t="str">
        <f t="shared" si="43"/>
        <v>SkillDescDetail410090702</v>
      </c>
    </row>
    <row r="1017" spans="4:5">
      <c r="D1017">
        <f t="shared" si="44"/>
        <v>410090703</v>
      </c>
      <c r="E1017" t="str">
        <f t="shared" si="43"/>
        <v>SkillDescDetail410090703</v>
      </c>
    </row>
    <row r="1018" spans="4:5">
      <c r="D1018">
        <f t="shared" si="44"/>
        <v>410090704</v>
      </c>
      <c r="E1018" t="str">
        <f t="shared" si="43"/>
        <v>SkillDescDetail410090704</v>
      </c>
    </row>
    <row r="1019" spans="4:5">
      <c r="D1019">
        <f t="shared" si="44"/>
        <v>410090705</v>
      </c>
      <c r="E1019" t="str">
        <f t="shared" si="43"/>
        <v>SkillDescDetail410090705</v>
      </c>
    </row>
    <row r="1020" spans="4:5">
      <c r="D1020">
        <f t="shared" si="44"/>
        <v>410100101</v>
      </c>
      <c r="E1020" t="str">
        <f t="shared" si="43"/>
        <v>SkillDescDetail410100101</v>
      </c>
    </row>
    <row r="1021" spans="4:5">
      <c r="D1021">
        <f t="shared" si="44"/>
        <v>410100102</v>
      </c>
      <c r="E1021" t="str">
        <f t="shared" si="43"/>
        <v>SkillDescDetail410100102</v>
      </c>
    </row>
    <row r="1022" spans="4:5">
      <c r="D1022">
        <f t="shared" si="44"/>
        <v>410100103</v>
      </c>
      <c r="E1022" t="str">
        <f t="shared" si="43"/>
        <v>SkillDescDetail410100103</v>
      </c>
    </row>
    <row r="1023" spans="4:5">
      <c r="D1023">
        <f t="shared" si="44"/>
        <v>410100104</v>
      </c>
      <c r="E1023" t="str">
        <f t="shared" si="43"/>
        <v>SkillDescDetail410100104</v>
      </c>
    </row>
    <row r="1024" spans="4:5">
      <c r="D1024">
        <f t="shared" si="44"/>
        <v>410100105</v>
      </c>
      <c r="E1024" t="str">
        <f t="shared" si="43"/>
        <v>SkillDescDetail410100105</v>
      </c>
    </row>
    <row r="1025" spans="4:5">
      <c r="D1025">
        <f t="shared" si="44"/>
        <v>410100201</v>
      </c>
      <c r="E1025" t="str">
        <f t="shared" si="43"/>
        <v>SkillDescDetail410100201</v>
      </c>
    </row>
    <row r="1026" spans="4:5">
      <c r="D1026">
        <f t="shared" si="44"/>
        <v>410100202</v>
      </c>
      <c r="E1026" t="str">
        <f t="shared" si="43"/>
        <v>SkillDescDetail410100202</v>
      </c>
    </row>
    <row r="1027" spans="4:5">
      <c r="D1027">
        <f t="shared" si="44"/>
        <v>410100203</v>
      </c>
      <c r="E1027" t="str">
        <f t="shared" si="43"/>
        <v>SkillDescDetail410100203</v>
      </c>
    </row>
    <row r="1028" spans="4:5">
      <c r="D1028">
        <f t="shared" si="44"/>
        <v>410100204</v>
      </c>
      <c r="E1028" t="str">
        <f t="shared" si="43"/>
        <v>SkillDescDetail410100204</v>
      </c>
    </row>
    <row r="1029" spans="4:5">
      <c r="D1029">
        <f t="shared" ref="D1029:D1060" si="45">D994+10000</f>
        <v>410100205</v>
      </c>
      <c r="E1029" t="str">
        <f t="shared" si="43"/>
        <v>SkillDescDetail410100205</v>
      </c>
    </row>
    <row r="1030" spans="4:5">
      <c r="D1030">
        <f t="shared" si="45"/>
        <v>410100301</v>
      </c>
      <c r="E1030" t="str">
        <f t="shared" ref="E1030:E1093" si="46">$D$4&amp;D1030</f>
        <v>SkillDescDetail410100301</v>
      </c>
    </row>
    <row r="1031" spans="4:5">
      <c r="D1031">
        <f t="shared" si="45"/>
        <v>410100302</v>
      </c>
      <c r="E1031" t="str">
        <f t="shared" si="46"/>
        <v>SkillDescDetail410100302</v>
      </c>
    </row>
    <row r="1032" spans="4:5">
      <c r="D1032">
        <f t="shared" si="45"/>
        <v>410100303</v>
      </c>
      <c r="E1032" t="str">
        <f t="shared" si="46"/>
        <v>SkillDescDetail410100303</v>
      </c>
    </row>
    <row r="1033" spans="4:5">
      <c r="D1033">
        <f t="shared" si="45"/>
        <v>410100304</v>
      </c>
      <c r="E1033" t="str">
        <f t="shared" si="46"/>
        <v>SkillDescDetail410100304</v>
      </c>
    </row>
    <row r="1034" spans="4:5">
      <c r="D1034">
        <f t="shared" si="45"/>
        <v>410100305</v>
      </c>
      <c r="E1034" t="str">
        <f t="shared" si="46"/>
        <v>SkillDescDetail410100305</v>
      </c>
    </row>
    <row r="1035" spans="4:5">
      <c r="D1035">
        <f t="shared" si="45"/>
        <v>410100401</v>
      </c>
      <c r="E1035" t="str">
        <f t="shared" si="46"/>
        <v>SkillDescDetail410100401</v>
      </c>
    </row>
    <row r="1036" spans="4:5">
      <c r="D1036">
        <f t="shared" si="45"/>
        <v>410100402</v>
      </c>
      <c r="E1036" t="str">
        <f t="shared" si="46"/>
        <v>SkillDescDetail410100402</v>
      </c>
    </row>
    <row r="1037" spans="4:5">
      <c r="D1037">
        <f t="shared" si="45"/>
        <v>410100403</v>
      </c>
      <c r="E1037" t="str">
        <f t="shared" si="46"/>
        <v>SkillDescDetail410100403</v>
      </c>
    </row>
    <row r="1038" spans="4:5">
      <c r="D1038">
        <f t="shared" si="45"/>
        <v>410100404</v>
      </c>
      <c r="E1038" t="str">
        <f t="shared" si="46"/>
        <v>SkillDescDetail410100404</v>
      </c>
    </row>
    <row r="1039" spans="4:5">
      <c r="D1039">
        <f t="shared" si="45"/>
        <v>410100405</v>
      </c>
      <c r="E1039" t="str">
        <f t="shared" si="46"/>
        <v>SkillDescDetail410100405</v>
      </c>
    </row>
    <row r="1040" spans="4:5">
      <c r="D1040">
        <f t="shared" si="45"/>
        <v>410100501</v>
      </c>
      <c r="E1040" t="str">
        <f t="shared" si="46"/>
        <v>SkillDescDetail410100501</v>
      </c>
    </row>
    <row r="1041" spans="4:5">
      <c r="D1041">
        <f t="shared" si="45"/>
        <v>410100502</v>
      </c>
      <c r="E1041" t="str">
        <f t="shared" si="46"/>
        <v>SkillDescDetail410100502</v>
      </c>
    </row>
    <row r="1042" spans="4:5">
      <c r="D1042">
        <f t="shared" si="45"/>
        <v>410100503</v>
      </c>
      <c r="E1042" t="str">
        <f t="shared" si="46"/>
        <v>SkillDescDetail410100503</v>
      </c>
    </row>
    <row r="1043" spans="4:5">
      <c r="D1043">
        <f t="shared" si="45"/>
        <v>410100504</v>
      </c>
      <c r="E1043" t="str">
        <f t="shared" si="46"/>
        <v>SkillDescDetail410100504</v>
      </c>
    </row>
    <row r="1044" spans="4:5">
      <c r="D1044">
        <f t="shared" si="45"/>
        <v>410100505</v>
      </c>
      <c r="E1044" t="str">
        <f t="shared" si="46"/>
        <v>SkillDescDetail410100505</v>
      </c>
    </row>
    <row r="1045" spans="4:5">
      <c r="D1045">
        <f t="shared" si="45"/>
        <v>410100601</v>
      </c>
      <c r="E1045" t="str">
        <f t="shared" si="46"/>
        <v>SkillDescDetail410100601</v>
      </c>
    </row>
    <row r="1046" spans="4:5">
      <c r="D1046">
        <f t="shared" si="45"/>
        <v>410100602</v>
      </c>
      <c r="E1046" t="str">
        <f t="shared" si="46"/>
        <v>SkillDescDetail410100602</v>
      </c>
    </row>
    <row r="1047" spans="4:5">
      <c r="D1047">
        <f t="shared" si="45"/>
        <v>410100603</v>
      </c>
      <c r="E1047" t="str">
        <f t="shared" si="46"/>
        <v>SkillDescDetail410100603</v>
      </c>
    </row>
    <row r="1048" spans="4:5">
      <c r="D1048">
        <f t="shared" si="45"/>
        <v>410100604</v>
      </c>
      <c r="E1048" t="str">
        <f t="shared" si="46"/>
        <v>SkillDescDetail410100604</v>
      </c>
    </row>
    <row r="1049" spans="4:5">
      <c r="D1049">
        <f t="shared" si="45"/>
        <v>410100605</v>
      </c>
      <c r="E1049" t="str">
        <f t="shared" si="46"/>
        <v>SkillDescDetail410100605</v>
      </c>
    </row>
    <row r="1050" spans="4:5">
      <c r="D1050">
        <f t="shared" si="45"/>
        <v>410100701</v>
      </c>
      <c r="E1050" t="str">
        <f t="shared" si="46"/>
        <v>SkillDescDetail410100701</v>
      </c>
    </row>
    <row r="1051" spans="4:5">
      <c r="D1051">
        <f t="shared" si="45"/>
        <v>410100702</v>
      </c>
      <c r="E1051" t="str">
        <f t="shared" si="46"/>
        <v>SkillDescDetail410100702</v>
      </c>
    </row>
    <row r="1052" spans="4:5">
      <c r="D1052">
        <f t="shared" si="45"/>
        <v>410100703</v>
      </c>
      <c r="E1052" t="str">
        <f t="shared" si="46"/>
        <v>SkillDescDetail410100703</v>
      </c>
    </row>
    <row r="1053" spans="4:5">
      <c r="D1053">
        <f t="shared" si="45"/>
        <v>410100704</v>
      </c>
      <c r="E1053" t="str">
        <f t="shared" si="46"/>
        <v>SkillDescDetail410100704</v>
      </c>
    </row>
    <row r="1054" spans="4:5">
      <c r="D1054">
        <f t="shared" si="45"/>
        <v>410100705</v>
      </c>
      <c r="E1054" t="str">
        <f t="shared" si="46"/>
        <v>SkillDescDetail410100705</v>
      </c>
    </row>
    <row r="1055" spans="4:5">
      <c r="D1055">
        <f t="shared" si="45"/>
        <v>410110101</v>
      </c>
      <c r="E1055" t="str">
        <f t="shared" si="46"/>
        <v>SkillDescDetail410110101</v>
      </c>
    </row>
    <row r="1056" spans="4:5">
      <c r="D1056">
        <f t="shared" si="45"/>
        <v>410110102</v>
      </c>
      <c r="E1056" t="str">
        <f t="shared" si="46"/>
        <v>SkillDescDetail410110102</v>
      </c>
    </row>
    <row r="1057" spans="4:5">
      <c r="D1057">
        <f t="shared" si="45"/>
        <v>410110103</v>
      </c>
      <c r="E1057" t="str">
        <f t="shared" si="46"/>
        <v>SkillDescDetail410110103</v>
      </c>
    </row>
    <row r="1058" spans="4:5">
      <c r="D1058">
        <f t="shared" si="45"/>
        <v>410110104</v>
      </c>
      <c r="E1058" t="str">
        <f t="shared" si="46"/>
        <v>SkillDescDetail410110104</v>
      </c>
    </row>
    <row r="1059" spans="4:5">
      <c r="D1059">
        <f t="shared" si="45"/>
        <v>410110105</v>
      </c>
      <c r="E1059" t="str">
        <f t="shared" si="46"/>
        <v>SkillDescDetail410110105</v>
      </c>
    </row>
    <row r="1060" spans="4:5">
      <c r="D1060">
        <f t="shared" si="45"/>
        <v>410110201</v>
      </c>
      <c r="E1060" t="str">
        <f t="shared" si="46"/>
        <v>SkillDescDetail410110201</v>
      </c>
    </row>
    <row r="1061" spans="4:5">
      <c r="D1061">
        <f t="shared" ref="D1061:D1092" si="47">D1026+10000</f>
        <v>410110202</v>
      </c>
      <c r="E1061" t="str">
        <f t="shared" si="46"/>
        <v>SkillDescDetail410110202</v>
      </c>
    </row>
    <row r="1062" spans="4:5">
      <c r="D1062">
        <f t="shared" si="47"/>
        <v>410110203</v>
      </c>
      <c r="E1062" t="str">
        <f t="shared" si="46"/>
        <v>SkillDescDetail410110203</v>
      </c>
    </row>
    <row r="1063" spans="4:5">
      <c r="D1063">
        <f t="shared" si="47"/>
        <v>410110204</v>
      </c>
      <c r="E1063" t="str">
        <f t="shared" si="46"/>
        <v>SkillDescDetail410110204</v>
      </c>
    </row>
    <row r="1064" spans="4:5">
      <c r="D1064">
        <f t="shared" si="47"/>
        <v>410110205</v>
      </c>
      <c r="E1064" t="str">
        <f t="shared" si="46"/>
        <v>SkillDescDetail410110205</v>
      </c>
    </row>
    <row r="1065" spans="4:5">
      <c r="D1065">
        <f t="shared" si="47"/>
        <v>410110301</v>
      </c>
      <c r="E1065" t="str">
        <f t="shared" si="46"/>
        <v>SkillDescDetail410110301</v>
      </c>
    </row>
    <row r="1066" spans="4:5">
      <c r="D1066">
        <f t="shared" si="47"/>
        <v>410110302</v>
      </c>
      <c r="E1066" t="str">
        <f t="shared" si="46"/>
        <v>SkillDescDetail410110302</v>
      </c>
    </row>
    <row r="1067" spans="4:5">
      <c r="D1067">
        <f t="shared" si="47"/>
        <v>410110303</v>
      </c>
      <c r="E1067" t="str">
        <f t="shared" si="46"/>
        <v>SkillDescDetail410110303</v>
      </c>
    </row>
    <row r="1068" spans="4:5">
      <c r="D1068">
        <f t="shared" si="47"/>
        <v>410110304</v>
      </c>
      <c r="E1068" t="str">
        <f t="shared" si="46"/>
        <v>SkillDescDetail410110304</v>
      </c>
    </row>
    <row r="1069" spans="4:5">
      <c r="D1069">
        <f t="shared" si="47"/>
        <v>410110305</v>
      </c>
      <c r="E1069" t="str">
        <f t="shared" si="46"/>
        <v>SkillDescDetail410110305</v>
      </c>
    </row>
    <row r="1070" spans="4:5">
      <c r="D1070">
        <f t="shared" si="47"/>
        <v>410110401</v>
      </c>
      <c r="E1070" t="str">
        <f t="shared" si="46"/>
        <v>SkillDescDetail410110401</v>
      </c>
    </row>
    <row r="1071" spans="4:5">
      <c r="D1071">
        <f t="shared" si="47"/>
        <v>410110402</v>
      </c>
      <c r="E1071" t="str">
        <f t="shared" si="46"/>
        <v>SkillDescDetail410110402</v>
      </c>
    </row>
    <row r="1072" spans="4:5">
      <c r="D1072">
        <f t="shared" si="47"/>
        <v>410110403</v>
      </c>
      <c r="E1072" t="str">
        <f t="shared" si="46"/>
        <v>SkillDescDetail410110403</v>
      </c>
    </row>
    <row r="1073" spans="4:5">
      <c r="D1073">
        <f t="shared" si="47"/>
        <v>410110404</v>
      </c>
      <c r="E1073" t="str">
        <f t="shared" si="46"/>
        <v>SkillDescDetail410110404</v>
      </c>
    </row>
    <row r="1074" spans="4:5">
      <c r="D1074">
        <f t="shared" si="47"/>
        <v>410110405</v>
      </c>
      <c r="E1074" t="str">
        <f t="shared" si="46"/>
        <v>SkillDescDetail410110405</v>
      </c>
    </row>
    <row r="1075" spans="4:5">
      <c r="D1075">
        <f t="shared" si="47"/>
        <v>410110501</v>
      </c>
      <c r="E1075" t="str">
        <f t="shared" si="46"/>
        <v>SkillDescDetail410110501</v>
      </c>
    </row>
    <row r="1076" spans="4:5">
      <c r="D1076">
        <f t="shared" si="47"/>
        <v>410110502</v>
      </c>
      <c r="E1076" t="str">
        <f t="shared" si="46"/>
        <v>SkillDescDetail410110502</v>
      </c>
    </row>
    <row r="1077" spans="4:5">
      <c r="D1077">
        <f t="shared" si="47"/>
        <v>410110503</v>
      </c>
      <c r="E1077" t="str">
        <f t="shared" si="46"/>
        <v>SkillDescDetail410110503</v>
      </c>
    </row>
    <row r="1078" spans="4:5">
      <c r="D1078">
        <f t="shared" si="47"/>
        <v>410110504</v>
      </c>
      <c r="E1078" t="str">
        <f t="shared" si="46"/>
        <v>SkillDescDetail410110504</v>
      </c>
    </row>
    <row r="1079" spans="4:5">
      <c r="D1079">
        <f t="shared" si="47"/>
        <v>410110505</v>
      </c>
      <c r="E1079" t="str">
        <f t="shared" si="46"/>
        <v>SkillDescDetail410110505</v>
      </c>
    </row>
    <row r="1080" spans="4:5">
      <c r="D1080">
        <f t="shared" si="47"/>
        <v>410110601</v>
      </c>
      <c r="E1080" t="str">
        <f t="shared" si="46"/>
        <v>SkillDescDetail410110601</v>
      </c>
    </row>
    <row r="1081" spans="4:5">
      <c r="D1081">
        <f t="shared" si="47"/>
        <v>410110602</v>
      </c>
      <c r="E1081" t="str">
        <f t="shared" si="46"/>
        <v>SkillDescDetail410110602</v>
      </c>
    </row>
    <row r="1082" spans="4:5">
      <c r="D1082">
        <f t="shared" si="47"/>
        <v>410110603</v>
      </c>
      <c r="E1082" t="str">
        <f t="shared" si="46"/>
        <v>SkillDescDetail410110603</v>
      </c>
    </row>
    <row r="1083" spans="4:5">
      <c r="D1083">
        <f t="shared" si="47"/>
        <v>410110604</v>
      </c>
      <c r="E1083" t="str">
        <f t="shared" si="46"/>
        <v>SkillDescDetail410110604</v>
      </c>
    </row>
    <row r="1084" spans="4:5">
      <c r="D1084">
        <f t="shared" si="47"/>
        <v>410110605</v>
      </c>
      <c r="E1084" t="str">
        <f t="shared" si="46"/>
        <v>SkillDescDetail410110605</v>
      </c>
    </row>
    <row r="1085" spans="4:5">
      <c r="D1085">
        <f t="shared" si="47"/>
        <v>410110701</v>
      </c>
      <c r="E1085" t="str">
        <f t="shared" si="46"/>
        <v>SkillDescDetail410110701</v>
      </c>
    </row>
    <row r="1086" spans="4:5">
      <c r="D1086">
        <f t="shared" si="47"/>
        <v>410110702</v>
      </c>
      <c r="E1086" t="str">
        <f t="shared" si="46"/>
        <v>SkillDescDetail410110702</v>
      </c>
    </row>
    <row r="1087" spans="4:5">
      <c r="D1087">
        <f t="shared" si="47"/>
        <v>410110703</v>
      </c>
      <c r="E1087" t="str">
        <f t="shared" si="46"/>
        <v>SkillDescDetail410110703</v>
      </c>
    </row>
    <row r="1088" spans="4:5">
      <c r="D1088">
        <f t="shared" si="47"/>
        <v>410110704</v>
      </c>
      <c r="E1088" t="str">
        <f t="shared" si="46"/>
        <v>SkillDescDetail410110704</v>
      </c>
    </row>
    <row r="1089" spans="4:5">
      <c r="D1089">
        <f t="shared" si="47"/>
        <v>410110705</v>
      </c>
      <c r="E1089" t="str">
        <f t="shared" si="46"/>
        <v>SkillDescDetail410110705</v>
      </c>
    </row>
    <row r="1090" spans="4:5">
      <c r="D1090">
        <f t="shared" si="47"/>
        <v>410120101</v>
      </c>
      <c r="E1090" t="str">
        <f t="shared" si="46"/>
        <v>SkillDescDetail410120101</v>
      </c>
    </row>
    <row r="1091" spans="4:5">
      <c r="D1091">
        <f t="shared" si="47"/>
        <v>410120102</v>
      </c>
      <c r="E1091" t="str">
        <f t="shared" si="46"/>
        <v>SkillDescDetail410120102</v>
      </c>
    </row>
    <row r="1092" spans="4:5">
      <c r="D1092">
        <f t="shared" si="47"/>
        <v>410120103</v>
      </c>
      <c r="E1092" t="str">
        <f t="shared" si="46"/>
        <v>SkillDescDetail410120103</v>
      </c>
    </row>
    <row r="1093" spans="4:5">
      <c r="D1093">
        <f t="shared" ref="D1093:D1124" si="48">D1058+10000</f>
        <v>410120104</v>
      </c>
      <c r="E1093" t="str">
        <f t="shared" si="46"/>
        <v>SkillDescDetail410120104</v>
      </c>
    </row>
    <row r="1094" spans="4:5">
      <c r="D1094">
        <f t="shared" si="48"/>
        <v>410120105</v>
      </c>
      <c r="E1094" t="str">
        <f t="shared" ref="E1094:E1157" si="49">$D$4&amp;D1094</f>
        <v>SkillDescDetail410120105</v>
      </c>
    </row>
    <row r="1095" spans="4:5">
      <c r="D1095">
        <f t="shared" si="48"/>
        <v>410120201</v>
      </c>
      <c r="E1095" t="str">
        <f t="shared" si="49"/>
        <v>SkillDescDetail410120201</v>
      </c>
    </row>
    <row r="1096" spans="4:5">
      <c r="D1096">
        <f t="shared" si="48"/>
        <v>410120202</v>
      </c>
      <c r="E1096" t="str">
        <f t="shared" si="49"/>
        <v>SkillDescDetail410120202</v>
      </c>
    </row>
    <row r="1097" spans="4:5">
      <c r="D1097">
        <f t="shared" si="48"/>
        <v>410120203</v>
      </c>
      <c r="E1097" t="str">
        <f t="shared" si="49"/>
        <v>SkillDescDetail410120203</v>
      </c>
    </row>
    <row r="1098" spans="4:5">
      <c r="D1098">
        <f t="shared" si="48"/>
        <v>410120204</v>
      </c>
      <c r="E1098" t="str">
        <f t="shared" si="49"/>
        <v>SkillDescDetail410120204</v>
      </c>
    </row>
    <row r="1099" spans="4:5">
      <c r="D1099">
        <f t="shared" si="48"/>
        <v>410120205</v>
      </c>
      <c r="E1099" t="str">
        <f t="shared" si="49"/>
        <v>SkillDescDetail410120205</v>
      </c>
    </row>
    <row r="1100" spans="4:5">
      <c r="D1100">
        <f t="shared" si="48"/>
        <v>410120301</v>
      </c>
      <c r="E1100" t="str">
        <f t="shared" si="49"/>
        <v>SkillDescDetail410120301</v>
      </c>
    </row>
    <row r="1101" spans="4:5">
      <c r="D1101">
        <f t="shared" si="48"/>
        <v>410120302</v>
      </c>
      <c r="E1101" t="str">
        <f t="shared" si="49"/>
        <v>SkillDescDetail410120302</v>
      </c>
    </row>
    <row r="1102" spans="4:5">
      <c r="D1102">
        <f t="shared" si="48"/>
        <v>410120303</v>
      </c>
      <c r="E1102" t="str">
        <f t="shared" si="49"/>
        <v>SkillDescDetail410120303</v>
      </c>
    </row>
    <row r="1103" spans="4:5">
      <c r="D1103">
        <f t="shared" si="48"/>
        <v>410120304</v>
      </c>
      <c r="E1103" t="str">
        <f t="shared" si="49"/>
        <v>SkillDescDetail410120304</v>
      </c>
    </row>
    <row r="1104" spans="4:5">
      <c r="D1104">
        <f t="shared" si="48"/>
        <v>410120305</v>
      </c>
      <c r="E1104" t="str">
        <f t="shared" si="49"/>
        <v>SkillDescDetail410120305</v>
      </c>
    </row>
    <row r="1105" spans="4:5">
      <c r="D1105">
        <f t="shared" si="48"/>
        <v>410120401</v>
      </c>
      <c r="E1105" t="str">
        <f t="shared" si="49"/>
        <v>SkillDescDetail410120401</v>
      </c>
    </row>
    <row r="1106" spans="4:5">
      <c r="D1106">
        <f t="shared" si="48"/>
        <v>410120402</v>
      </c>
      <c r="E1106" t="str">
        <f t="shared" si="49"/>
        <v>SkillDescDetail410120402</v>
      </c>
    </row>
    <row r="1107" spans="4:5">
      <c r="D1107">
        <f t="shared" si="48"/>
        <v>410120403</v>
      </c>
      <c r="E1107" t="str">
        <f t="shared" si="49"/>
        <v>SkillDescDetail410120403</v>
      </c>
    </row>
    <row r="1108" spans="4:5">
      <c r="D1108">
        <f t="shared" si="48"/>
        <v>410120404</v>
      </c>
      <c r="E1108" t="str">
        <f t="shared" si="49"/>
        <v>SkillDescDetail410120404</v>
      </c>
    </row>
    <row r="1109" spans="4:5">
      <c r="D1109">
        <f t="shared" si="48"/>
        <v>410120405</v>
      </c>
      <c r="E1109" t="str">
        <f t="shared" si="49"/>
        <v>SkillDescDetail410120405</v>
      </c>
    </row>
    <row r="1110" spans="4:5">
      <c r="D1110">
        <f t="shared" si="48"/>
        <v>410120501</v>
      </c>
      <c r="E1110" t="str">
        <f t="shared" si="49"/>
        <v>SkillDescDetail410120501</v>
      </c>
    </row>
    <row r="1111" spans="4:5">
      <c r="D1111">
        <f t="shared" si="48"/>
        <v>410120502</v>
      </c>
      <c r="E1111" t="str">
        <f t="shared" si="49"/>
        <v>SkillDescDetail410120502</v>
      </c>
    </row>
    <row r="1112" spans="4:5">
      <c r="D1112">
        <f t="shared" si="48"/>
        <v>410120503</v>
      </c>
      <c r="E1112" t="str">
        <f t="shared" si="49"/>
        <v>SkillDescDetail410120503</v>
      </c>
    </row>
    <row r="1113" spans="4:5">
      <c r="D1113">
        <f t="shared" si="48"/>
        <v>410120504</v>
      </c>
      <c r="E1113" t="str">
        <f t="shared" si="49"/>
        <v>SkillDescDetail410120504</v>
      </c>
    </row>
    <row r="1114" spans="4:5">
      <c r="D1114">
        <f t="shared" si="48"/>
        <v>410120505</v>
      </c>
      <c r="E1114" t="str">
        <f t="shared" si="49"/>
        <v>SkillDescDetail410120505</v>
      </c>
    </row>
    <row r="1115" spans="4:5">
      <c r="D1115">
        <f t="shared" si="48"/>
        <v>410120601</v>
      </c>
      <c r="E1115" t="str">
        <f t="shared" si="49"/>
        <v>SkillDescDetail410120601</v>
      </c>
    </row>
    <row r="1116" spans="4:5">
      <c r="D1116">
        <f t="shared" si="48"/>
        <v>410120602</v>
      </c>
      <c r="E1116" t="str">
        <f t="shared" si="49"/>
        <v>SkillDescDetail410120602</v>
      </c>
    </row>
    <row r="1117" spans="4:5">
      <c r="D1117">
        <f t="shared" si="48"/>
        <v>410120603</v>
      </c>
      <c r="E1117" t="str">
        <f t="shared" si="49"/>
        <v>SkillDescDetail410120603</v>
      </c>
    </row>
    <row r="1118" spans="4:5">
      <c r="D1118">
        <f t="shared" si="48"/>
        <v>410120604</v>
      </c>
      <c r="E1118" t="str">
        <f t="shared" si="49"/>
        <v>SkillDescDetail410120604</v>
      </c>
    </row>
    <row r="1119" spans="4:5">
      <c r="D1119">
        <f t="shared" si="48"/>
        <v>410120605</v>
      </c>
      <c r="E1119" t="str">
        <f t="shared" si="49"/>
        <v>SkillDescDetail410120605</v>
      </c>
    </row>
    <row r="1120" spans="4:5">
      <c r="D1120">
        <f t="shared" si="48"/>
        <v>410120701</v>
      </c>
      <c r="E1120" t="str">
        <f t="shared" si="49"/>
        <v>SkillDescDetail410120701</v>
      </c>
    </row>
    <row r="1121" spans="4:5">
      <c r="D1121">
        <f t="shared" si="48"/>
        <v>410120702</v>
      </c>
      <c r="E1121" t="str">
        <f t="shared" si="49"/>
        <v>SkillDescDetail410120702</v>
      </c>
    </row>
    <row r="1122" spans="4:5">
      <c r="D1122">
        <f t="shared" si="48"/>
        <v>410120703</v>
      </c>
      <c r="E1122" t="str">
        <f t="shared" si="49"/>
        <v>SkillDescDetail410120703</v>
      </c>
    </row>
    <row r="1123" spans="4:5">
      <c r="D1123">
        <f t="shared" si="48"/>
        <v>410120704</v>
      </c>
      <c r="E1123" t="str">
        <f t="shared" si="49"/>
        <v>SkillDescDetail410120704</v>
      </c>
    </row>
    <row r="1124" spans="4:5">
      <c r="D1124">
        <f t="shared" si="48"/>
        <v>410120705</v>
      </c>
      <c r="E1124" t="str">
        <f t="shared" si="49"/>
        <v>SkillDescDetail410120705</v>
      </c>
    </row>
    <row r="1125" spans="4:5">
      <c r="D1125">
        <f t="shared" ref="D1125:D1156" si="50">D1090+10000</f>
        <v>410130101</v>
      </c>
      <c r="E1125" t="str">
        <f t="shared" si="49"/>
        <v>SkillDescDetail410130101</v>
      </c>
    </row>
    <row r="1126" spans="4:5">
      <c r="D1126">
        <f t="shared" si="50"/>
        <v>410130102</v>
      </c>
      <c r="E1126" t="str">
        <f t="shared" si="49"/>
        <v>SkillDescDetail410130102</v>
      </c>
    </row>
    <row r="1127" spans="4:5">
      <c r="D1127">
        <f t="shared" si="50"/>
        <v>410130103</v>
      </c>
      <c r="E1127" t="str">
        <f t="shared" si="49"/>
        <v>SkillDescDetail410130103</v>
      </c>
    </row>
    <row r="1128" spans="4:5">
      <c r="D1128">
        <f t="shared" si="50"/>
        <v>410130104</v>
      </c>
      <c r="E1128" t="str">
        <f t="shared" si="49"/>
        <v>SkillDescDetail410130104</v>
      </c>
    </row>
    <row r="1129" spans="4:5">
      <c r="D1129">
        <f t="shared" si="50"/>
        <v>410130105</v>
      </c>
      <c r="E1129" t="str">
        <f t="shared" si="49"/>
        <v>SkillDescDetail410130105</v>
      </c>
    </row>
    <row r="1130" spans="4:5">
      <c r="D1130">
        <f t="shared" si="50"/>
        <v>410130201</v>
      </c>
      <c r="E1130" t="str">
        <f t="shared" si="49"/>
        <v>SkillDescDetail410130201</v>
      </c>
    </row>
    <row r="1131" spans="4:5">
      <c r="D1131">
        <f t="shared" si="50"/>
        <v>410130202</v>
      </c>
      <c r="E1131" t="str">
        <f t="shared" si="49"/>
        <v>SkillDescDetail410130202</v>
      </c>
    </row>
    <row r="1132" spans="4:5">
      <c r="D1132">
        <f t="shared" si="50"/>
        <v>410130203</v>
      </c>
      <c r="E1132" t="str">
        <f t="shared" si="49"/>
        <v>SkillDescDetail410130203</v>
      </c>
    </row>
    <row r="1133" spans="4:5">
      <c r="D1133">
        <f t="shared" si="50"/>
        <v>410130204</v>
      </c>
      <c r="E1133" t="str">
        <f t="shared" si="49"/>
        <v>SkillDescDetail410130204</v>
      </c>
    </row>
    <row r="1134" spans="4:5">
      <c r="D1134">
        <f t="shared" si="50"/>
        <v>410130205</v>
      </c>
      <c r="E1134" t="str">
        <f t="shared" si="49"/>
        <v>SkillDescDetail410130205</v>
      </c>
    </row>
    <row r="1135" spans="4:5">
      <c r="D1135">
        <f t="shared" si="50"/>
        <v>410130301</v>
      </c>
      <c r="E1135" t="str">
        <f t="shared" si="49"/>
        <v>SkillDescDetail410130301</v>
      </c>
    </row>
    <row r="1136" spans="4:5">
      <c r="D1136">
        <f t="shared" si="50"/>
        <v>410130302</v>
      </c>
      <c r="E1136" t="str">
        <f t="shared" si="49"/>
        <v>SkillDescDetail410130302</v>
      </c>
    </row>
    <row r="1137" spans="4:5">
      <c r="D1137">
        <f t="shared" si="50"/>
        <v>410130303</v>
      </c>
      <c r="E1137" t="str">
        <f t="shared" si="49"/>
        <v>SkillDescDetail410130303</v>
      </c>
    </row>
    <row r="1138" spans="4:5">
      <c r="D1138">
        <f t="shared" si="50"/>
        <v>410130304</v>
      </c>
      <c r="E1138" t="str">
        <f t="shared" si="49"/>
        <v>SkillDescDetail410130304</v>
      </c>
    </row>
    <row r="1139" spans="4:5">
      <c r="D1139">
        <f t="shared" si="50"/>
        <v>410130305</v>
      </c>
      <c r="E1139" t="str">
        <f t="shared" si="49"/>
        <v>SkillDescDetail410130305</v>
      </c>
    </row>
    <row r="1140" spans="4:5">
      <c r="D1140">
        <f t="shared" si="50"/>
        <v>410130401</v>
      </c>
      <c r="E1140" t="str">
        <f t="shared" si="49"/>
        <v>SkillDescDetail410130401</v>
      </c>
    </row>
    <row r="1141" spans="4:5">
      <c r="D1141">
        <f t="shared" si="50"/>
        <v>410130402</v>
      </c>
      <c r="E1141" t="str">
        <f t="shared" si="49"/>
        <v>SkillDescDetail410130402</v>
      </c>
    </row>
    <row r="1142" spans="4:5">
      <c r="D1142">
        <f t="shared" si="50"/>
        <v>410130403</v>
      </c>
      <c r="E1142" t="str">
        <f t="shared" si="49"/>
        <v>SkillDescDetail410130403</v>
      </c>
    </row>
    <row r="1143" spans="4:5">
      <c r="D1143">
        <f t="shared" si="50"/>
        <v>410130404</v>
      </c>
      <c r="E1143" t="str">
        <f t="shared" si="49"/>
        <v>SkillDescDetail410130404</v>
      </c>
    </row>
    <row r="1144" spans="4:5">
      <c r="D1144">
        <f t="shared" si="50"/>
        <v>410130405</v>
      </c>
      <c r="E1144" t="str">
        <f t="shared" si="49"/>
        <v>SkillDescDetail410130405</v>
      </c>
    </row>
    <row r="1145" spans="4:5">
      <c r="D1145">
        <f t="shared" si="50"/>
        <v>410130501</v>
      </c>
      <c r="E1145" t="str">
        <f t="shared" si="49"/>
        <v>SkillDescDetail410130501</v>
      </c>
    </row>
    <row r="1146" spans="4:5">
      <c r="D1146">
        <f t="shared" si="50"/>
        <v>410130502</v>
      </c>
      <c r="E1146" t="str">
        <f t="shared" si="49"/>
        <v>SkillDescDetail410130502</v>
      </c>
    </row>
    <row r="1147" spans="4:5">
      <c r="D1147">
        <f t="shared" si="50"/>
        <v>410130503</v>
      </c>
      <c r="E1147" t="str">
        <f t="shared" si="49"/>
        <v>SkillDescDetail410130503</v>
      </c>
    </row>
    <row r="1148" spans="4:5">
      <c r="D1148">
        <f t="shared" si="50"/>
        <v>410130504</v>
      </c>
      <c r="E1148" t="str">
        <f t="shared" si="49"/>
        <v>SkillDescDetail410130504</v>
      </c>
    </row>
    <row r="1149" spans="4:5">
      <c r="D1149">
        <f t="shared" si="50"/>
        <v>410130505</v>
      </c>
      <c r="E1149" t="str">
        <f t="shared" si="49"/>
        <v>SkillDescDetail410130505</v>
      </c>
    </row>
    <row r="1150" spans="4:5">
      <c r="D1150">
        <f t="shared" si="50"/>
        <v>410130601</v>
      </c>
      <c r="E1150" t="str">
        <f t="shared" si="49"/>
        <v>SkillDescDetail410130601</v>
      </c>
    </row>
    <row r="1151" spans="4:5">
      <c r="D1151">
        <f t="shared" si="50"/>
        <v>410130602</v>
      </c>
      <c r="E1151" t="str">
        <f t="shared" si="49"/>
        <v>SkillDescDetail410130602</v>
      </c>
    </row>
    <row r="1152" spans="4:5">
      <c r="D1152">
        <f t="shared" si="50"/>
        <v>410130603</v>
      </c>
      <c r="E1152" t="str">
        <f t="shared" si="49"/>
        <v>SkillDescDetail410130603</v>
      </c>
    </row>
    <row r="1153" spans="4:5">
      <c r="D1153">
        <f t="shared" si="50"/>
        <v>410130604</v>
      </c>
      <c r="E1153" t="str">
        <f t="shared" si="49"/>
        <v>SkillDescDetail410130604</v>
      </c>
    </row>
    <row r="1154" spans="4:5">
      <c r="D1154">
        <f t="shared" si="50"/>
        <v>410130605</v>
      </c>
      <c r="E1154" t="str">
        <f t="shared" si="49"/>
        <v>SkillDescDetail410130605</v>
      </c>
    </row>
    <row r="1155" spans="4:5">
      <c r="D1155">
        <f t="shared" si="50"/>
        <v>410130701</v>
      </c>
      <c r="E1155" t="str">
        <f t="shared" si="49"/>
        <v>SkillDescDetail410130701</v>
      </c>
    </row>
    <row r="1156" spans="4:5">
      <c r="D1156">
        <f t="shared" si="50"/>
        <v>410130702</v>
      </c>
      <c r="E1156" t="str">
        <f t="shared" si="49"/>
        <v>SkillDescDetail410130702</v>
      </c>
    </row>
    <row r="1157" spans="4:5">
      <c r="D1157">
        <f t="shared" ref="D1157:D1177" si="51">D1122+10000</f>
        <v>410130703</v>
      </c>
      <c r="E1157" t="str">
        <f t="shared" si="49"/>
        <v>SkillDescDetail410130703</v>
      </c>
    </row>
    <row r="1158" spans="4:5">
      <c r="D1158">
        <f t="shared" si="51"/>
        <v>410130704</v>
      </c>
      <c r="E1158" t="str">
        <f t="shared" ref="E1158:E1221" si="52">$D$4&amp;D1158</f>
        <v>SkillDescDetail410130704</v>
      </c>
    </row>
    <row r="1159" spans="4:5">
      <c r="D1159">
        <f t="shared" si="51"/>
        <v>410130705</v>
      </c>
      <c r="E1159" t="str">
        <f t="shared" si="52"/>
        <v>SkillDescDetail410130705</v>
      </c>
    </row>
    <row r="1160" spans="4:5">
      <c r="D1160">
        <f t="shared" si="51"/>
        <v>410140101</v>
      </c>
      <c r="E1160" t="str">
        <f t="shared" si="52"/>
        <v>SkillDescDetail410140101</v>
      </c>
    </row>
    <row r="1161" spans="4:5">
      <c r="D1161">
        <f t="shared" si="51"/>
        <v>410140102</v>
      </c>
      <c r="E1161" t="str">
        <f t="shared" si="52"/>
        <v>SkillDescDetail410140102</v>
      </c>
    </row>
    <row r="1162" spans="4:5">
      <c r="D1162">
        <f t="shared" si="51"/>
        <v>410140103</v>
      </c>
      <c r="E1162" t="str">
        <f t="shared" si="52"/>
        <v>SkillDescDetail410140103</v>
      </c>
    </row>
    <row r="1163" spans="4:5">
      <c r="D1163">
        <f t="shared" si="51"/>
        <v>410140104</v>
      </c>
      <c r="E1163" t="str">
        <f t="shared" si="52"/>
        <v>SkillDescDetail410140104</v>
      </c>
    </row>
    <row r="1164" spans="4:5">
      <c r="D1164">
        <f t="shared" si="51"/>
        <v>410140105</v>
      </c>
      <c r="E1164" t="str">
        <f t="shared" si="52"/>
        <v>SkillDescDetail410140105</v>
      </c>
    </row>
    <row r="1165" spans="4:5">
      <c r="D1165">
        <f t="shared" si="51"/>
        <v>410140201</v>
      </c>
      <c r="E1165" t="str">
        <f t="shared" si="52"/>
        <v>SkillDescDetail410140201</v>
      </c>
    </row>
    <row r="1166" spans="4:5">
      <c r="D1166">
        <f t="shared" si="51"/>
        <v>410140202</v>
      </c>
      <c r="E1166" t="str">
        <f t="shared" si="52"/>
        <v>SkillDescDetail410140202</v>
      </c>
    </row>
    <row r="1167" spans="4:5">
      <c r="D1167">
        <f t="shared" si="51"/>
        <v>410140203</v>
      </c>
      <c r="E1167" t="str">
        <f t="shared" si="52"/>
        <v>SkillDescDetail410140203</v>
      </c>
    </row>
    <row r="1168" spans="4:5">
      <c r="D1168">
        <f t="shared" si="51"/>
        <v>410140204</v>
      </c>
      <c r="E1168" t="str">
        <f t="shared" si="52"/>
        <v>SkillDescDetail410140204</v>
      </c>
    </row>
    <row r="1169" spans="4:5">
      <c r="D1169">
        <f t="shared" si="51"/>
        <v>410140205</v>
      </c>
      <c r="E1169" t="str">
        <f t="shared" si="52"/>
        <v>SkillDescDetail410140205</v>
      </c>
    </row>
    <row r="1170" spans="4:5">
      <c r="D1170">
        <f t="shared" si="51"/>
        <v>410140301</v>
      </c>
      <c r="E1170" t="str">
        <f t="shared" si="52"/>
        <v>SkillDescDetail410140301</v>
      </c>
    </row>
    <row r="1171" spans="4:5">
      <c r="D1171">
        <f t="shared" si="51"/>
        <v>410140302</v>
      </c>
      <c r="E1171" t="str">
        <f t="shared" si="52"/>
        <v>SkillDescDetail410140302</v>
      </c>
    </row>
    <row r="1172" spans="4:5">
      <c r="D1172">
        <f t="shared" si="51"/>
        <v>410140303</v>
      </c>
      <c r="E1172" t="str">
        <f t="shared" si="52"/>
        <v>SkillDescDetail410140303</v>
      </c>
    </row>
    <row r="1173" spans="4:5">
      <c r="D1173">
        <f t="shared" si="51"/>
        <v>410140304</v>
      </c>
      <c r="E1173" t="str">
        <f t="shared" si="52"/>
        <v>SkillDescDetail410140304</v>
      </c>
    </row>
    <row r="1174" spans="4:5">
      <c r="D1174">
        <f t="shared" si="51"/>
        <v>410140305</v>
      </c>
      <c r="E1174" t="str">
        <f t="shared" si="52"/>
        <v>SkillDescDetail410140305</v>
      </c>
    </row>
    <row r="1175" spans="4:5">
      <c r="D1175">
        <f t="shared" si="51"/>
        <v>410140401</v>
      </c>
      <c r="E1175" t="str">
        <f t="shared" si="52"/>
        <v>SkillDescDetail410140401</v>
      </c>
    </row>
    <row r="1176" spans="4:5">
      <c r="D1176">
        <f t="shared" si="51"/>
        <v>410140402</v>
      </c>
      <c r="E1176" t="str">
        <f t="shared" si="52"/>
        <v>SkillDescDetail410140402</v>
      </c>
    </row>
    <row r="1177" spans="4:5">
      <c r="D1177">
        <f t="shared" si="51"/>
        <v>410140403</v>
      </c>
      <c r="E1177" t="str">
        <f t="shared" si="52"/>
        <v>SkillDescDetail410140403</v>
      </c>
    </row>
    <row r="1178" spans="4:5">
      <c r="D1178">
        <f t="shared" ref="D1178:D1241" si="53">D1143+10000</f>
        <v>410140404</v>
      </c>
      <c r="E1178" t="str">
        <f t="shared" si="52"/>
        <v>SkillDescDetail410140404</v>
      </c>
    </row>
    <row r="1179" spans="4:5">
      <c r="D1179">
        <f t="shared" si="53"/>
        <v>410140405</v>
      </c>
      <c r="E1179" t="str">
        <f t="shared" si="52"/>
        <v>SkillDescDetail410140405</v>
      </c>
    </row>
    <row r="1180" spans="4:5">
      <c r="D1180">
        <f t="shared" si="53"/>
        <v>410140501</v>
      </c>
      <c r="E1180" t="str">
        <f t="shared" si="52"/>
        <v>SkillDescDetail410140501</v>
      </c>
    </row>
    <row r="1181" spans="4:5">
      <c r="D1181">
        <f t="shared" si="53"/>
        <v>410140502</v>
      </c>
      <c r="E1181" t="str">
        <f t="shared" si="52"/>
        <v>SkillDescDetail410140502</v>
      </c>
    </row>
    <row r="1182" spans="4:5">
      <c r="D1182">
        <f t="shared" si="53"/>
        <v>410140503</v>
      </c>
      <c r="E1182" t="str">
        <f t="shared" si="52"/>
        <v>SkillDescDetail410140503</v>
      </c>
    </row>
    <row r="1183" spans="4:5">
      <c r="D1183">
        <f t="shared" si="53"/>
        <v>410140504</v>
      </c>
      <c r="E1183" t="str">
        <f t="shared" si="52"/>
        <v>SkillDescDetail410140504</v>
      </c>
    </row>
    <row r="1184" spans="4:5">
      <c r="D1184">
        <f t="shared" si="53"/>
        <v>410140505</v>
      </c>
      <c r="E1184" t="str">
        <f t="shared" si="52"/>
        <v>SkillDescDetail410140505</v>
      </c>
    </row>
    <row r="1185" spans="4:5">
      <c r="D1185">
        <f t="shared" si="53"/>
        <v>410140601</v>
      </c>
      <c r="E1185" t="str">
        <f t="shared" si="52"/>
        <v>SkillDescDetail410140601</v>
      </c>
    </row>
    <row r="1186" spans="4:5">
      <c r="D1186">
        <f t="shared" si="53"/>
        <v>410140602</v>
      </c>
      <c r="E1186" t="str">
        <f t="shared" si="52"/>
        <v>SkillDescDetail410140602</v>
      </c>
    </row>
    <row r="1187" spans="4:5">
      <c r="D1187">
        <f t="shared" si="53"/>
        <v>410140603</v>
      </c>
      <c r="E1187" t="str">
        <f t="shared" si="52"/>
        <v>SkillDescDetail410140603</v>
      </c>
    </row>
    <row r="1188" spans="4:5">
      <c r="D1188">
        <f t="shared" si="53"/>
        <v>410140604</v>
      </c>
      <c r="E1188" t="str">
        <f t="shared" si="52"/>
        <v>SkillDescDetail410140604</v>
      </c>
    </row>
    <row r="1189" spans="4:5">
      <c r="D1189">
        <f t="shared" si="53"/>
        <v>410140605</v>
      </c>
      <c r="E1189" t="str">
        <f t="shared" si="52"/>
        <v>SkillDescDetail410140605</v>
      </c>
    </row>
    <row r="1190" spans="4:5">
      <c r="D1190">
        <f t="shared" si="53"/>
        <v>410140701</v>
      </c>
      <c r="E1190" t="str">
        <f t="shared" si="52"/>
        <v>SkillDescDetail410140701</v>
      </c>
    </row>
    <row r="1191" spans="4:5">
      <c r="D1191">
        <f t="shared" si="53"/>
        <v>410140702</v>
      </c>
      <c r="E1191" t="str">
        <f t="shared" si="52"/>
        <v>SkillDescDetail410140702</v>
      </c>
    </row>
    <row r="1192" spans="4:5">
      <c r="D1192">
        <f t="shared" si="53"/>
        <v>410140703</v>
      </c>
      <c r="E1192" t="str">
        <f t="shared" si="52"/>
        <v>SkillDescDetail410140703</v>
      </c>
    </row>
    <row r="1193" spans="4:5">
      <c r="D1193">
        <f t="shared" si="53"/>
        <v>410140704</v>
      </c>
      <c r="E1193" t="str">
        <f t="shared" si="52"/>
        <v>SkillDescDetail410140704</v>
      </c>
    </row>
    <row r="1194" spans="4:5">
      <c r="D1194">
        <f t="shared" si="53"/>
        <v>410140705</v>
      </c>
      <c r="E1194" t="str">
        <f t="shared" si="52"/>
        <v>SkillDescDetail410140705</v>
      </c>
    </row>
    <row r="1195" spans="4:5">
      <c r="D1195">
        <f t="shared" si="53"/>
        <v>410150101</v>
      </c>
      <c r="E1195" t="str">
        <f t="shared" si="52"/>
        <v>SkillDescDetail410150101</v>
      </c>
    </row>
    <row r="1196" spans="4:5">
      <c r="D1196">
        <f t="shared" si="53"/>
        <v>410150102</v>
      </c>
      <c r="E1196" t="str">
        <f t="shared" si="52"/>
        <v>SkillDescDetail410150102</v>
      </c>
    </row>
    <row r="1197" spans="4:5">
      <c r="D1197">
        <f t="shared" si="53"/>
        <v>410150103</v>
      </c>
      <c r="E1197" t="str">
        <f t="shared" si="52"/>
        <v>SkillDescDetail410150103</v>
      </c>
    </row>
    <row r="1198" spans="4:5">
      <c r="D1198">
        <f t="shared" si="53"/>
        <v>410150104</v>
      </c>
      <c r="E1198" t="str">
        <f t="shared" si="52"/>
        <v>SkillDescDetail410150104</v>
      </c>
    </row>
    <row r="1199" spans="4:5">
      <c r="D1199">
        <f t="shared" si="53"/>
        <v>410150105</v>
      </c>
      <c r="E1199" t="str">
        <f t="shared" si="52"/>
        <v>SkillDescDetail410150105</v>
      </c>
    </row>
    <row r="1200" spans="4:5">
      <c r="D1200">
        <f t="shared" si="53"/>
        <v>410150201</v>
      </c>
      <c r="E1200" t="str">
        <f t="shared" si="52"/>
        <v>SkillDescDetail410150201</v>
      </c>
    </row>
    <row r="1201" spans="4:5">
      <c r="D1201">
        <f t="shared" si="53"/>
        <v>410150202</v>
      </c>
      <c r="E1201" t="str">
        <f t="shared" si="52"/>
        <v>SkillDescDetail410150202</v>
      </c>
    </row>
    <row r="1202" spans="4:5">
      <c r="D1202">
        <f t="shared" si="53"/>
        <v>410150203</v>
      </c>
      <c r="E1202" t="str">
        <f t="shared" si="52"/>
        <v>SkillDescDetail410150203</v>
      </c>
    </row>
    <row r="1203" spans="4:5">
      <c r="D1203">
        <f t="shared" si="53"/>
        <v>410150204</v>
      </c>
      <c r="E1203" t="str">
        <f t="shared" si="52"/>
        <v>SkillDescDetail410150204</v>
      </c>
    </row>
    <row r="1204" spans="4:5">
      <c r="D1204">
        <f t="shared" si="53"/>
        <v>410150205</v>
      </c>
      <c r="E1204" t="str">
        <f t="shared" si="52"/>
        <v>SkillDescDetail410150205</v>
      </c>
    </row>
    <row r="1205" spans="4:5">
      <c r="D1205">
        <f t="shared" si="53"/>
        <v>410150301</v>
      </c>
      <c r="E1205" t="str">
        <f t="shared" si="52"/>
        <v>SkillDescDetail410150301</v>
      </c>
    </row>
    <row r="1206" spans="4:5">
      <c r="D1206">
        <f t="shared" si="53"/>
        <v>410150302</v>
      </c>
      <c r="E1206" t="str">
        <f t="shared" si="52"/>
        <v>SkillDescDetail410150302</v>
      </c>
    </row>
    <row r="1207" spans="4:5">
      <c r="D1207">
        <f t="shared" si="53"/>
        <v>410150303</v>
      </c>
      <c r="E1207" t="str">
        <f t="shared" si="52"/>
        <v>SkillDescDetail410150303</v>
      </c>
    </row>
    <row r="1208" spans="4:5">
      <c r="D1208">
        <f t="shared" si="53"/>
        <v>410150304</v>
      </c>
      <c r="E1208" t="str">
        <f t="shared" si="52"/>
        <v>SkillDescDetail410150304</v>
      </c>
    </row>
    <row r="1209" spans="4:5">
      <c r="D1209">
        <f t="shared" si="53"/>
        <v>410150305</v>
      </c>
      <c r="E1209" t="str">
        <f t="shared" si="52"/>
        <v>SkillDescDetail410150305</v>
      </c>
    </row>
    <row r="1210" spans="4:5">
      <c r="D1210">
        <f t="shared" si="53"/>
        <v>410150401</v>
      </c>
      <c r="E1210" t="str">
        <f t="shared" si="52"/>
        <v>SkillDescDetail410150401</v>
      </c>
    </row>
    <row r="1211" spans="4:5">
      <c r="D1211">
        <f t="shared" si="53"/>
        <v>410150402</v>
      </c>
      <c r="E1211" t="str">
        <f t="shared" si="52"/>
        <v>SkillDescDetail410150402</v>
      </c>
    </row>
    <row r="1212" spans="4:5">
      <c r="D1212">
        <f t="shared" si="53"/>
        <v>410150403</v>
      </c>
      <c r="E1212" t="str">
        <f t="shared" si="52"/>
        <v>SkillDescDetail410150403</v>
      </c>
    </row>
    <row r="1213" spans="4:5">
      <c r="D1213">
        <f t="shared" si="53"/>
        <v>410150404</v>
      </c>
      <c r="E1213" t="str">
        <f t="shared" si="52"/>
        <v>SkillDescDetail410150404</v>
      </c>
    </row>
    <row r="1214" spans="4:5">
      <c r="D1214">
        <f t="shared" si="53"/>
        <v>410150405</v>
      </c>
      <c r="E1214" t="str">
        <f t="shared" si="52"/>
        <v>SkillDescDetail410150405</v>
      </c>
    </row>
    <row r="1215" spans="4:5">
      <c r="D1215">
        <f t="shared" si="53"/>
        <v>410150501</v>
      </c>
      <c r="E1215" t="str">
        <f t="shared" si="52"/>
        <v>SkillDescDetail410150501</v>
      </c>
    </row>
    <row r="1216" spans="4:5">
      <c r="D1216">
        <f t="shared" si="53"/>
        <v>410150502</v>
      </c>
      <c r="E1216" t="str">
        <f t="shared" si="52"/>
        <v>SkillDescDetail410150502</v>
      </c>
    </row>
    <row r="1217" spans="4:5">
      <c r="D1217">
        <f t="shared" si="53"/>
        <v>410150503</v>
      </c>
      <c r="E1217" t="str">
        <f t="shared" si="52"/>
        <v>SkillDescDetail410150503</v>
      </c>
    </row>
    <row r="1218" spans="4:5">
      <c r="D1218">
        <f t="shared" si="53"/>
        <v>410150504</v>
      </c>
      <c r="E1218" t="str">
        <f t="shared" si="52"/>
        <v>SkillDescDetail410150504</v>
      </c>
    </row>
    <row r="1219" spans="4:5">
      <c r="D1219">
        <f t="shared" si="53"/>
        <v>410150505</v>
      </c>
      <c r="E1219" t="str">
        <f t="shared" si="52"/>
        <v>SkillDescDetail410150505</v>
      </c>
    </row>
    <row r="1220" spans="4:5">
      <c r="D1220">
        <f t="shared" si="53"/>
        <v>410150601</v>
      </c>
      <c r="E1220" t="str">
        <f t="shared" si="52"/>
        <v>SkillDescDetail410150601</v>
      </c>
    </row>
    <row r="1221" spans="4:5">
      <c r="D1221">
        <f t="shared" si="53"/>
        <v>410150602</v>
      </c>
      <c r="E1221" t="str">
        <f t="shared" si="52"/>
        <v>SkillDescDetail410150602</v>
      </c>
    </row>
    <row r="1222" spans="4:5">
      <c r="D1222">
        <f t="shared" si="53"/>
        <v>410150603</v>
      </c>
      <c r="E1222" t="str">
        <f t="shared" ref="E1222:E1285" si="54">$D$4&amp;D1222</f>
        <v>SkillDescDetail410150603</v>
      </c>
    </row>
    <row r="1223" spans="4:5">
      <c r="D1223">
        <f t="shared" si="53"/>
        <v>410150604</v>
      </c>
      <c r="E1223" t="str">
        <f t="shared" si="54"/>
        <v>SkillDescDetail410150604</v>
      </c>
    </row>
    <row r="1224" spans="4:5">
      <c r="D1224">
        <f t="shared" si="53"/>
        <v>410150605</v>
      </c>
      <c r="E1224" t="str">
        <f t="shared" si="54"/>
        <v>SkillDescDetail410150605</v>
      </c>
    </row>
    <row r="1225" spans="4:5">
      <c r="D1225">
        <f t="shared" si="53"/>
        <v>410150701</v>
      </c>
      <c r="E1225" t="str">
        <f t="shared" si="54"/>
        <v>SkillDescDetail410150701</v>
      </c>
    </row>
    <row r="1226" spans="4:5">
      <c r="D1226">
        <f t="shared" si="53"/>
        <v>410150702</v>
      </c>
      <c r="E1226" t="str">
        <f t="shared" si="54"/>
        <v>SkillDescDetail410150702</v>
      </c>
    </row>
    <row r="1227" spans="4:5">
      <c r="D1227">
        <f t="shared" si="53"/>
        <v>410150703</v>
      </c>
      <c r="E1227" t="str">
        <f t="shared" si="54"/>
        <v>SkillDescDetail410150703</v>
      </c>
    </row>
    <row r="1228" spans="4:5">
      <c r="D1228">
        <f t="shared" si="53"/>
        <v>410150704</v>
      </c>
      <c r="E1228" t="str">
        <f t="shared" si="54"/>
        <v>SkillDescDetail410150704</v>
      </c>
    </row>
    <row r="1229" spans="4:5">
      <c r="D1229">
        <f t="shared" si="53"/>
        <v>410150705</v>
      </c>
      <c r="E1229" t="str">
        <f t="shared" si="54"/>
        <v>SkillDescDetail410150705</v>
      </c>
    </row>
    <row r="1230" spans="4:5">
      <c r="D1230">
        <f t="shared" si="53"/>
        <v>410160101</v>
      </c>
      <c r="E1230" t="str">
        <f t="shared" si="54"/>
        <v>SkillDescDetail410160101</v>
      </c>
    </row>
    <row r="1231" spans="4:5">
      <c r="D1231">
        <f t="shared" si="53"/>
        <v>410160102</v>
      </c>
      <c r="E1231" t="str">
        <f t="shared" si="54"/>
        <v>SkillDescDetail410160102</v>
      </c>
    </row>
    <row r="1232" spans="4:5">
      <c r="D1232">
        <f t="shared" si="53"/>
        <v>410160103</v>
      </c>
      <c r="E1232" t="str">
        <f t="shared" si="54"/>
        <v>SkillDescDetail410160103</v>
      </c>
    </row>
    <row r="1233" spans="4:5">
      <c r="D1233">
        <f t="shared" si="53"/>
        <v>410160104</v>
      </c>
      <c r="E1233" t="str">
        <f t="shared" si="54"/>
        <v>SkillDescDetail410160104</v>
      </c>
    </row>
    <row r="1234" spans="4:5">
      <c r="D1234">
        <f t="shared" si="53"/>
        <v>410160105</v>
      </c>
      <c r="E1234" t="str">
        <f t="shared" si="54"/>
        <v>SkillDescDetail410160105</v>
      </c>
    </row>
    <row r="1235" spans="4:5">
      <c r="D1235">
        <f t="shared" si="53"/>
        <v>410160201</v>
      </c>
      <c r="E1235" t="str">
        <f t="shared" si="54"/>
        <v>SkillDescDetail410160201</v>
      </c>
    </row>
    <row r="1236" spans="4:5">
      <c r="D1236">
        <f t="shared" si="53"/>
        <v>410160202</v>
      </c>
      <c r="E1236" t="str">
        <f t="shared" si="54"/>
        <v>SkillDescDetail410160202</v>
      </c>
    </row>
    <row r="1237" spans="4:5">
      <c r="D1237">
        <f t="shared" si="53"/>
        <v>410160203</v>
      </c>
      <c r="E1237" t="str">
        <f t="shared" si="54"/>
        <v>SkillDescDetail410160203</v>
      </c>
    </row>
    <row r="1238" spans="4:5">
      <c r="D1238">
        <f t="shared" si="53"/>
        <v>410160204</v>
      </c>
      <c r="E1238" t="str">
        <f t="shared" si="54"/>
        <v>SkillDescDetail410160204</v>
      </c>
    </row>
    <row r="1239" spans="4:5">
      <c r="D1239">
        <f t="shared" si="53"/>
        <v>410160205</v>
      </c>
      <c r="E1239" t="str">
        <f t="shared" si="54"/>
        <v>SkillDescDetail410160205</v>
      </c>
    </row>
    <row r="1240" spans="4:5">
      <c r="D1240">
        <f t="shared" si="53"/>
        <v>410160301</v>
      </c>
      <c r="E1240" t="str">
        <f t="shared" si="54"/>
        <v>SkillDescDetail410160301</v>
      </c>
    </row>
    <row r="1241" spans="4:5">
      <c r="D1241">
        <f t="shared" si="53"/>
        <v>410160302</v>
      </c>
      <c r="E1241" t="str">
        <f t="shared" si="54"/>
        <v>SkillDescDetail410160302</v>
      </c>
    </row>
    <row r="1242" spans="4:5">
      <c r="D1242">
        <f t="shared" ref="D1242:D1305" si="55">D1207+10000</f>
        <v>410160303</v>
      </c>
      <c r="E1242" t="str">
        <f t="shared" si="54"/>
        <v>SkillDescDetail410160303</v>
      </c>
    </row>
    <row r="1243" spans="4:5">
      <c r="D1243">
        <f t="shared" si="55"/>
        <v>410160304</v>
      </c>
      <c r="E1243" t="str">
        <f t="shared" si="54"/>
        <v>SkillDescDetail410160304</v>
      </c>
    </row>
    <row r="1244" spans="4:5">
      <c r="D1244">
        <f t="shared" si="55"/>
        <v>410160305</v>
      </c>
      <c r="E1244" t="str">
        <f t="shared" si="54"/>
        <v>SkillDescDetail410160305</v>
      </c>
    </row>
    <row r="1245" spans="4:5">
      <c r="D1245">
        <f t="shared" si="55"/>
        <v>410160401</v>
      </c>
      <c r="E1245" t="str">
        <f t="shared" si="54"/>
        <v>SkillDescDetail410160401</v>
      </c>
    </row>
    <row r="1246" spans="4:5">
      <c r="D1246">
        <f t="shared" si="55"/>
        <v>410160402</v>
      </c>
      <c r="E1246" t="str">
        <f t="shared" si="54"/>
        <v>SkillDescDetail410160402</v>
      </c>
    </row>
    <row r="1247" spans="4:5">
      <c r="D1247">
        <f t="shared" si="55"/>
        <v>410160403</v>
      </c>
      <c r="E1247" t="str">
        <f t="shared" si="54"/>
        <v>SkillDescDetail410160403</v>
      </c>
    </row>
    <row r="1248" spans="4:5">
      <c r="D1248">
        <f t="shared" si="55"/>
        <v>410160404</v>
      </c>
      <c r="E1248" t="str">
        <f t="shared" si="54"/>
        <v>SkillDescDetail410160404</v>
      </c>
    </row>
    <row r="1249" spans="4:5">
      <c r="D1249">
        <f t="shared" si="55"/>
        <v>410160405</v>
      </c>
      <c r="E1249" t="str">
        <f t="shared" si="54"/>
        <v>SkillDescDetail410160405</v>
      </c>
    </row>
    <row r="1250" spans="4:5">
      <c r="D1250">
        <f t="shared" si="55"/>
        <v>410160501</v>
      </c>
      <c r="E1250" t="str">
        <f t="shared" si="54"/>
        <v>SkillDescDetail410160501</v>
      </c>
    </row>
    <row r="1251" spans="4:5">
      <c r="D1251">
        <f t="shared" si="55"/>
        <v>410160502</v>
      </c>
      <c r="E1251" t="str">
        <f t="shared" si="54"/>
        <v>SkillDescDetail410160502</v>
      </c>
    </row>
    <row r="1252" spans="4:5">
      <c r="D1252">
        <f t="shared" si="55"/>
        <v>410160503</v>
      </c>
      <c r="E1252" t="str">
        <f t="shared" si="54"/>
        <v>SkillDescDetail410160503</v>
      </c>
    </row>
    <row r="1253" spans="4:5">
      <c r="D1253">
        <f t="shared" si="55"/>
        <v>410160504</v>
      </c>
      <c r="E1253" t="str">
        <f t="shared" si="54"/>
        <v>SkillDescDetail410160504</v>
      </c>
    </row>
    <row r="1254" spans="4:5">
      <c r="D1254">
        <f t="shared" si="55"/>
        <v>410160505</v>
      </c>
      <c r="E1254" t="str">
        <f t="shared" si="54"/>
        <v>SkillDescDetail410160505</v>
      </c>
    </row>
    <row r="1255" spans="4:5">
      <c r="D1255">
        <f t="shared" si="55"/>
        <v>410160601</v>
      </c>
      <c r="E1255" t="str">
        <f t="shared" si="54"/>
        <v>SkillDescDetail410160601</v>
      </c>
    </row>
    <row r="1256" spans="4:5">
      <c r="D1256">
        <f t="shared" si="55"/>
        <v>410160602</v>
      </c>
      <c r="E1256" t="str">
        <f t="shared" si="54"/>
        <v>SkillDescDetail410160602</v>
      </c>
    </row>
    <row r="1257" spans="4:5">
      <c r="D1257">
        <f t="shared" si="55"/>
        <v>410160603</v>
      </c>
      <c r="E1257" t="str">
        <f t="shared" si="54"/>
        <v>SkillDescDetail410160603</v>
      </c>
    </row>
    <row r="1258" spans="4:5">
      <c r="D1258">
        <f t="shared" si="55"/>
        <v>410160604</v>
      </c>
      <c r="E1258" t="str">
        <f t="shared" si="54"/>
        <v>SkillDescDetail410160604</v>
      </c>
    </row>
    <row r="1259" spans="4:5">
      <c r="D1259">
        <f t="shared" si="55"/>
        <v>410160605</v>
      </c>
      <c r="E1259" t="str">
        <f t="shared" si="54"/>
        <v>SkillDescDetail410160605</v>
      </c>
    </row>
    <row r="1260" spans="4:5">
      <c r="D1260">
        <f t="shared" si="55"/>
        <v>410160701</v>
      </c>
      <c r="E1260" t="str">
        <f t="shared" si="54"/>
        <v>SkillDescDetail410160701</v>
      </c>
    </row>
    <row r="1261" spans="4:5">
      <c r="D1261">
        <f t="shared" si="55"/>
        <v>410160702</v>
      </c>
      <c r="E1261" t="str">
        <f t="shared" si="54"/>
        <v>SkillDescDetail410160702</v>
      </c>
    </row>
    <row r="1262" spans="4:5">
      <c r="D1262">
        <f t="shared" si="55"/>
        <v>410160703</v>
      </c>
      <c r="E1262" t="str">
        <f t="shared" si="54"/>
        <v>SkillDescDetail410160703</v>
      </c>
    </row>
    <row r="1263" spans="4:5">
      <c r="D1263">
        <f t="shared" si="55"/>
        <v>410160704</v>
      </c>
      <c r="E1263" t="str">
        <f t="shared" si="54"/>
        <v>SkillDescDetail410160704</v>
      </c>
    </row>
    <row r="1264" spans="4:5">
      <c r="D1264">
        <f t="shared" si="55"/>
        <v>410160705</v>
      </c>
      <c r="E1264" t="str">
        <f t="shared" si="54"/>
        <v>SkillDescDetail410160705</v>
      </c>
    </row>
    <row r="1265" spans="4:5">
      <c r="D1265">
        <f t="shared" si="55"/>
        <v>410170101</v>
      </c>
      <c r="E1265" t="str">
        <f t="shared" si="54"/>
        <v>SkillDescDetail410170101</v>
      </c>
    </row>
    <row r="1266" spans="4:5">
      <c r="D1266">
        <f t="shared" si="55"/>
        <v>410170102</v>
      </c>
      <c r="E1266" t="str">
        <f t="shared" si="54"/>
        <v>SkillDescDetail410170102</v>
      </c>
    </row>
    <row r="1267" spans="4:5">
      <c r="D1267">
        <f t="shared" si="55"/>
        <v>410170103</v>
      </c>
      <c r="E1267" t="str">
        <f t="shared" si="54"/>
        <v>SkillDescDetail410170103</v>
      </c>
    </row>
    <row r="1268" spans="4:5">
      <c r="D1268">
        <f t="shared" si="55"/>
        <v>410170104</v>
      </c>
      <c r="E1268" t="str">
        <f t="shared" si="54"/>
        <v>SkillDescDetail410170104</v>
      </c>
    </row>
    <row r="1269" spans="4:5">
      <c r="D1269">
        <f t="shared" si="55"/>
        <v>410170105</v>
      </c>
      <c r="E1269" t="str">
        <f t="shared" si="54"/>
        <v>SkillDescDetail410170105</v>
      </c>
    </row>
    <row r="1270" spans="4:5">
      <c r="D1270">
        <f t="shared" si="55"/>
        <v>410170201</v>
      </c>
      <c r="E1270" t="str">
        <f t="shared" si="54"/>
        <v>SkillDescDetail410170201</v>
      </c>
    </row>
    <row r="1271" spans="4:5">
      <c r="D1271">
        <f t="shared" si="55"/>
        <v>410170202</v>
      </c>
      <c r="E1271" t="str">
        <f t="shared" si="54"/>
        <v>SkillDescDetail410170202</v>
      </c>
    </row>
    <row r="1272" spans="4:5">
      <c r="D1272">
        <f t="shared" si="55"/>
        <v>410170203</v>
      </c>
      <c r="E1272" t="str">
        <f t="shared" si="54"/>
        <v>SkillDescDetail410170203</v>
      </c>
    </row>
    <row r="1273" spans="4:5">
      <c r="D1273">
        <f t="shared" si="55"/>
        <v>410170204</v>
      </c>
      <c r="E1273" t="str">
        <f t="shared" si="54"/>
        <v>SkillDescDetail410170204</v>
      </c>
    </row>
    <row r="1274" spans="4:5">
      <c r="D1274">
        <f t="shared" si="55"/>
        <v>410170205</v>
      </c>
      <c r="E1274" t="str">
        <f t="shared" si="54"/>
        <v>SkillDescDetail410170205</v>
      </c>
    </row>
    <row r="1275" spans="4:5">
      <c r="D1275">
        <f t="shared" si="55"/>
        <v>410170301</v>
      </c>
      <c r="E1275" t="str">
        <f t="shared" si="54"/>
        <v>SkillDescDetail410170301</v>
      </c>
    </row>
    <row r="1276" spans="4:5">
      <c r="D1276">
        <f t="shared" si="55"/>
        <v>410170302</v>
      </c>
      <c r="E1276" t="str">
        <f t="shared" si="54"/>
        <v>SkillDescDetail410170302</v>
      </c>
    </row>
    <row r="1277" spans="4:5">
      <c r="D1277">
        <f t="shared" si="55"/>
        <v>410170303</v>
      </c>
      <c r="E1277" t="str">
        <f t="shared" si="54"/>
        <v>SkillDescDetail410170303</v>
      </c>
    </row>
    <row r="1278" spans="4:5">
      <c r="D1278">
        <f t="shared" si="55"/>
        <v>410170304</v>
      </c>
      <c r="E1278" t="str">
        <f t="shared" si="54"/>
        <v>SkillDescDetail410170304</v>
      </c>
    </row>
    <row r="1279" spans="4:5">
      <c r="D1279">
        <f t="shared" si="55"/>
        <v>410170305</v>
      </c>
      <c r="E1279" t="str">
        <f t="shared" si="54"/>
        <v>SkillDescDetail410170305</v>
      </c>
    </row>
    <row r="1280" spans="4:5">
      <c r="D1280">
        <f t="shared" si="55"/>
        <v>410170401</v>
      </c>
      <c r="E1280" t="str">
        <f t="shared" si="54"/>
        <v>SkillDescDetail410170401</v>
      </c>
    </row>
    <row r="1281" spans="4:5">
      <c r="D1281">
        <f t="shared" si="55"/>
        <v>410170402</v>
      </c>
      <c r="E1281" t="str">
        <f t="shared" si="54"/>
        <v>SkillDescDetail410170402</v>
      </c>
    </row>
    <row r="1282" spans="4:5">
      <c r="D1282">
        <f t="shared" si="55"/>
        <v>410170403</v>
      </c>
      <c r="E1282" t="str">
        <f t="shared" si="54"/>
        <v>SkillDescDetail410170403</v>
      </c>
    </row>
    <row r="1283" spans="4:5">
      <c r="D1283">
        <f t="shared" si="55"/>
        <v>410170404</v>
      </c>
      <c r="E1283" t="str">
        <f t="shared" si="54"/>
        <v>SkillDescDetail410170404</v>
      </c>
    </row>
    <row r="1284" spans="4:5">
      <c r="D1284">
        <f t="shared" si="55"/>
        <v>410170405</v>
      </c>
      <c r="E1284" t="str">
        <f t="shared" si="54"/>
        <v>SkillDescDetail410170405</v>
      </c>
    </row>
    <row r="1285" spans="4:5">
      <c r="D1285">
        <f t="shared" si="55"/>
        <v>410170501</v>
      </c>
      <c r="E1285" t="str">
        <f t="shared" si="54"/>
        <v>SkillDescDetail410170501</v>
      </c>
    </row>
    <row r="1286" spans="4:5">
      <c r="D1286">
        <f t="shared" si="55"/>
        <v>410170502</v>
      </c>
      <c r="E1286" t="str">
        <f t="shared" ref="E1286:E1349" si="56">$D$4&amp;D1286</f>
        <v>SkillDescDetail410170502</v>
      </c>
    </row>
    <row r="1287" spans="4:5">
      <c r="D1287">
        <f t="shared" si="55"/>
        <v>410170503</v>
      </c>
      <c r="E1287" t="str">
        <f t="shared" si="56"/>
        <v>SkillDescDetail410170503</v>
      </c>
    </row>
    <row r="1288" spans="4:5">
      <c r="D1288">
        <f t="shared" si="55"/>
        <v>410170504</v>
      </c>
      <c r="E1288" t="str">
        <f t="shared" si="56"/>
        <v>SkillDescDetail410170504</v>
      </c>
    </row>
    <row r="1289" spans="4:5">
      <c r="D1289">
        <f t="shared" si="55"/>
        <v>410170505</v>
      </c>
      <c r="E1289" t="str">
        <f t="shared" si="56"/>
        <v>SkillDescDetail410170505</v>
      </c>
    </row>
    <row r="1290" spans="4:5">
      <c r="D1290">
        <f t="shared" si="55"/>
        <v>410170601</v>
      </c>
      <c r="E1290" t="str">
        <f t="shared" si="56"/>
        <v>SkillDescDetail410170601</v>
      </c>
    </row>
    <row r="1291" spans="4:5">
      <c r="D1291">
        <f t="shared" si="55"/>
        <v>410170602</v>
      </c>
      <c r="E1291" t="str">
        <f t="shared" si="56"/>
        <v>SkillDescDetail410170602</v>
      </c>
    </row>
    <row r="1292" spans="4:5">
      <c r="D1292">
        <f t="shared" si="55"/>
        <v>410170603</v>
      </c>
      <c r="E1292" t="str">
        <f t="shared" si="56"/>
        <v>SkillDescDetail410170603</v>
      </c>
    </row>
    <row r="1293" spans="4:5">
      <c r="D1293">
        <f t="shared" si="55"/>
        <v>410170604</v>
      </c>
      <c r="E1293" t="str">
        <f t="shared" si="56"/>
        <v>SkillDescDetail410170604</v>
      </c>
    </row>
    <row r="1294" spans="4:5">
      <c r="D1294">
        <f t="shared" si="55"/>
        <v>410170605</v>
      </c>
      <c r="E1294" t="str">
        <f t="shared" si="56"/>
        <v>SkillDescDetail410170605</v>
      </c>
    </row>
    <row r="1295" spans="4:5">
      <c r="D1295">
        <f t="shared" si="55"/>
        <v>410170701</v>
      </c>
      <c r="E1295" t="str">
        <f t="shared" si="56"/>
        <v>SkillDescDetail410170701</v>
      </c>
    </row>
    <row r="1296" spans="4:5">
      <c r="D1296">
        <f t="shared" si="55"/>
        <v>410170702</v>
      </c>
      <c r="E1296" t="str">
        <f t="shared" si="56"/>
        <v>SkillDescDetail410170702</v>
      </c>
    </row>
    <row r="1297" spans="4:5">
      <c r="D1297">
        <f t="shared" si="55"/>
        <v>410170703</v>
      </c>
      <c r="E1297" t="str">
        <f t="shared" si="56"/>
        <v>SkillDescDetail410170703</v>
      </c>
    </row>
    <row r="1298" spans="4:5">
      <c r="D1298">
        <f t="shared" si="55"/>
        <v>410170704</v>
      </c>
      <c r="E1298" t="str">
        <f t="shared" si="56"/>
        <v>SkillDescDetail410170704</v>
      </c>
    </row>
    <row r="1299" spans="4:5">
      <c r="D1299">
        <f t="shared" si="55"/>
        <v>410170705</v>
      </c>
      <c r="E1299" t="str">
        <f t="shared" si="56"/>
        <v>SkillDescDetail410170705</v>
      </c>
    </row>
    <row r="1300" spans="4:5">
      <c r="D1300">
        <f t="shared" si="55"/>
        <v>410180101</v>
      </c>
      <c r="E1300" t="str">
        <f t="shared" si="56"/>
        <v>SkillDescDetail410180101</v>
      </c>
    </row>
    <row r="1301" spans="4:5">
      <c r="D1301">
        <f t="shared" si="55"/>
        <v>410180102</v>
      </c>
      <c r="E1301" t="str">
        <f t="shared" si="56"/>
        <v>SkillDescDetail410180102</v>
      </c>
    </row>
    <row r="1302" spans="4:5">
      <c r="D1302">
        <f t="shared" si="55"/>
        <v>410180103</v>
      </c>
      <c r="E1302" t="str">
        <f t="shared" si="56"/>
        <v>SkillDescDetail410180103</v>
      </c>
    </row>
    <row r="1303" spans="4:5">
      <c r="D1303">
        <f t="shared" si="55"/>
        <v>410180104</v>
      </c>
      <c r="E1303" t="str">
        <f t="shared" si="56"/>
        <v>SkillDescDetail410180104</v>
      </c>
    </row>
    <row r="1304" spans="4:5">
      <c r="D1304">
        <f t="shared" si="55"/>
        <v>410180105</v>
      </c>
      <c r="E1304" t="str">
        <f t="shared" si="56"/>
        <v>SkillDescDetail410180105</v>
      </c>
    </row>
    <row r="1305" spans="4:5">
      <c r="D1305">
        <f t="shared" si="55"/>
        <v>410180201</v>
      </c>
      <c r="E1305" t="str">
        <f t="shared" si="56"/>
        <v>SkillDescDetail410180201</v>
      </c>
    </row>
    <row r="1306" spans="4:5">
      <c r="D1306">
        <f t="shared" ref="D1306:D1369" si="57">D1271+10000</f>
        <v>410180202</v>
      </c>
      <c r="E1306" t="str">
        <f t="shared" si="56"/>
        <v>SkillDescDetail410180202</v>
      </c>
    </row>
    <row r="1307" spans="4:5">
      <c r="D1307">
        <f t="shared" si="57"/>
        <v>410180203</v>
      </c>
      <c r="E1307" t="str">
        <f t="shared" si="56"/>
        <v>SkillDescDetail410180203</v>
      </c>
    </row>
    <row r="1308" spans="4:5">
      <c r="D1308">
        <f t="shared" si="57"/>
        <v>410180204</v>
      </c>
      <c r="E1308" t="str">
        <f t="shared" si="56"/>
        <v>SkillDescDetail410180204</v>
      </c>
    </row>
    <row r="1309" spans="4:5">
      <c r="D1309">
        <f t="shared" si="57"/>
        <v>410180205</v>
      </c>
      <c r="E1309" t="str">
        <f t="shared" si="56"/>
        <v>SkillDescDetail410180205</v>
      </c>
    </row>
    <row r="1310" spans="4:5">
      <c r="D1310">
        <f t="shared" si="57"/>
        <v>410180301</v>
      </c>
      <c r="E1310" t="str">
        <f t="shared" si="56"/>
        <v>SkillDescDetail410180301</v>
      </c>
    </row>
    <row r="1311" spans="4:5">
      <c r="D1311">
        <f t="shared" si="57"/>
        <v>410180302</v>
      </c>
      <c r="E1311" t="str">
        <f t="shared" si="56"/>
        <v>SkillDescDetail410180302</v>
      </c>
    </row>
    <row r="1312" spans="4:5">
      <c r="D1312">
        <f t="shared" si="57"/>
        <v>410180303</v>
      </c>
      <c r="E1312" t="str">
        <f t="shared" si="56"/>
        <v>SkillDescDetail410180303</v>
      </c>
    </row>
    <row r="1313" spans="4:5">
      <c r="D1313">
        <f t="shared" si="57"/>
        <v>410180304</v>
      </c>
      <c r="E1313" t="str">
        <f t="shared" si="56"/>
        <v>SkillDescDetail410180304</v>
      </c>
    </row>
    <row r="1314" spans="4:5">
      <c r="D1314">
        <f t="shared" si="57"/>
        <v>410180305</v>
      </c>
      <c r="E1314" t="str">
        <f t="shared" si="56"/>
        <v>SkillDescDetail410180305</v>
      </c>
    </row>
    <row r="1315" spans="4:5">
      <c r="D1315">
        <f t="shared" si="57"/>
        <v>410180401</v>
      </c>
      <c r="E1315" t="str">
        <f t="shared" si="56"/>
        <v>SkillDescDetail410180401</v>
      </c>
    </row>
    <row r="1316" spans="4:5">
      <c r="D1316">
        <f t="shared" si="57"/>
        <v>410180402</v>
      </c>
      <c r="E1316" t="str">
        <f t="shared" si="56"/>
        <v>SkillDescDetail410180402</v>
      </c>
    </row>
    <row r="1317" spans="4:5">
      <c r="D1317">
        <f t="shared" si="57"/>
        <v>410180403</v>
      </c>
      <c r="E1317" t="str">
        <f t="shared" si="56"/>
        <v>SkillDescDetail410180403</v>
      </c>
    </row>
    <row r="1318" spans="4:5">
      <c r="D1318">
        <f t="shared" si="57"/>
        <v>410180404</v>
      </c>
      <c r="E1318" t="str">
        <f t="shared" si="56"/>
        <v>SkillDescDetail410180404</v>
      </c>
    </row>
    <row r="1319" spans="4:5">
      <c r="D1319">
        <f t="shared" si="57"/>
        <v>410180405</v>
      </c>
      <c r="E1319" t="str">
        <f t="shared" si="56"/>
        <v>SkillDescDetail410180405</v>
      </c>
    </row>
    <row r="1320" spans="4:5">
      <c r="D1320">
        <f t="shared" si="57"/>
        <v>410180501</v>
      </c>
      <c r="E1320" t="str">
        <f t="shared" si="56"/>
        <v>SkillDescDetail410180501</v>
      </c>
    </row>
    <row r="1321" spans="4:5">
      <c r="D1321">
        <f t="shared" si="57"/>
        <v>410180502</v>
      </c>
      <c r="E1321" t="str">
        <f t="shared" si="56"/>
        <v>SkillDescDetail410180502</v>
      </c>
    </row>
    <row r="1322" spans="4:5">
      <c r="D1322">
        <f t="shared" si="57"/>
        <v>410180503</v>
      </c>
      <c r="E1322" t="str">
        <f t="shared" si="56"/>
        <v>SkillDescDetail410180503</v>
      </c>
    </row>
    <row r="1323" spans="4:5">
      <c r="D1323">
        <f t="shared" si="57"/>
        <v>410180504</v>
      </c>
      <c r="E1323" t="str">
        <f t="shared" si="56"/>
        <v>SkillDescDetail410180504</v>
      </c>
    </row>
    <row r="1324" spans="4:5">
      <c r="D1324">
        <f t="shared" si="57"/>
        <v>410180505</v>
      </c>
      <c r="E1324" t="str">
        <f t="shared" si="56"/>
        <v>SkillDescDetail410180505</v>
      </c>
    </row>
    <row r="1325" spans="4:5">
      <c r="D1325">
        <f t="shared" si="57"/>
        <v>410180601</v>
      </c>
      <c r="E1325" t="str">
        <f t="shared" si="56"/>
        <v>SkillDescDetail410180601</v>
      </c>
    </row>
    <row r="1326" spans="4:5">
      <c r="D1326">
        <f t="shared" si="57"/>
        <v>410180602</v>
      </c>
      <c r="E1326" t="str">
        <f t="shared" si="56"/>
        <v>SkillDescDetail410180602</v>
      </c>
    </row>
    <row r="1327" spans="4:5">
      <c r="D1327">
        <f t="shared" si="57"/>
        <v>410180603</v>
      </c>
      <c r="E1327" t="str">
        <f t="shared" si="56"/>
        <v>SkillDescDetail410180603</v>
      </c>
    </row>
    <row r="1328" spans="4:5">
      <c r="D1328">
        <f t="shared" si="57"/>
        <v>410180604</v>
      </c>
      <c r="E1328" t="str">
        <f t="shared" si="56"/>
        <v>SkillDescDetail410180604</v>
      </c>
    </row>
    <row r="1329" spans="4:5">
      <c r="D1329">
        <f t="shared" si="57"/>
        <v>410180605</v>
      </c>
      <c r="E1329" t="str">
        <f t="shared" si="56"/>
        <v>SkillDescDetail410180605</v>
      </c>
    </row>
    <row r="1330" spans="4:5">
      <c r="D1330">
        <f t="shared" si="57"/>
        <v>410180701</v>
      </c>
      <c r="E1330" t="str">
        <f t="shared" si="56"/>
        <v>SkillDescDetail410180701</v>
      </c>
    </row>
    <row r="1331" spans="4:5">
      <c r="D1331">
        <f t="shared" si="57"/>
        <v>410180702</v>
      </c>
      <c r="E1331" t="str">
        <f t="shared" si="56"/>
        <v>SkillDescDetail410180702</v>
      </c>
    </row>
    <row r="1332" spans="4:5">
      <c r="D1332">
        <f t="shared" si="57"/>
        <v>410180703</v>
      </c>
      <c r="E1332" t="str">
        <f t="shared" si="56"/>
        <v>SkillDescDetail410180703</v>
      </c>
    </row>
    <row r="1333" spans="4:5">
      <c r="D1333">
        <f t="shared" si="57"/>
        <v>410180704</v>
      </c>
      <c r="E1333" t="str">
        <f t="shared" si="56"/>
        <v>SkillDescDetail410180704</v>
      </c>
    </row>
    <row r="1334" spans="4:5">
      <c r="D1334">
        <f t="shared" si="57"/>
        <v>410180705</v>
      </c>
      <c r="E1334" t="str">
        <f t="shared" si="56"/>
        <v>SkillDescDetail410180705</v>
      </c>
    </row>
    <row r="1335" spans="4:5">
      <c r="D1335">
        <f t="shared" si="57"/>
        <v>410190101</v>
      </c>
      <c r="E1335" t="str">
        <f t="shared" si="56"/>
        <v>SkillDescDetail410190101</v>
      </c>
    </row>
    <row r="1336" spans="4:5">
      <c r="D1336">
        <f t="shared" si="57"/>
        <v>410190102</v>
      </c>
      <c r="E1336" t="str">
        <f t="shared" si="56"/>
        <v>SkillDescDetail410190102</v>
      </c>
    </row>
    <row r="1337" spans="4:5">
      <c r="D1337">
        <f t="shared" si="57"/>
        <v>410190103</v>
      </c>
      <c r="E1337" t="str">
        <f t="shared" si="56"/>
        <v>SkillDescDetail410190103</v>
      </c>
    </row>
    <row r="1338" spans="4:5">
      <c r="D1338">
        <f t="shared" si="57"/>
        <v>410190104</v>
      </c>
      <c r="E1338" t="str">
        <f t="shared" si="56"/>
        <v>SkillDescDetail410190104</v>
      </c>
    </row>
    <row r="1339" spans="4:5">
      <c r="D1339">
        <f t="shared" si="57"/>
        <v>410190105</v>
      </c>
      <c r="E1339" t="str">
        <f t="shared" si="56"/>
        <v>SkillDescDetail410190105</v>
      </c>
    </row>
    <row r="1340" spans="4:5">
      <c r="D1340">
        <f t="shared" si="57"/>
        <v>410190201</v>
      </c>
      <c r="E1340" t="str">
        <f t="shared" si="56"/>
        <v>SkillDescDetail410190201</v>
      </c>
    </row>
    <row r="1341" spans="4:5">
      <c r="D1341">
        <f t="shared" si="57"/>
        <v>410190202</v>
      </c>
      <c r="E1341" t="str">
        <f t="shared" si="56"/>
        <v>SkillDescDetail410190202</v>
      </c>
    </row>
    <row r="1342" spans="4:5">
      <c r="D1342">
        <f t="shared" si="57"/>
        <v>410190203</v>
      </c>
      <c r="E1342" t="str">
        <f t="shared" si="56"/>
        <v>SkillDescDetail410190203</v>
      </c>
    </row>
    <row r="1343" spans="4:5">
      <c r="D1343">
        <f t="shared" si="57"/>
        <v>410190204</v>
      </c>
      <c r="E1343" t="str">
        <f t="shared" si="56"/>
        <v>SkillDescDetail410190204</v>
      </c>
    </row>
    <row r="1344" spans="4:5">
      <c r="D1344">
        <f t="shared" si="57"/>
        <v>410190205</v>
      </c>
      <c r="E1344" t="str">
        <f t="shared" si="56"/>
        <v>SkillDescDetail410190205</v>
      </c>
    </row>
    <row r="1345" spans="4:5">
      <c r="D1345">
        <f t="shared" si="57"/>
        <v>410190301</v>
      </c>
      <c r="E1345" t="str">
        <f t="shared" si="56"/>
        <v>SkillDescDetail410190301</v>
      </c>
    </row>
    <row r="1346" spans="4:5">
      <c r="D1346">
        <f t="shared" si="57"/>
        <v>410190302</v>
      </c>
      <c r="E1346" t="str">
        <f t="shared" si="56"/>
        <v>SkillDescDetail410190302</v>
      </c>
    </row>
    <row r="1347" spans="4:5">
      <c r="D1347">
        <f t="shared" si="57"/>
        <v>410190303</v>
      </c>
      <c r="E1347" t="str">
        <f t="shared" si="56"/>
        <v>SkillDescDetail410190303</v>
      </c>
    </row>
    <row r="1348" spans="4:5">
      <c r="D1348">
        <f t="shared" si="57"/>
        <v>410190304</v>
      </c>
      <c r="E1348" t="str">
        <f t="shared" si="56"/>
        <v>SkillDescDetail410190304</v>
      </c>
    </row>
    <row r="1349" spans="4:5">
      <c r="D1349">
        <f t="shared" si="57"/>
        <v>410190305</v>
      </c>
      <c r="E1349" t="str">
        <f t="shared" si="56"/>
        <v>SkillDescDetail410190305</v>
      </c>
    </row>
    <row r="1350" spans="4:5">
      <c r="D1350">
        <f t="shared" si="57"/>
        <v>410190401</v>
      </c>
      <c r="E1350" t="str">
        <f t="shared" ref="E1350:E1404" si="58">$D$4&amp;D1350</f>
        <v>SkillDescDetail410190401</v>
      </c>
    </row>
    <row r="1351" spans="4:5">
      <c r="D1351">
        <f t="shared" si="57"/>
        <v>410190402</v>
      </c>
      <c r="E1351" t="str">
        <f t="shared" si="58"/>
        <v>SkillDescDetail410190402</v>
      </c>
    </row>
    <row r="1352" spans="4:5">
      <c r="D1352">
        <f t="shared" si="57"/>
        <v>410190403</v>
      </c>
      <c r="E1352" t="str">
        <f t="shared" si="58"/>
        <v>SkillDescDetail410190403</v>
      </c>
    </row>
    <row r="1353" spans="4:5">
      <c r="D1353">
        <f t="shared" si="57"/>
        <v>410190404</v>
      </c>
      <c r="E1353" t="str">
        <f t="shared" si="58"/>
        <v>SkillDescDetail410190404</v>
      </c>
    </row>
    <row r="1354" spans="4:5">
      <c r="D1354">
        <f t="shared" si="57"/>
        <v>410190405</v>
      </c>
      <c r="E1354" t="str">
        <f t="shared" si="58"/>
        <v>SkillDescDetail410190405</v>
      </c>
    </row>
    <row r="1355" spans="4:5">
      <c r="D1355">
        <f t="shared" si="57"/>
        <v>410190501</v>
      </c>
      <c r="E1355" t="str">
        <f t="shared" si="58"/>
        <v>SkillDescDetail410190501</v>
      </c>
    </row>
    <row r="1356" spans="4:5">
      <c r="D1356">
        <f t="shared" si="57"/>
        <v>410190502</v>
      </c>
      <c r="E1356" t="str">
        <f t="shared" si="58"/>
        <v>SkillDescDetail410190502</v>
      </c>
    </row>
    <row r="1357" spans="4:5">
      <c r="D1357">
        <f t="shared" si="57"/>
        <v>410190503</v>
      </c>
      <c r="E1357" t="str">
        <f t="shared" si="58"/>
        <v>SkillDescDetail410190503</v>
      </c>
    </row>
    <row r="1358" spans="4:5">
      <c r="D1358">
        <f t="shared" si="57"/>
        <v>410190504</v>
      </c>
      <c r="E1358" t="str">
        <f t="shared" si="58"/>
        <v>SkillDescDetail410190504</v>
      </c>
    </row>
    <row r="1359" spans="4:5">
      <c r="D1359">
        <f t="shared" si="57"/>
        <v>410190505</v>
      </c>
      <c r="E1359" t="str">
        <f t="shared" si="58"/>
        <v>SkillDescDetail410190505</v>
      </c>
    </row>
    <row r="1360" spans="4:5">
      <c r="D1360">
        <f t="shared" si="57"/>
        <v>410190601</v>
      </c>
      <c r="E1360" t="str">
        <f t="shared" si="58"/>
        <v>SkillDescDetail410190601</v>
      </c>
    </row>
    <row r="1361" spans="4:5">
      <c r="D1361">
        <f t="shared" si="57"/>
        <v>410190602</v>
      </c>
      <c r="E1361" t="str">
        <f t="shared" si="58"/>
        <v>SkillDescDetail410190602</v>
      </c>
    </row>
    <row r="1362" spans="4:5">
      <c r="D1362">
        <f t="shared" si="57"/>
        <v>410190603</v>
      </c>
      <c r="E1362" t="str">
        <f t="shared" si="58"/>
        <v>SkillDescDetail410190603</v>
      </c>
    </row>
    <row r="1363" spans="4:5">
      <c r="D1363">
        <f t="shared" si="57"/>
        <v>410190604</v>
      </c>
      <c r="E1363" t="str">
        <f t="shared" si="58"/>
        <v>SkillDescDetail410190604</v>
      </c>
    </row>
    <row r="1364" spans="4:5">
      <c r="D1364">
        <f t="shared" si="57"/>
        <v>410190605</v>
      </c>
      <c r="E1364" t="str">
        <f t="shared" si="58"/>
        <v>SkillDescDetail410190605</v>
      </c>
    </row>
    <row r="1365" spans="4:5">
      <c r="D1365">
        <f t="shared" si="57"/>
        <v>410190701</v>
      </c>
      <c r="E1365" t="str">
        <f t="shared" si="58"/>
        <v>SkillDescDetail410190701</v>
      </c>
    </row>
    <row r="1366" spans="4:5">
      <c r="D1366">
        <f t="shared" si="57"/>
        <v>410190702</v>
      </c>
      <c r="E1366" t="str">
        <f t="shared" si="58"/>
        <v>SkillDescDetail410190702</v>
      </c>
    </row>
    <row r="1367" spans="4:5">
      <c r="D1367">
        <f t="shared" si="57"/>
        <v>410190703</v>
      </c>
      <c r="E1367" t="str">
        <f t="shared" si="58"/>
        <v>SkillDescDetail410190703</v>
      </c>
    </row>
    <row r="1368" spans="4:5">
      <c r="D1368">
        <f t="shared" si="57"/>
        <v>410190704</v>
      </c>
      <c r="E1368" t="str">
        <f t="shared" si="58"/>
        <v>SkillDescDetail410190704</v>
      </c>
    </row>
    <row r="1369" spans="4:5">
      <c r="D1369">
        <f t="shared" si="57"/>
        <v>410190705</v>
      </c>
      <c r="E1369" t="str">
        <f t="shared" si="58"/>
        <v>SkillDescDetail410190705</v>
      </c>
    </row>
    <row r="1370" spans="4:5">
      <c r="D1370">
        <f t="shared" ref="D1370:D1387" si="59">D1335+10000</f>
        <v>410200101</v>
      </c>
      <c r="E1370" t="str">
        <f t="shared" si="58"/>
        <v>SkillDescDetail410200101</v>
      </c>
    </row>
    <row r="1371" spans="4:5">
      <c r="D1371">
        <f t="shared" si="59"/>
        <v>410200102</v>
      </c>
      <c r="E1371" t="str">
        <f t="shared" si="58"/>
        <v>SkillDescDetail410200102</v>
      </c>
    </row>
    <row r="1372" spans="4:5">
      <c r="D1372">
        <f t="shared" si="59"/>
        <v>410200103</v>
      </c>
      <c r="E1372" t="str">
        <f t="shared" si="58"/>
        <v>SkillDescDetail410200103</v>
      </c>
    </row>
    <row r="1373" spans="4:5">
      <c r="D1373">
        <f t="shared" si="59"/>
        <v>410200104</v>
      </c>
      <c r="E1373" t="str">
        <f t="shared" si="58"/>
        <v>SkillDescDetail410200104</v>
      </c>
    </row>
    <row r="1374" spans="4:5">
      <c r="D1374">
        <f t="shared" si="59"/>
        <v>410200105</v>
      </c>
      <c r="E1374" t="str">
        <f t="shared" si="58"/>
        <v>SkillDescDetail410200105</v>
      </c>
    </row>
    <row r="1375" spans="4:5">
      <c r="D1375">
        <f t="shared" si="59"/>
        <v>410200201</v>
      </c>
      <c r="E1375" t="str">
        <f t="shared" si="58"/>
        <v>SkillDescDetail410200201</v>
      </c>
    </row>
    <row r="1376" spans="4:5">
      <c r="D1376">
        <f t="shared" si="59"/>
        <v>410200202</v>
      </c>
      <c r="E1376" t="str">
        <f t="shared" si="58"/>
        <v>SkillDescDetail410200202</v>
      </c>
    </row>
    <row r="1377" spans="4:5">
      <c r="D1377">
        <f t="shared" si="59"/>
        <v>410200203</v>
      </c>
      <c r="E1377" t="str">
        <f t="shared" si="58"/>
        <v>SkillDescDetail410200203</v>
      </c>
    </row>
    <row r="1378" spans="4:5">
      <c r="D1378">
        <f t="shared" si="59"/>
        <v>410200204</v>
      </c>
      <c r="E1378" t="str">
        <f t="shared" si="58"/>
        <v>SkillDescDetail410200204</v>
      </c>
    </row>
    <row r="1379" spans="4:5">
      <c r="D1379">
        <f t="shared" si="59"/>
        <v>410200205</v>
      </c>
      <c r="E1379" t="str">
        <f t="shared" si="58"/>
        <v>SkillDescDetail410200205</v>
      </c>
    </row>
    <row r="1380" spans="4:5">
      <c r="D1380">
        <f t="shared" si="59"/>
        <v>410200301</v>
      </c>
      <c r="E1380" t="str">
        <f t="shared" si="58"/>
        <v>SkillDescDetail410200301</v>
      </c>
    </row>
    <row r="1381" spans="4:5">
      <c r="D1381">
        <f t="shared" si="59"/>
        <v>410200302</v>
      </c>
      <c r="E1381" t="str">
        <f t="shared" si="58"/>
        <v>SkillDescDetail410200302</v>
      </c>
    </row>
    <row r="1382" spans="4:5">
      <c r="D1382">
        <f t="shared" si="59"/>
        <v>410200303</v>
      </c>
      <c r="E1382" t="str">
        <f t="shared" si="58"/>
        <v>SkillDescDetail410200303</v>
      </c>
    </row>
    <row r="1383" spans="4:5">
      <c r="D1383">
        <f t="shared" si="59"/>
        <v>410200304</v>
      </c>
      <c r="E1383" t="str">
        <f t="shared" si="58"/>
        <v>SkillDescDetail410200304</v>
      </c>
    </row>
    <row r="1384" spans="4:5">
      <c r="D1384">
        <f t="shared" si="59"/>
        <v>410200305</v>
      </c>
      <c r="E1384" t="str">
        <f t="shared" si="58"/>
        <v>SkillDescDetail410200305</v>
      </c>
    </row>
    <row r="1385" spans="4:5">
      <c r="D1385">
        <f t="shared" si="59"/>
        <v>410200401</v>
      </c>
      <c r="E1385" t="str">
        <f t="shared" si="58"/>
        <v>SkillDescDetail410200401</v>
      </c>
    </row>
    <row r="1386" spans="4:5">
      <c r="D1386">
        <f t="shared" si="59"/>
        <v>410200402</v>
      </c>
      <c r="E1386" t="str">
        <f t="shared" si="58"/>
        <v>SkillDescDetail410200402</v>
      </c>
    </row>
    <row r="1387" spans="4:5">
      <c r="D1387">
        <f t="shared" si="59"/>
        <v>410200403</v>
      </c>
      <c r="E1387" t="str">
        <f t="shared" si="58"/>
        <v>SkillDescDetail410200403</v>
      </c>
    </row>
    <row r="1388" spans="4:5">
      <c r="D1388">
        <f t="shared" ref="D1388:D1404" si="60">D1353+10000</f>
        <v>410200404</v>
      </c>
      <c r="E1388" t="str">
        <f t="shared" si="58"/>
        <v>SkillDescDetail410200404</v>
      </c>
    </row>
    <row r="1389" spans="4:5">
      <c r="D1389">
        <f t="shared" si="60"/>
        <v>410200405</v>
      </c>
      <c r="E1389" t="str">
        <f t="shared" si="58"/>
        <v>SkillDescDetail410200405</v>
      </c>
    </row>
    <row r="1390" spans="4:5">
      <c r="D1390">
        <f t="shared" si="60"/>
        <v>410200501</v>
      </c>
      <c r="E1390" t="str">
        <f t="shared" si="58"/>
        <v>SkillDescDetail410200501</v>
      </c>
    </row>
    <row r="1391" spans="4:5">
      <c r="D1391">
        <f t="shared" si="60"/>
        <v>410200502</v>
      </c>
      <c r="E1391" t="str">
        <f t="shared" si="58"/>
        <v>SkillDescDetail410200502</v>
      </c>
    </row>
    <row r="1392" spans="4:5">
      <c r="D1392">
        <f t="shared" si="60"/>
        <v>410200503</v>
      </c>
      <c r="E1392" t="str">
        <f t="shared" si="58"/>
        <v>SkillDescDetail410200503</v>
      </c>
    </row>
    <row r="1393" spans="4:5">
      <c r="D1393">
        <f t="shared" si="60"/>
        <v>410200504</v>
      </c>
      <c r="E1393" t="str">
        <f t="shared" si="58"/>
        <v>SkillDescDetail410200504</v>
      </c>
    </row>
    <row r="1394" spans="4:5">
      <c r="D1394">
        <f t="shared" si="60"/>
        <v>410200505</v>
      </c>
      <c r="E1394" t="str">
        <f t="shared" si="58"/>
        <v>SkillDescDetail410200505</v>
      </c>
    </row>
    <row r="1395" spans="4:5">
      <c r="D1395">
        <f t="shared" si="60"/>
        <v>410200601</v>
      </c>
      <c r="E1395" t="str">
        <f t="shared" si="58"/>
        <v>SkillDescDetail410200601</v>
      </c>
    </row>
    <row r="1396" spans="4:5">
      <c r="D1396">
        <f t="shared" si="60"/>
        <v>410200602</v>
      </c>
      <c r="E1396" t="str">
        <f t="shared" si="58"/>
        <v>SkillDescDetail410200602</v>
      </c>
    </row>
    <row r="1397" spans="4:5">
      <c r="D1397">
        <f t="shared" si="60"/>
        <v>410200603</v>
      </c>
      <c r="E1397" t="str">
        <f t="shared" si="58"/>
        <v>SkillDescDetail410200603</v>
      </c>
    </row>
    <row r="1398" spans="4:5">
      <c r="D1398">
        <f t="shared" si="60"/>
        <v>410200604</v>
      </c>
      <c r="E1398" t="str">
        <f t="shared" si="58"/>
        <v>SkillDescDetail410200604</v>
      </c>
    </row>
    <row r="1399" spans="4:5">
      <c r="D1399">
        <f t="shared" si="60"/>
        <v>410200605</v>
      </c>
      <c r="E1399" t="str">
        <f t="shared" si="58"/>
        <v>SkillDescDetail410200605</v>
      </c>
    </row>
    <row r="1400" spans="4:5">
      <c r="D1400">
        <f t="shared" si="60"/>
        <v>410200701</v>
      </c>
      <c r="E1400" t="str">
        <f t="shared" si="58"/>
        <v>SkillDescDetail410200701</v>
      </c>
    </row>
    <row r="1401" spans="4:5">
      <c r="D1401">
        <f t="shared" si="60"/>
        <v>410200702</v>
      </c>
      <c r="E1401" t="str">
        <f t="shared" si="58"/>
        <v>SkillDescDetail410200702</v>
      </c>
    </row>
    <row r="1402" spans="4:5">
      <c r="D1402">
        <f t="shared" si="60"/>
        <v>410200703</v>
      </c>
      <c r="E1402" t="str">
        <f t="shared" si="58"/>
        <v>SkillDescDetail410200703</v>
      </c>
    </row>
    <row r="1403" spans="4:5">
      <c r="D1403">
        <f t="shared" si="60"/>
        <v>410200704</v>
      </c>
      <c r="E1403" t="str">
        <f t="shared" si="58"/>
        <v>SkillDescDetail410200704</v>
      </c>
    </row>
    <row r="1404" spans="4:5">
      <c r="D1404">
        <f t="shared" si="60"/>
        <v>410200705</v>
      </c>
      <c r="E1404" t="str">
        <f t="shared" si="58"/>
        <v>SkillDescDetail410200705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等级中转</vt:lpstr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熊犇</cp:lastModifiedBy>
  <dcterms:created xsi:type="dcterms:W3CDTF">2023-05-12T11:15:00Z</dcterms:created>
  <dcterms:modified xsi:type="dcterms:W3CDTF">2025-05-22T06:44:29Z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